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vmikhalkina\Desktop\Мои документы\Релиз Тур\ПРАЙС ЛИСТЫ 2024\ГОРКИ ОТЕЛИ\"/>
    </mc:Choice>
  </mc:AlternateContent>
  <bookViews>
    <workbookView xWindow="0" yWindow="0" windowWidth="24540" windowHeight="10965" tabRatio="849" firstSheet="4" activeTab="4"/>
  </bookViews>
  <sheets>
    <sheet name="Зарядись Энергией Гор" sheetId="17" state="hidden" r:id="rId1"/>
    <sheet name="Горный Детокс| Mountain detox" sheetId="18" state="hidden" r:id="rId2"/>
    <sheet name="Яркие Каникулы" sheetId="19" state="hidden" r:id="rId3"/>
    <sheet name="Отдыхай и катай| Rest &amp; Ski " sheetId="27" state="hidden" r:id="rId4"/>
    <sheet name="BAR BB| Open rates" sheetId="2" r:id="rId5"/>
    <sheet name="NETTO 20 " sheetId="113" state="hidden" r:id="rId6"/>
    <sheet name="NETTO 18" sheetId="99" state="hidden" r:id="rId7"/>
    <sheet name="NETTO 20%+35рМантера " sheetId="114" state="hidden" r:id="rId8"/>
    <sheet name="NETTO 18%+25р " sheetId="104" state="hidden" r:id="rId9"/>
    <sheet name="NETTO 15%+25р " sheetId="105" state="hidden" r:id="rId10"/>
    <sheet name="NETTO 15" sheetId="21" state="hidden" r:id="rId11"/>
    <sheet name="РБ10 BB| FIT18" sheetId="29" state="hidden" r:id="rId12"/>
    <sheet name="РБ15 BB| FIT20 " sheetId="43" state="hidden" r:id="rId13"/>
    <sheet name="Pegas+25р Энергия Гор " sheetId="23" state="hidden" r:id="rId14"/>
    <sheet name="+25р Горный Детокс " sheetId="24" state="hidden" r:id="rId15"/>
    <sheet name="Pegas+25р Яркие Каникулы " sheetId="25" state="hidden" r:id="rId16"/>
    <sheet name="+25р отдыхай и катай " sheetId="28" state="hidden" r:id="rId17"/>
    <sheet name="+25р Яркие каникулы" sheetId="31" state="hidden" r:id="rId18"/>
    <sheet name="+25 Горный Детокс" sheetId="34" state="hidden" r:id="rId19"/>
    <sheet name="Горный Детокс" sheetId="32" state="hidden" r:id="rId20"/>
    <sheet name="NETTO 15 Горный Детокс" sheetId="35" state="hidden" r:id="rId21"/>
    <sheet name="РБ15 BB| FIT15 " sheetId="44" state="hidden" r:id="rId22"/>
    <sheet name="РБ10 BB| FIT18+25р" sheetId="77" state="hidden" r:id="rId23"/>
    <sheet name="РБ10 BB| FIT20+35рМантера " sheetId="115" state="hidden" r:id="rId24"/>
    <sheet name="РБ10 BB| FIT15" sheetId="40" state="hidden" r:id="rId25"/>
    <sheet name="НСЛ| FIT18" sheetId="37" state="hidden" r:id="rId26"/>
    <sheet name="НСЛ| FIT18 + 25" sheetId="127" state="hidden" r:id="rId27"/>
    <sheet name="НСЛ| FIT18 + 25 Мант" sheetId="128" state="hidden" r:id="rId28"/>
    <sheet name="НСЛ| FIT20 + 35 Мант" sheetId="129" state="hidden" r:id="rId29"/>
    <sheet name="НСЛ | FIT15" sheetId="41" state="hidden" r:id="rId30"/>
    <sheet name="НСЛ | comiss" sheetId="38" r:id="rId31"/>
    <sheet name="РБ15 COM " sheetId="45" state="hidden" r:id="rId32"/>
    <sheet name="Осенние каникулы FIT20" sheetId="30" state="hidden" r:id="rId33"/>
    <sheet name="Осенние каникулы FIT15" sheetId="52" state="hidden" r:id="rId34"/>
    <sheet name="Осенние каникулы COM" sheetId="53" state="hidden" r:id="rId35"/>
    <sheet name="AVIA FIT20" sheetId="106" state="hidden" r:id="rId36"/>
    <sheet name="AVIA FIT20+25" sheetId="112" state="hidden" r:id="rId37"/>
    <sheet name="AVIA 12 comiss" sheetId="107" state="hidden" r:id="rId38"/>
    <sheet name="Stay&amp;Get 4=3 | FIT18" sheetId="95" state="hidden" r:id="rId39"/>
    <sheet name="Stay&amp;Get 4=3 | FIT18+25" sheetId="96" state="hidden" r:id="rId40"/>
    <sheet name="Stay&amp;Get 4=3 | FIT18+25 Мант " sheetId="126" state="hidden" r:id="rId41"/>
    <sheet name="Stay&amp;Get 4=3 | FIT20+35 Мант " sheetId="125" state="hidden" r:id="rId42"/>
    <sheet name="Stay&amp;Get 4=3 |  FIT15 " sheetId="97" state="hidden" r:id="rId43"/>
    <sheet name="Stay&amp;Get 4=3 | COMISS" sheetId="98" r:id="rId44"/>
    <sheet name="Зарядись энергией гор FIT20" sheetId="108" state="hidden" r:id="rId45"/>
    <sheet name="Зарядись энергией гор FIT20+25р" sheetId="109" state="hidden" r:id="rId46"/>
    <sheet name="Зарядись энергией гор FIT15" sheetId="110" state="hidden" r:id="rId47"/>
    <sheet name="Зарядись энергией гор COMMISS" sheetId="111" state="hidden" r:id="rId48"/>
    <sheet name="Отдыхай и Катай FIT18" sheetId="91" state="hidden" r:id="rId49"/>
    <sheet name="Отдыхай и Катай FIT18+25" sheetId="92" state="hidden" r:id="rId50"/>
    <sheet name="Отдыхай и Катай FIT18+25Мантера" sheetId="117" state="hidden" r:id="rId51"/>
    <sheet name="Отдыхай и Катай FIT20+25 " sheetId="116" state="hidden" r:id="rId52"/>
    <sheet name="Отдыхай и Катай FIT20+35Мантера" sheetId="118" state="hidden" r:id="rId53"/>
    <sheet name="Отдыхай и Катай FIT15" sheetId="93" state="hidden" r:id="rId54"/>
    <sheet name="Отдыхай и Катай COMISS" sheetId="94" state="hidden" r:id="rId55"/>
    <sheet name="Каникулы в горах FIT18 " sheetId="100" state="hidden" r:id="rId56"/>
    <sheet name="Каникулы в горах FIT18+25" sheetId="119" state="hidden" r:id="rId57"/>
    <sheet name="Каникулы в горах FIT18+25 Мнтр" sheetId="120" state="hidden" r:id="rId58"/>
    <sheet name="Каникулы в горах FIT20+35 Мнтр" sheetId="121" state="hidden" r:id="rId59"/>
    <sheet name="Каникулы в горах FIT15" sheetId="122" state="hidden" r:id="rId60"/>
    <sheet name="Каникулы в горах COMISS" sheetId="123" r:id="rId61"/>
  </sheets>
  <calcPr calcId="162913"/>
</workbook>
</file>

<file path=xl/calcChain.xml><?xml version="1.0" encoding="utf-8"?>
<calcChain xmlns="http://schemas.openxmlformats.org/spreadsheetml/2006/main">
  <c r="B4" i="123" l="1"/>
  <c r="C4" i="123"/>
  <c r="D4" i="123"/>
  <c r="E4" i="123"/>
  <c r="F4" i="123"/>
  <c r="G4" i="123"/>
  <c r="H4" i="123"/>
  <c r="I4" i="123"/>
  <c r="J4" i="123"/>
  <c r="K4" i="123"/>
  <c r="L4" i="123"/>
  <c r="M4" i="123"/>
  <c r="N4" i="123"/>
  <c r="O4" i="123"/>
  <c r="B5" i="123"/>
  <c r="C5" i="123"/>
  <c r="D5" i="123"/>
  <c r="E5" i="123"/>
  <c r="F5" i="123"/>
  <c r="G5" i="123"/>
  <c r="H5" i="123"/>
  <c r="I5" i="123"/>
  <c r="J5" i="123"/>
  <c r="K5" i="123"/>
  <c r="L5" i="123"/>
  <c r="M5" i="123"/>
  <c r="N5" i="123"/>
  <c r="O5" i="123"/>
  <c r="B7" i="123"/>
  <c r="C7" i="123"/>
  <c r="D7" i="123"/>
  <c r="E7" i="123"/>
  <c r="F7" i="123"/>
  <c r="G7" i="123"/>
  <c r="H7" i="123"/>
  <c r="I7" i="123"/>
  <c r="J7" i="123"/>
  <c r="K7" i="123"/>
  <c r="L7" i="123"/>
  <c r="M7" i="123"/>
  <c r="N7" i="123"/>
  <c r="O7" i="123"/>
  <c r="B4" i="122"/>
  <c r="C4" i="122"/>
  <c r="D4" i="122"/>
  <c r="E4" i="122"/>
  <c r="F4" i="122"/>
  <c r="G4" i="122"/>
  <c r="H4" i="122"/>
  <c r="I4" i="122"/>
  <c r="J4" i="122"/>
  <c r="K4" i="122"/>
  <c r="L4" i="122"/>
  <c r="M4" i="122"/>
  <c r="N4" i="122"/>
  <c r="O4" i="122"/>
  <c r="B5" i="122"/>
  <c r="C5" i="122"/>
  <c r="D5" i="122"/>
  <c r="E5" i="122"/>
  <c r="F5" i="122"/>
  <c r="G5" i="122"/>
  <c r="H5" i="122"/>
  <c r="I5" i="122"/>
  <c r="J5" i="122"/>
  <c r="K5" i="122"/>
  <c r="L5" i="122"/>
  <c r="M5" i="122"/>
  <c r="N5" i="122"/>
  <c r="O5" i="122"/>
  <c r="B7" i="122"/>
  <c r="C7" i="122"/>
  <c r="D7" i="122"/>
  <c r="E7" i="122"/>
  <c r="F7" i="122"/>
  <c r="G7" i="122"/>
  <c r="H7" i="122"/>
  <c r="I7" i="122"/>
  <c r="J7" i="122"/>
  <c r="K7" i="122"/>
  <c r="L7" i="122"/>
  <c r="M7" i="122"/>
  <c r="N7" i="122"/>
  <c r="O7" i="122"/>
  <c r="B4" i="121"/>
  <c r="C4" i="121"/>
  <c r="D4" i="121"/>
  <c r="E4" i="121"/>
  <c r="F4" i="121"/>
  <c r="G4" i="121"/>
  <c r="H4" i="121"/>
  <c r="I4" i="121"/>
  <c r="J4" i="121"/>
  <c r="K4" i="121"/>
  <c r="L4" i="121"/>
  <c r="M4" i="121"/>
  <c r="N4" i="121"/>
  <c r="O4" i="121"/>
  <c r="B5" i="121"/>
  <c r="C5" i="121"/>
  <c r="D5" i="121"/>
  <c r="E5" i="121"/>
  <c r="F5" i="121"/>
  <c r="G5" i="121"/>
  <c r="H5" i="121"/>
  <c r="I5" i="121"/>
  <c r="J5" i="121"/>
  <c r="K5" i="121"/>
  <c r="L5" i="121"/>
  <c r="M5" i="121"/>
  <c r="N5" i="121"/>
  <c r="O5" i="121"/>
  <c r="B7" i="121"/>
  <c r="C7" i="121"/>
  <c r="D7" i="121"/>
  <c r="E7" i="121"/>
  <c r="F7" i="121"/>
  <c r="G7" i="121"/>
  <c r="H7" i="121"/>
  <c r="I7" i="121"/>
  <c r="J7" i="121"/>
  <c r="K7" i="121"/>
  <c r="L7" i="121"/>
  <c r="M7" i="121"/>
  <c r="N7" i="121"/>
  <c r="O7" i="121"/>
  <c r="B4" i="120"/>
  <c r="C4" i="120"/>
  <c r="D4" i="120"/>
  <c r="E4" i="120"/>
  <c r="F4" i="120"/>
  <c r="G4" i="120"/>
  <c r="H4" i="120"/>
  <c r="I4" i="120"/>
  <c r="J4" i="120"/>
  <c r="K4" i="120"/>
  <c r="L4" i="120"/>
  <c r="M4" i="120"/>
  <c r="N4" i="120"/>
  <c r="O4" i="120"/>
  <c r="B5" i="120"/>
  <c r="C5" i="120"/>
  <c r="D5" i="120"/>
  <c r="E5" i="120"/>
  <c r="F5" i="120"/>
  <c r="G5" i="120"/>
  <c r="H5" i="120"/>
  <c r="I5" i="120"/>
  <c r="J5" i="120"/>
  <c r="K5" i="120"/>
  <c r="L5" i="120"/>
  <c r="M5" i="120"/>
  <c r="N5" i="120"/>
  <c r="O5" i="120"/>
  <c r="B7" i="120"/>
  <c r="C7" i="120"/>
  <c r="D7" i="120"/>
  <c r="E7" i="120"/>
  <c r="F7" i="120"/>
  <c r="G7" i="120"/>
  <c r="H7" i="120"/>
  <c r="I7" i="120"/>
  <c r="J7" i="120"/>
  <c r="K7" i="120"/>
  <c r="L7" i="120"/>
  <c r="M7" i="120"/>
  <c r="N7" i="120"/>
  <c r="O7" i="120"/>
  <c r="B4" i="119"/>
  <c r="C4" i="119"/>
  <c r="D4" i="119"/>
  <c r="E4" i="119"/>
  <c r="F4" i="119"/>
  <c r="G4" i="119"/>
  <c r="H4" i="119"/>
  <c r="I4" i="119"/>
  <c r="J4" i="119"/>
  <c r="K4" i="119"/>
  <c r="L4" i="119"/>
  <c r="M4" i="119"/>
  <c r="N4" i="119"/>
  <c r="O4" i="119"/>
  <c r="B5" i="119"/>
  <c r="C5" i="119"/>
  <c r="D5" i="119"/>
  <c r="E5" i="119"/>
  <c r="F5" i="119"/>
  <c r="G5" i="119"/>
  <c r="H5" i="119"/>
  <c r="I5" i="119"/>
  <c r="J5" i="119"/>
  <c r="K5" i="119"/>
  <c r="L5" i="119"/>
  <c r="M5" i="119"/>
  <c r="N5" i="119"/>
  <c r="O5" i="119"/>
  <c r="B7" i="119"/>
  <c r="C7" i="119"/>
  <c r="D7" i="119"/>
  <c r="E7" i="119"/>
  <c r="F7" i="119"/>
  <c r="G7" i="119"/>
  <c r="H7" i="119"/>
  <c r="I7" i="119"/>
  <c r="J7" i="119"/>
  <c r="K7" i="119"/>
  <c r="L7" i="119"/>
  <c r="M7" i="119"/>
  <c r="N7" i="119"/>
  <c r="O7" i="119"/>
  <c r="B4" i="100"/>
  <c r="C4" i="100"/>
  <c r="D4" i="100"/>
  <c r="E4" i="100"/>
  <c r="F4" i="100"/>
  <c r="G4" i="100"/>
  <c r="H4" i="100"/>
  <c r="I4" i="100"/>
  <c r="J4" i="100"/>
  <c r="K4" i="100"/>
  <c r="L4" i="100"/>
  <c r="M4" i="100"/>
  <c r="N4" i="100"/>
  <c r="O4" i="100"/>
  <c r="B5" i="100"/>
  <c r="C5" i="100"/>
  <c r="D5" i="100"/>
  <c r="E5" i="100"/>
  <c r="F5" i="100"/>
  <c r="G5" i="100"/>
  <c r="H5" i="100"/>
  <c r="I5" i="100"/>
  <c r="J5" i="100"/>
  <c r="K5" i="100"/>
  <c r="L5" i="100"/>
  <c r="M5" i="100"/>
  <c r="N5" i="100"/>
  <c r="O5" i="100"/>
  <c r="B7" i="100"/>
  <c r="C7" i="100"/>
  <c r="D7" i="100"/>
  <c r="E7" i="100"/>
  <c r="F7" i="100"/>
  <c r="G7" i="100"/>
  <c r="H7" i="100"/>
  <c r="I7" i="100"/>
  <c r="J7" i="100"/>
  <c r="K7" i="100"/>
  <c r="L7" i="100"/>
  <c r="M7" i="100"/>
  <c r="N7" i="100"/>
  <c r="O7" i="100"/>
  <c r="E7" i="98"/>
  <c r="F7" i="98"/>
  <c r="G7" i="98"/>
  <c r="H7" i="98"/>
  <c r="B7" i="97"/>
  <c r="C7" i="97"/>
  <c r="D7" i="97"/>
  <c r="E7" i="97"/>
  <c r="B8" i="125"/>
  <c r="C8" i="125"/>
  <c r="D8" i="125"/>
  <c r="E8" i="125"/>
  <c r="B8" i="126"/>
  <c r="C8" i="126"/>
  <c r="D8" i="126"/>
  <c r="E8" i="126"/>
  <c r="B5" i="96"/>
  <c r="C5" i="96"/>
  <c r="D5" i="96"/>
  <c r="E5" i="96"/>
  <c r="B8" i="96"/>
  <c r="C8" i="96"/>
  <c r="D8" i="96"/>
  <c r="E8" i="96"/>
  <c r="B4" i="95"/>
  <c r="B5" i="126" s="1"/>
  <c r="B5" i="125" s="1"/>
  <c r="B4" i="97" s="1"/>
  <c r="E4" i="98" s="1"/>
  <c r="C4" i="95"/>
  <c r="C5" i="126" s="1"/>
  <c r="C5" i="125" s="1"/>
  <c r="C4" i="97" s="1"/>
  <c r="F4" i="98" s="1"/>
  <c r="D4" i="95"/>
  <c r="D5" i="126" s="1"/>
  <c r="D5" i="125" s="1"/>
  <c r="D4" i="97" s="1"/>
  <c r="G4" i="98" s="1"/>
  <c r="E4" i="95"/>
  <c r="E5" i="126" s="1"/>
  <c r="E5" i="125" s="1"/>
  <c r="E4" i="97" s="1"/>
  <c r="H4" i="98" s="1"/>
  <c r="B5" i="95"/>
  <c r="C5" i="95"/>
  <c r="D5" i="95"/>
  <c r="D6" i="126" s="1"/>
  <c r="D6" i="125" s="1"/>
  <c r="D5" i="97" s="1"/>
  <c r="G5" i="98" s="1"/>
  <c r="E5" i="95"/>
  <c r="E6" i="126" s="1"/>
  <c r="E6" i="125" s="1"/>
  <c r="E5" i="97" s="1"/>
  <c r="H5" i="98" s="1"/>
  <c r="B7" i="95"/>
  <c r="C7" i="95"/>
  <c r="D7" i="95"/>
  <c r="E7" i="95"/>
  <c r="B3" i="40"/>
  <c r="C3" i="40"/>
  <c r="D3" i="40"/>
  <c r="E3" i="40"/>
  <c r="F3" i="40"/>
  <c r="G3" i="40"/>
  <c r="H3" i="40"/>
  <c r="I3" i="40"/>
  <c r="J3" i="40"/>
  <c r="K3" i="40"/>
  <c r="L3" i="40"/>
  <c r="M3" i="40"/>
  <c r="N3" i="40"/>
  <c r="O3" i="40"/>
  <c r="P3" i="40"/>
  <c r="Q3" i="40"/>
  <c r="R3" i="40"/>
  <c r="S3" i="40"/>
  <c r="T3" i="40"/>
  <c r="U3" i="40"/>
  <c r="V3" i="40"/>
  <c r="W3" i="40"/>
  <c r="X3" i="40"/>
  <c r="Y3" i="40"/>
  <c r="Z3" i="40"/>
  <c r="AA3" i="40"/>
  <c r="AB3" i="40"/>
  <c r="AC3" i="40"/>
  <c r="AD3" i="40"/>
  <c r="AE3" i="40"/>
  <c r="AF3" i="40"/>
  <c r="AG3" i="40"/>
  <c r="AH3" i="40"/>
  <c r="AI3" i="40"/>
  <c r="AJ3" i="40"/>
  <c r="AK3" i="40"/>
  <c r="AL3" i="40"/>
  <c r="AM3" i="40"/>
  <c r="AN3" i="40"/>
  <c r="AO3" i="40"/>
  <c r="AP3" i="40"/>
  <c r="AQ3" i="40"/>
  <c r="AR3" i="40"/>
  <c r="AS3" i="40"/>
  <c r="AT3" i="40"/>
  <c r="AU3" i="40"/>
  <c r="AV3" i="40"/>
  <c r="AW3" i="40"/>
  <c r="AX3" i="40"/>
  <c r="AY3" i="40"/>
  <c r="AZ3" i="40"/>
  <c r="BA3" i="40"/>
  <c r="B4" i="40"/>
  <c r="C4" i="40"/>
  <c r="D4" i="40"/>
  <c r="E4" i="40"/>
  <c r="F4" i="40"/>
  <c r="G4" i="40"/>
  <c r="H4" i="40"/>
  <c r="I4" i="40"/>
  <c r="J4" i="40"/>
  <c r="K4" i="40"/>
  <c r="L4" i="40"/>
  <c r="M4" i="40"/>
  <c r="N4" i="40"/>
  <c r="O4" i="40"/>
  <c r="P4" i="40"/>
  <c r="Q4" i="40"/>
  <c r="R4" i="40"/>
  <c r="S4" i="40"/>
  <c r="T4" i="40"/>
  <c r="U4" i="40"/>
  <c r="V4" i="40"/>
  <c r="W4" i="40"/>
  <c r="X4" i="40"/>
  <c r="Y4" i="40"/>
  <c r="Z4" i="40"/>
  <c r="AA4" i="40"/>
  <c r="AB4" i="40"/>
  <c r="AC4" i="40"/>
  <c r="AD4" i="40"/>
  <c r="AE4" i="40"/>
  <c r="AF4" i="40"/>
  <c r="AG4" i="40"/>
  <c r="AH4" i="40"/>
  <c r="AI4" i="40"/>
  <c r="AJ4" i="40"/>
  <c r="AK4" i="40"/>
  <c r="AL4" i="40"/>
  <c r="AM4" i="40"/>
  <c r="AN4" i="40"/>
  <c r="AO4" i="40"/>
  <c r="AP4" i="40"/>
  <c r="AQ4" i="40"/>
  <c r="AR4" i="40"/>
  <c r="AS4" i="40"/>
  <c r="AT4" i="40"/>
  <c r="AU4" i="40"/>
  <c r="AV4" i="40"/>
  <c r="AW4" i="40"/>
  <c r="AX4" i="40"/>
  <c r="AY4" i="40"/>
  <c r="AZ4" i="40"/>
  <c r="BA4" i="40"/>
  <c r="B6" i="40"/>
  <c r="C6" i="40"/>
  <c r="D6" i="40"/>
  <c r="E6" i="40"/>
  <c r="F6" i="40"/>
  <c r="G6" i="40"/>
  <c r="H6" i="40"/>
  <c r="I6" i="40"/>
  <c r="J6" i="40"/>
  <c r="K6" i="40"/>
  <c r="L6" i="40"/>
  <c r="M6" i="40"/>
  <c r="N6" i="40"/>
  <c r="O6" i="40"/>
  <c r="P6" i="40"/>
  <c r="Q6" i="40"/>
  <c r="R6" i="40"/>
  <c r="S6" i="40"/>
  <c r="T6" i="40"/>
  <c r="U6" i="40"/>
  <c r="V6" i="40"/>
  <c r="W6" i="40"/>
  <c r="X6" i="40"/>
  <c r="Y6" i="40"/>
  <c r="Z6" i="40"/>
  <c r="AA6" i="40"/>
  <c r="AB6" i="40"/>
  <c r="AC6" i="40"/>
  <c r="AD6" i="40"/>
  <c r="AE6" i="40"/>
  <c r="AF6" i="40"/>
  <c r="AG6" i="40"/>
  <c r="AH6" i="40"/>
  <c r="AI6" i="40"/>
  <c r="AJ6" i="40"/>
  <c r="AK6" i="40"/>
  <c r="AL6" i="40"/>
  <c r="AM6" i="40"/>
  <c r="AN6" i="40"/>
  <c r="AO6" i="40"/>
  <c r="AP6" i="40"/>
  <c r="AQ6" i="40"/>
  <c r="AR6" i="40"/>
  <c r="AS6" i="40"/>
  <c r="AT6" i="40"/>
  <c r="AU6" i="40"/>
  <c r="AV6" i="40"/>
  <c r="AW6" i="40"/>
  <c r="AX6" i="40"/>
  <c r="AY6" i="40"/>
  <c r="AZ6" i="40"/>
  <c r="BA6" i="40"/>
  <c r="B3" i="115"/>
  <c r="C3" i="115"/>
  <c r="D3" i="115"/>
  <c r="E3" i="115"/>
  <c r="F3" i="115"/>
  <c r="G3" i="115"/>
  <c r="H3" i="115"/>
  <c r="I3" i="115"/>
  <c r="J3" i="115"/>
  <c r="K3" i="115"/>
  <c r="L3" i="115"/>
  <c r="M3" i="115"/>
  <c r="N3" i="115"/>
  <c r="O3" i="115"/>
  <c r="P3" i="115"/>
  <c r="Q3" i="115"/>
  <c r="R3" i="115"/>
  <c r="S3" i="115"/>
  <c r="T3" i="115"/>
  <c r="U3" i="115"/>
  <c r="V3" i="115"/>
  <c r="W3" i="115"/>
  <c r="X3" i="115"/>
  <c r="Y3" i="115"/>
  <c r="Z3" i="115"/>
  <c r="AA3" i="115"/>
  <c r="AB3" i="115"/>
  <c r="AC3" i="115"/>
  <c r="AD3" i="115"/>
  <c r="AE3" i="115"/>
  <c r="AF3" i="115"/>
  <c r="AG3" i="115"/>
  <c r="AH3" i="115"/>
  <c r="AI3" i="115"/>
  <c r="AJ3" i="115"/>
  <c r="AK3" i="115"/>
  <c r="AL3" i="115"/>
  <c r="AM3" i="115"/>
  <c r="AN3" i="115"/>
  <c r="AO3" i="115"/>
  <c r="AP3" i="115"/>
  <c r="AQ3" i="115"/>
  <c r="AR3" i="115"/>
  <c r="AS3" i="115"/>
  <c r="AT3" i="115"/>
  <c r="AU3" i="115"/>
  <c r="AV3" i="115"/>
  <c r="AW3" i="115"/>
  <c r="AX3" i="115"/>
  <c r="AY3" i="115"/>
  <c r="AZ3" i="115"/>
  <c r="BA3" i="115"/>
  <c r="B4" i="115"/>
  <c r="C4" i="115"/>
  <c r="D4" i="115"/>
  <c r="E4" i="115"/>
  <c r="F4" i="115"/>
  <c r="G4" i="115"/>
  <c r="H4" i="115"/>
  <c r="I4" i="115"/>
  <c r="J4" i="115"/>
  <c r="K4" i="115"/>
  <c r="L4" i="115"/>
  <c r="M4" i="115"/>
  <c r="N4" i="115"/>
  <c r="O4" i="115"/>
  <c r="P4" i="115"/>
  <c r="Q4" i="115"/>
  <c r="R4" i="115"/>
  <c r="S4" i="115"/>
  <c r="T4" i="115"/>
  <c r="U4" i="115"/>
  <c r="V4" i="115"/>
  <c r="W4" i="115"/>
  <c r="X4" i="115"/>
  <c r="Y4" i="115"/>
  <c r="Z4" i="115"/>
  <c r="AA4" i="115"/>
  <c r="AB4" i="115"/>
  <c r="AC4" i="115"/>
  <c r="AD4" i="115"/>
  <c r="AE4" i="115"/>
  <c r="AF4" i="115"/>
  <c r="AG4" i="115"/>
  <c r="AH4" i="115"/>
  <c r="AI4" i="115"/>
  <c r="AJ4" i="115"/>
  <c r="AK4" i="115"/>
  <c r="AL4" i="115"/>
  <c r="AM4" i="115"/>
  <c r="AN4" i="115"/>
  <c r="AO4" i="115"/>
  <c r="AP4" i="115"/>
  <c r="AQ4" i="115"/>
  <c r="AR4" i="115"/>
  <c r="AS4" i="115"/>
  <c r="AT4" i="115"/>
  <c r="AU4" i="115"/>
  <c r="AV4" i="115"/>
  <c r="AW4" i="115"/>
  <c r="AX4" i="115"/>
  <c r="AY4" i="115"/>
  <c r="AZ4" i="115"/>
  <c r="BA4" i="115"/>
  <c r="B6" i="115"/>
  <c r="C6" i="115"/>
  <c r="D6" i="115"/>
  <c r="E6" i="115"/>
  <c r="F6" i="115"/>
  <c r="G6" i="115"/>
  <c r="H6" i="115"/>
  <c r="I6" i="115"/>
  <c r="J6" i="115"/>
  <c r="K6" i="115"/>
  <c r="L6" i="115"/>
  <c r="M6" i="115"/>
  <c r="N6" i="115"/>
  <c r="O6" i="115"/>
  <c r="P6" i="115"/>
  <c r="Q6" i="115"/>
  <c r="R6" i="115"/>
  <c r="S6" i="115"/>
  <c r="T6" i="115"/>
  <c r="U6" i="115"/>
  <c r="V6" i="115"/>
  <c r="W6" i="115"/>
  <c r="X6" i="115"/>
  <c r="Y6" i="115"/>
  <c r="Z6" i="115"/>
  <c r="AA6" i="115"/>
  <c r="AB6" i="115"/>
  <c r="AC6" i="115"/>
  <c r="AD6" i="115"/>
  <c r="AE6" i="115"/>
  <c r="AF6" i="115"/>
  <c r="AG6" i="115"/>
  <c r="AH6" i="115"/>
  <c r="AI6" i="115"/>
  <c r="AJ6" i="115"/>
  <c r="AK6" i="115"/>
  <c r="AL6" i="115"/>
  <c r="AM6" i="115"/>
  <c r="AN6" i="115"/>
  <c r="AO6" i="115"/>
  <c r="AP6" i="115"/>
  <c r="AQ6" i="115"/>
  <c r="AR6" i="115"/>
  <c r="AS6" i="115"/>
  <c r="AT6" i="115"/>
  <c r="AU6" i="115"/>
  <c r="AV6" i="115"/>
  <c r="AW6" i="115"/>
  <c r="AX6" i="115"/>
  <c r="AY6" i="115"/>
  <c r="AZ6" i="115"/>
  <c r="BA6" i="115"/>
  <c r="B3" i="77"/>
  <c r="C3" i="77"/>
  <c r="D3" i="77"/>
  <c r="E3" i="77"/>
  <c r="F3" i="77"/>
  <c r="G3" i="77"/>
  <c r="H3" i="77"/>
  <c r="I3" i="77"/>
  <c r="J3" i="77"/>
  <c r="K3" i="77"/>
  <c r="L3" i="77"/>
  <c r="M3" i="77"/>
  <c r="N3" i="77"/>
  <c r="O3" i="77"/>
  <c r="P3" i="77"/>
  <c r="Q3" i="77"/>
  <c r="R3" i="77"/>
  <c r="S3" i="77"/>
  <c r="T3" i="77"/>
  <c r="U3" i="77"/>
  <c r="V3" i="77"/>
  <c r="W3" i="77"/>
  <c r="X3" i="77"/>
  <c r="Y3" i="77"/>
  <c r="Z3" i="77"/>
  <c r="AA3" i="77"/>
  <c r="AB3" i="77"/>
  <c r="AC3" i="77"/>
  <c r="AD3" i="77"/>
  <c r="AE3" i="77"/>
  <c r="AF3" i="77"/>
  <c r="AG3" i="77"/>
  <c r="AH3" i="77"/>
  <c r="AI3" i="77"/>
  <c r="AJ3" i="77"/>
  <c r="AK3" i="77"/>
  <c r="AL3" i="77"/>
  <c r="AM3" i="77"/>
  <c r="AN3" i="77"/>
  <c r="AO3" i="77"/>
  <c r="AP3" i="77"/>
  <c r="AQ3" i="77"/>
  <c r="AR3" i="77"/>
  <c r="AS3" i="77"/>
  <c r="AT3" i="77"/>
  <c r="AU3" i="77"/>
  <c r="AV3" i="77"/>
  <c r="AW3" i="77"/>
  <c r="AX3" i="77"/>
  <c r="AY3" i="77"/>
  <c r="AZ3" i="77"/>
  <c r="BA3" i="77"/>
  <c r="B4" i="77"/>
  <c r="C4" i="77"/>
  <c r="D4" i="77"/>
  <c r="E4" i="77"/>
  <c r="F4" i="77"/>
  <c r="G4" i="77"/>
  <c r="H4" i="77"/>
  <c r="I4" i="77"/>
  <c r="J4" i="77"/>
  <c r="K4" i="77"/>
  <c r="L4" i="77"/>
  <c r="M4" i="77"/>
  <c r="N4" i="77"/>
  <c r="O4" i="77"/>
  <c r="P4" i="77"/>
  <c r="Q4" i="77"/>
  <c r="R4" i="77"/>
  <c r="S4" i="77"/>
  <c r="T4" i="77"/>
  <c r="U4" i="77"/>
  <c r="V4" i="77"/>
  <c r="W4" i="77"/>
  <c r="X4" i="77"/>
  <c r="Y4" i="77"/>
  <c r="Z4" i="77"/>
  <c r="AA4" i="77"/>
  <c r="AB4" i="77"/>
  <c r="AC4" i="77"/>
  <c r="AD4" i="77"/>
  <c r="AE4" i="77"/>
  <c r="AF4" i="77"/>
  <c r="AG4" i="77"/>
  <c r="AH4" i="77"/>
  <c r="AI4" i="77"/>
  <c r="AJ4" i="77"/>
  <c r="AK4" i="77"/>
  <c r="AL4" i="77"/>
  <c r="AM4" i="77"/>
  <c r="AN4" i="77"/>
  <c r="AO4" i="77"/>
  <c r="AP4" i="77"/>
  <c r="AQ4" i="77"/>
  <c r="AR4" i="77"/>
  <c r="AS4" i="77"/>
  <c r="AT4" i="77"/>
  <c r="AU4" i="77"/>
  <c r="AV4" i="77"/>
  <c r="AW4" i="77"/>
  <c r="AX4" i="77"/>
  <c r="AY4" i="77"/>
  <c r="AZ4" i="77"/>
  <c r="BA4" i="77"/>
  <c r="B6" i="77"/>
  <c r="C6" i="77"/>
  <c r="D6" i="77"/>
  <c r="E6" i="77"/>
  <c r="F6" i="77"/>
  <c r="G6" i="77"/>
  <c r="H6" i="77"/>
  <c r="I6" i="77"/>
  <c r="J6" i="77"/>
  <c r="K6" i="77"/>
  <c r="L6" i="77"/>
  <c r="M6" i="77"/>
  <c r="N6" i="77"/>
  <c r="O6" i="77"/>
  <c r="P6" i="77"/>
  <c r="Q6" i="77"/>
  <c r="R6" i="77"/>
  <c r="S6" i="77"/>
  <c r="T6" i="77"/>
  <c r="U6" i="77"/>
  <c r="V6" i="77"/>
  <c r="W6" i="77"/>
  <c r="X6" i="77"/>
  <c r="Y6" i="77"/>
  <c r="Z6" i="77"/>
  <c r="AA6" i="77"/>
  <c r="AB6" i="77"/>
  <c r="AC6" i="77"/>
  <c r="AD6" i="77"/>
  <c r="AE6" i="77"/>
  <c r="AF6" i="77"/>
  <c r="AG6" i="77"/>
  <c r="AH6" i="77"/>
  <c r="AI6" i="77"/>
  <c r="AJ6" i="77"/>
  <c r="AK6" i="77"/>
  <c r="AL6" i="77"/>
  <c r="AM6" i="77"/>
  <c r="AN6" i="77"/>
  <c r="AO6" i="77"/>
  <c r="AP6" i="77"/>
  <c r="AQ6" i="77"/>
  <c r="AR6" i="77"/>
  <c r="AS6" i="77"/>
  <c r="AT6" i="77"/>
  <c r="AU6" i="77"/>
  <c r="AV6" i="77"/>
  <c r="AW6" i="77"/>
  <c r="AX6" i="77"/>
  <c r="AY6" i="77"/>
  <c r="AZ6" i="77"/>
  <c r="BA6" i="77"/>
  <c r="Z3" i="29"/>
  <c r="AA3" i="29"/>
  <c r="AB3" i="29"/>
  <c r="AC3" i="29"/>
  <c r="AD3" i="29"/>
  <c r="AE3" i="29"/>
  <c r="AF3" i="29"/>
  <c r="AG3" i="29"/>
  <c r="AH3" i="29"/>
  <c r="AI3" i="29"/>
  <c r="AJ3" i="29"/>
  <c r="AK3" i="29"/>
  <c r="AL3" i="29"/>
  <c r="AM3" i="29"/>
  <c r="AN3" i="29"/>
  <c r="AO3" i="29"/>
  <c r="AP3" i="29"/>
  <c r="AQ3" i="29"/>
  <c r="AR3" i="29"/>
  <c r="AS3" i="29"/>
  <c r="AT3" i="29"/>
  <c r="AU3" i="29"/>
  <c r="AV3" i="29"/>
  <c r="AW3" i="29"/>
  <c r="AX3" i="29"/>
  <c r="AY3" i="29"/>
  <c r="AZ3" i="29"/>
  <c r="BA3" i="29"/>
  <c r="Z4" i="29"/>
  <c r="AA4" i="29"/>
  <c r="AB4" i="29"/>
  <c r="AC4" i="29"/>
  <c r="AD4" i="29"/>
  <c r="AE4" i="29"/>
  <c r="AF4" i="29"/>
  <c r="AG4" i="29"/>
  <c r="AH4" i="29"/>
  <c r="AI4" i="29"/>
  <c r="AJ4" i="29"/>
  <c r="AK4" i="29"/>
  <c r="AL4" i="29"/>
  <c r="AM4" i="29"/>
  <c r="AN4" i="29"/>
  <c r="AO4" i="29"/>
  <c r="AP4" i="29"/>
  <c r="AQ4" i="29"/>
  <c r="AR4" i="29"/>
  <c r="AS4" i="29"/>
  <c r="AT4" i="29"/>
  <c r="AU4" i="29"/>
  <c r="AV4" i="29"/>
  <c r="AW4" i="29"/>
  <c r="AX4" i="29"/>
  <c r="AY4" i="29"/>
  <c r="AZ4" i="29"/>
  <c r="BA4" i="29"/>
  <c r="Z6" i="29"/>
  <c r="AA6" i="29"/>
  <c r="AB6" i="29"/>
  <c r="AC6" i="29"/>
  <c r="AD6" i="29"/>
  <c r="AE6" i="29"/>
  <c r="AF6" i="29"/>
  <c r="AG6" i="29"/>
  <c r="AH6" i="29"/>
  <c r="AI6" i="29"/>
  <c r="AJ6" i="29"/>
  <c r="AK6" i="29"/>
  <c r="AL6" i="29"/>
  <c r="AM6" i="29"/>
  <c r="AN6" i="29"/>
  <c r="AO6" i="29"/>
  <c r="AP6" i="29"/>
  <c r="AQ6" i="29"/>
  <c r="AR6" i="29"/>
  <c r="AS6" i="29"/>
  <c r="AT6" i="29"/>
  <c r="AU6" i="29"/>
  <c r="AV6" i="29"/>
  <c r="AW6" i="29"/>
  <c r="AX6" i="29"/>
  <c r="AY6" i="29"/>
  <c r="AZ6" i="29"/>
  <c r="BA6" i="29"/>
  <c r="B3" i="29"/>
  <c r="C3" i="29"/>
  <c r="D3" i="29"/>
  <c r="E3" i="29"/>
  <c r="F3" i="29"/>
  <c r="G3" i="29"/>
  <c r="H3" i="29"/>
  <c r="I3" i="29"/>
  <c r="J3" i="29"/>
  <c r="K3" i="29"/>
  <c r="L3" i="29"/>
  <c r="M3" i="29"/>
  <c r="N3" i="29"/>
  <c r="O3" i="29"/>
  <c r="P3" i="29"/>
  <c r="Q3" i="29"/>
  <c r="R3" i="29"/>
  <c r="S3" i="29"/>
  <c r="T3" i="29"/>
  <c r="U3" i="29"/>
  <c r="V3" i="29"/>
  <c r="W3" i="29"/>
  <c r="X3" i="29"/>
  <c r="Y3" i="29"/>
  <c r="B4" i="29"/>
  <c r="C4" i="29"/>
  <c r="D4" i="29"/>
  <c r="E4" i="29"/>
  <c r="F4" i="29"/>
  <c r="G4" i="29"/>
  <c r="H4" i="29"/>
  <c r="I4" i="29"/>
  <c r="J4" i="29"/>
  <c r="K4" i="29"/>
  <c r="L4" i="29"/>
  <c r="M4" i="29"/>
  <c r="N4" i="29"/>
  <c r="O4" i="29"/>
  <c r="P4" i="29"/>
  <c r="Q4" i="29"/>
  <c r="R4" i="29"/>
  <c r="S4" i="29"/>
  <c r="T4" i="29"/>
  <c r="U4" i="29"/>
  <c r="V4" i="29"/>
  <c r="W4" i="29"/>
  <c r="X4" i="29"/>
  <c r="Y4" i="29"/>
  <c r="B6" i="29"/>
  <c r="C6" i="29"/>
  <c r="D6" i="29"/>
  <c r="E6" i="29"/>
  <c r="F6" i="29"/>
  <c r="G6" i="29"/>
  <c r="H6" i="29"/>
  <c r="I6" i="29"/>
  <c r="J6" i="29"/>
  <c r="K6" i="29"/>
  <c r="L6" i="29"/>
  <c r="M6" i="29"/>
  <c r="N6" i="29"/>
  <c r="O6" i="29"/>
  <c r="P6" i="29"/>
  <c r="Q6" i="29"/>
  <c r="R6" i="29"/>
  <c r="S6" i="29"/>
  <c r="T6" i="29"/>
  <c r="U6" i="29"/>
  <c r="V6" i="29"/>
  <c r="W6" i="29"/>
  <c r="X6" i="29"/>
  <c r="Y6" i="29"/>
  <c r="B3" i="21"/>
  <c r="C3" i="21"/>
  <c r="D3" i="21"/>
  <c r="E3" i="21"/>
  <c r="F3" i="21"/>
  <c r="G3" i="21"/>
  <c r="H3" i="21"/>
  <c r="I3" i="21"/>
  <c r="J3" i="21"/>
  <c r="K3" i="21"/>
  <c r="L3" i="21"/>
  <c r="M3" i="21"/>
  <c r="N3" i="21"/>
  <c r="O3" i="21"/>
  <c r="P3" i="21"/>
  <c r="Q3" i="21"/>
  <c r="R3" i="21"/>
  <c r="S3" i="21"/>
  <c r="T3" i="21"/>
  <c r="U3" i="21"/>
  <c r="V3" i="21"/>
  <c r="W3" i="21"/>
  <c r="X3" i="21"/>
  <c r="Y3" i="21"/>
  <c r="Z3" i="21"/>
  <c r="AA3" i="21"/>
  <c r="AB3" i="21"/>
  <c r="AC3" i="21"/>
  <c r="AD3" i="21"/>
  <c r="AE3" i="21"/>
  <c r="AF3" i="21"/>
  <c r="AG3" i="21"/>
  <c r="AH3" i="21"/>
  <c r="AI3" i="21"/>
  <c r="AJ3" i="21"/>
  <c r="AK3" i="21"/>
  <c r="AL3" i="21"/>
  <c r="AM3" i="21"/>
  <c r="AN3" i="21"/>
  <c r="AO3" i="21"/>
  <c r="AP3" i="21"/>
  <c r="AQ3" i="21"/>
  <c r="AR3" i="21"/>
  <c r="AS3" i="21"/>
  <c r="AT3" i="21"/>
  <c r="AU3" i="21"/>
  <c r="AV3" i="21"/>
  <c r="AW3" i="21"/>
  <c r="AX3" i="21"/>
  <c r="AY3" i="21"/>
  <c r="AZ3" i="21"/>
  <c r="BA3" i="21"/>
  <c r="B4" i="21"/>
  <c r="C4" i="21"/>
  <c r="D4" i="21"/>
  <c r="E4" i="21"/>
  <c r="F4" i="21"/>
  <c r="G4" i="21"/>
  <c r="H4" i="21"/>
  <c r="I4" i="21"/>
  <c r="J4" i="21"/>
  <c r="K4" i="21"/>
  <c r="L4" i="21"/>
  <c r="M4" i="21"/>
  <c r="N4" i="21"/>
  <c r="O4" i="21"/>
  <c r="P4" i="21"/>
  <c r="Q4" i="21"/>
  <c r="R4" i="21"/>
  <c r="S4" i="21"/>
  <c r="T4" i="21"/>
  <c r="U4" i="21"/>
  <c r="V4" i="21"/>
  <c r="W4" i="21"/>
  <c r="X4" i="21"/>
  <c r="Y4" i="21"/>
  <c r="Z4" i="21"/>
  <c r="AA4" i="21"/>
  <c r="AB4" i="21"/>
  <c r="AC4" i="21"/>
  <c r="AD4" i="21"/>
  <c r="AE4" i="21"/>
  <c r="AF4" i="21"/>
  <c r="AG4" i="21"/>
  <c r="AH4" i="21"/>
  <c r="AI4" i="21"/>
  <c r="AJ4" i="21"/>
  <c r="AK4" i="21"/>
  <c r="AL4" i="21"/>
  <c r="AM4" i="21"/>
  <c r="AN4" i="21"/>
  <c r="AO4" i="21"/>
  <c r="AP4" i="21"/>
  <c r="AQ4" i="21"/>
  <c r="AR4" i="21"/>
  <c r="AS4" i="21"/>
  <c r="AT4" i="21"/>
  <c r="AU4" i="21"/>
  <c r="AV4" i="21"/>
  <c r="AW4" i="21"/>
  <c r="AX4" i="21"/>
  <c r="AY4" i="21"/>
  <c r="AZ4" i="21"/>
  <c r="BA4" i="21"/>
  <c r="B6" i="21"/>
  <c r="C6" i="21"/>
  <c r="D6" i="21"/>
  <c r="E6" i="21"/>
  <c r="F6" i="21"/>
  <c r="G6" i="21"/>
  <c r="H6" i="21"/>
  <c r="I6" i="21"/>
  <c r="J6" i="21"/>
  <c r="K6" i="21"/>
  <c r="L6" i="21"/>
  <c r="M6" i="21"/>
  <c r="N6" i="21"/>
  <c r="O6" i="21"/>
  <c r="P6" i="21"/>
  <c r="Q6" i="21"/>
  <c r="R6" i="21"/>
  <c r="S6" i="21"/>
  <c r="T6" i="21"/>
  <c r="U6" i="21"/>
  <c r="V6" i="21"/>
  <c r="W6" i="21"/>
  <c r="X6" i="21"/>
  <c r="Y6" i="21"/>
  <c r="Z6" i="21"/>
  <c r="AA6" i="21"/>
  <c r="AB6" i="21"/>
  <c r="AC6" i="21"/>
  <c r="AD6" i="21"/>
  <c r="AE6" i="21"/>
  <c r="AF6" i="21"/>
  <c r="AG6" i="21"/>
  <c r="AH6" i="21"/>
  <c r="AI6" i="21"/>
  <c r="AJ6" i="21"/>
  <c r="AK6" i="21"/>
  <c r="AL6" i="21"/>
  <c r="AM6" i="21"/>
  <c r="AN6" i="21"/>
  <c r="AO6" i="21"/>
  <c r="AP6" i="21"/>
  <c r="AQ6" i="21"/>
  <c r="AR6" i="21"/>
  <c r="AS6" i="21"/>
  <c r="AT6" i="21"/>
  <c r="AU6" i="21"/>
  <c r="AV6" i="21"/>
  <c r="AW6" i="21"/>
  <c r="AX6" i="21"/>
  <c r="AY6" i="21"/>
  <c r="AZ6" i="21"/>
  <c r="BA6" i="21"/>
  <c r="B30" i="21"/>
  <c r="C30" i="21"/>
  <c r="D30" i="21"/>
  <c r="E30" i="21"/>
  <c r="F30" i="21"/>
  <c r="G30" i="21"/>
  <c r="H30" i="21"/>
  <c r="I30" i="21"/>
  <c r="J30" i="21"/>
  <c r="K30" i="21"/>
  <c r="L30" i="21"/>
  <c r="M30" i="21"/>
  <c r="N30" i="21"/>
  <c r="O30" i="21"/>
  <c r="P30" i="21"/>
  <c r="Q30" i="21"/>
  <c r="R30" i="21"/>
  <c r="S30" i="21"/>
  <c r="T30" i="21"/>
  <c r="U30" i="21"/>
  <c r="V30" i="21"/>
  <c r="W30" i="21"/>
  <c r="X30" i="21"/>
  <c r="Y30" i="21"/>
  <c r="Z30" i="21"/>
  <c r="AA30" i="21"/>
  <c r="AB30" i="21"/>
  <c r="AC30" i="21"/>
  <c r="AD30" i="21"/>
  <c r="AE30" i="21"/>
  <c r="AF30" i="21"/>
  <c r="AG30" i="21"/>
  <c r="AH30" i="21"/>
  <c r="AI30" i="21"/>
  <c r="AJ30" i="21"/>
  <c r="AK30" i="21"/>
  <c r="AL30" i="21"/>
  <c r="AM30" i="21"/>
  <c r="AN30" i="21"/>
  <c r="AO30" i="21"/>
  <c r="AP30" i="21"/>
  <c r="AQ30" i="21"/>
  <c r="AR30" i="21"/>
  <c r="AS30" i="21"/>
  <c r="AT30" i="21"/>
  <c r="AU30" i="21"/>
  <c r="AV30" i="21"/>
  <c r="AW30" i="21"/>
  <c r="AX30" i="21"/>
  <c r="AY30" i="21"/>
  <c r="AZ30" i="21"/>
  <c r="BA30" i="21"/>
  <c r="B32" i="21"/>
  <c r="C32" i="21"/>
  <c r="D32" i="21"/>
  <c r="E32" i="21"/>
  <c r="F32" i="21"/>
  <c r="G32" i="21"/>
  <c r="H32" i="21"/>
  <c r="I32" i="21"/>
  <c r="J32" i="21"/>
  <c r="K32" i="21"/>
  <c r="L32" i="21"/>
  <c r="M32" i="21"/>
  <c r="N32" i="21"/>
  <c r="O32" i="21"/>
  <c r="P32" i="21"/>
  <c r="Q32" i="21"/>
  <c r="R32" i="21"/>
  <c r="S32" i="21"/>
  <c r="T32" i="21"/>
  <c r="U32" i="21"/>
  <c r="V32" i="21"/>
  <c r="W32" i="21"/>
  <c r="X32" i="21"/>
  <c r="Y32" i="21"/>
  <c r="Z32" i="21"/>
  <c r="AA32" i="21"/>
  <c r="AB32" i="21"/>
  <c r="AC32" i="21"/>
  <c r="AD32" i="21"/>
  <c r="AE32" i="21"/>
  <c r="AF32" i="21"/>
  <c r="AG32" i="21"/>
  <c r="AH32" i="21"/>
  <c r="AI32" i="21"/>
  <c r="AJ32" i="21"/>
  <c r="AK32" i="21"/>
  <c r="AL32" i="21"/>
  <c r="AM32" i="21"/>
  <c r="AN32" i="21"/>
  <c r="AO32" i="21"/>
  <c r="AP32" i="21"/>
  <c r="AQ32" i="21"/>
  <c r="AR32" i="21"/>
  <c r="AS32" i="21"/>
  <c r="AT32" i="21"/>
  <c r="AU32" i="21"/>
  <c r="AV32" i="21"/>
  <c r="AW32" i="21"/>
  <c r="AX32" i="21"/>
  <c r="AY32" i="21"/>
  <c r="AZ32" i="21"/>
  <c r="BA32" i="21"/>
  <c r="B3" i="104"/>
  <c r="C3" i="104"/>
  <c r="D3" i="104"/>
  <c r="E3" i="104"/>
  <c r="F3" i="104"/>
  <c r="G3" i="104"/>
  <c r="H3" i="104"/>
  <c r="I3" i="104"/>
  <c r="J3" i="104"/>
  <c r="K3" i="104"/>
  <c r="L3" i="104"/>
  <c r="M3" i="104"/>
  <c r="N3" i="104"/>
  <c r="O3" i="104"/>
  <c r="P3" i="104"/>
  <c r="Q3" i="104"/>
  <c r="R3" i="104"/>
  <c r="S3" i="104"/>
  <c r="T3" i="104"/>
  <c r="U3" i="104"/>
  <c r="V3" i="104"/>
  <c r="W3" i="104"/>
  <c r="X3" i="104"/>
  <c r="Y3" i="104"/>
  <c r="Z3" i="104"/>
  <c r="AA3" i="104"/>
  <c r="AB3" i="104"/>
  <c r="AC3" i="104"/>
  <c r="AD3" i="104"/>
  <c r="AE3" i="104"/>
  <c r="AF3" i="104"/>
  <c r="AG3" i="104"/>
  <c r="AH3" i="104"/>
  <c r="AI3" i="104"/>
  <c r="AJ3" i="104"/>
  <c r="AK3" i="104"/>
  <c r="AL3" i="104"/>
  <c r="AM3" i="104"/>
  <c r="AN3" i="104"/>
  <c r="AO3" i="104"/>
  <c r="AP3" i="104"/>
  <c r="AQ3" i="104"/>
  <c r="AR3" i="104"/>
  <c r="AS3" i="104"/>
  <c r="AT3" i="104"/>
  <c r="AU3" i="104"/>
  <c r="AV3" i="104"/>
  <c r="AW3" i="104"/>
  <c r="AX3" i="104"/>
  <c r="AY3" i="104"/>
  <c r="AZ3" i="104"/>
  <c r="BA3" i="104"/>
  <c r="B4" i="104"/>
  <c r="C4" i="104"/>
  <c r="D4" i="104"/>
  <c r="E4" i="104"/>
  <c r="F4" i="104"/>
  <c r="G4" i="104"/>
  <c r="H4" i="104"/>
  <c r="I4" i="104"/>
  <c r="J4" i="104"/>
  <c r="K4" i="104"/>
  <c r="L4" i="104"/>
  <c r="M4" i="104"/>
  <c r="N4" i="104"/>
  <c r="O4" i="104"/>
  <c r="P4" i="104"/>
  <c r="Q4" i="104"/>
  <c r="R4" i="104"/>
  <c r="S4" i="104"/>
  <c r="T4" i="104"/>
  <c r="U4" i="104"/>
  <c r="V4" i="104"/>
  <c r="W4" i="104"/>
  <c r="X4" i="104"/>
  <c r="Y4" i="104"/>
  <c r="Z4" i="104"/>
  <c r="AA4" i="104"/>
  <c r="AB4" i="104"/>
  <c r="AC4" i="104"/>
  <c r="AD4" i="104"/>
  <c r="AE4" i="104"/>
  <c r="AF4" i="104"/>
  <c r="AG4" i="104"/>
  <c r="AH4" i="104"/>
  <c r="AI4" i="104"/>
  <c r="AJ4" i="104"/>
  <c r="AK4" i="104"/>
  <c r="AL4" i="104"/>
  <c r="AM4" i="104"/>
  <c r="AN4" i="104"/>
  <c r="AO4" i="104"/>
  <c r="AP4" i="104"/>
  <c r="AQ4" i="104"/>
  <c r="AR4" i="104"/>
  <c r="AS4" i="104"/>
  <c r="AT4" i="104"/>
  <c r="AU4" i="104"/>
  <c r="AV4" i="104"/>
  <c r="AW4" i="104"/>
  <c r="AX4" i="104"/>
  <c r="AY4" i="104"/>
  <c r="AZ4" i="104"/>
  <c r="BA4" i="104"/>
  <c r="B6" i="104"/>
  <c r="C6" i="104"/>
  <c r="D6" i="104"/>
  <c r="E6" i="104"/>
  <c r="F6" i="104"/>
  <c r="G6" i="104"/>
  <c r="H6" i="104"/>
  <c r="I6" i="104"/>
  <c r="J6" i="104"/>
  <c r="K6" i="104"/>
  <c r="L6" i="104"/>
  <c r="M6" i="104"/>
  <c r="N6" i="104"/>
  <c r="O6" i="104"/>
  <c r="P6" i="104"/>
  <c r="Q6" i="104"/>
  <c r="R6" i="104"/>
  <c r="S6" i="104"/>
  <c r="T6" i="104"/>
  <c r="U6" i="104"/>
  <c r="V6" i="104"/>
  <c r="W6" i="104"/>
  <c r="X6" i="104"/>
  <c r="Y6" i="104"/>
  <c r="Z6" i="104"/>
  <c r="AA6" i="104"/>
  <c r="AB6" i="104"/>
  <c r="AC6" i="104"/>
  <c r="AD6" i="104"/>
  <c r="AE6" i="104"/>
  <c r="AF6" i="104"/>
  <c r="AG6" i="104"/>
  <c r="AH6" i="104"/>
  <c r="AI6" i="104"/>
  <c r="AJ6" i="104"/>
  <c r="AK6" i="104"/>
  <c r="AL6" i="104"/>
  <c r="AM6" i="104"/>
  <c r="AN6" i="104"/>
  <c r="AO6" i="104"/>
  <c r="AP6" i="104"/>
  <c r="AQ6" i="104"/>
  <c r="AR6" i="104"/>
  <c r="AS6" i="104"/>
  <c r="AT6" i="104"/>
  <c r="AU6" i="104"/>
  <c r="AV6" i="104"/>
  <c r="AW6" i="104"/>
  <c r="AX6" i="104"/>
  <c r="AY6" i="104"/>
  <c r="AZ6" i="104"/>
  <c r="BA6" i="104"/>
  <c r="B30" i="104"/>
  <c r="C30" i="104"/>
  <c r="D30" i="104"/>
  <c r="E30" i="104"/>
  <c r="F30" i="104"/>
  <c r="G30" i="104"/>
  <c r="H30" i="104"/>
  <c r="I30" i="104"/>
  <c r="J30" i="104"/>
  <c r="K30" i="104"/>
  <c r="L30" i="104"/>
  <c r="M30" i="104"/>
  <c r="N30" i="104"/>
  <c r="O30" i="104"/>
  <c r="P30" i="104"/>
  <c r="Q30" i="104"/>
  <c r="R30" i="104"/>
  <c r="S30" i="104"/>
  <c r="T30" i="104"/>
  <c r="U30" i="104"/>
  <c r="V30" i="104"/>
  <c r="W30" i="104"/>
  <c r="X30" i="104"/>
  <c r="Y30" i="104"/>
  <c r="Z30" i="104"/>
  <c r="AA30" i="104"/>
  <c r="AB30" i="104"/>
  <c r="AC30" i="104"/>
  <c r="AD30" i="104"/>
  <c r="AE30" i="104"/>
  <c r="AF30" i="104"/>
  <c r="AG30" i="104"/>
  <c r="AH30" i="104"/>
  <c r="AI30" i="104"/>
  <c r="AJ30" i="104"/>
  <c r="AK30" i="104"/>
  <c r="AL30" i="104"/>
  <c r="AM30" i="104"/>
  <c r="AN30" i="104"/>
  <c r="AO30" i="104"/>
  <c r="AP30" i="104"/>
  <c r="AQ30" i="104"/>
  <c r="AR30" i="104"/>
  <c r="AS30" i="104"/>
  <c r="AT30" i="104"/>
  <c r="AU30" i="104"/>
  <c r="AV30" i="104"/>
  <c r="AW30" i="104"/>
  <c r="AX30" i="104"/>
  <c r="AY30" i="104"/>
  <c r="AZ30" i="104"/>
  <c r="BA30" i="104"/>
  <c r="B32" i="104"/>
  <c r="C32" i="104"/>
  <c r="D32" i="104"/>
  <c r="E32" i="104"/>
  <c r="F32" i="104"/>
  <c r="G32" i="104"/>
  <c r="H32" i="104"/>
  <c r="I32" i="104"/>
  <c r="J32" i="104"/>
  <c r="K32" i="104"/>
  <c r="L32" i="104"/>
  <c r="M32" i="104"/>
  <c r="N32" i="104"/>
  <c r="O32" i="104"/>
  <c r="P32" i="104"/>
  <c r="Q32" i="104"/>
  <c r="R32" i="104"/>
  <c r="S32" i="104"/>
  <c r="T32" i="104"/>
  <c r="U32" i="104"/>
  <c r="V32" i="104"/>
  <c r="W32" i="104"/>
  <c r="X32" i="104"/>
  <c r="Y32" i="104"/>
  <c r="Z32" i="104"/>
  <c r="AA32" i="104"/>
  <c r="AB32" i="104"/>
  <c r="AC32" i="104"/>
  <c r="AD32" i="104"/>
  <c r="AE32" i="104"/>
  <c r="AF32" i="104"/>
  <c r="AG32" i="104"/>
  <c r="AH32" i="104"/>
  <c r="AI32" i="104"/>
  <c r="AJ32" i="104"/>
  <c r="AK32" i="104"/>
  <c r="AL32" i="104"/>
  <c r="AM32" i="104"/>
  <c r="AN32" i="104"/>
  <c r="AO32" i="104"/>
  <c r="AP32" i="104"/>
  <c r="AQ32" i="104"/>
  <c r="AR32" i="104"/>
  <c r="AS32" i="104"/>
  <c r="AT32" i="104"/>
  <c r="AU32" i="104"/>
  <c r="AV32" i="104"/>
  <c r="AW32" i="104"/>
  <c r="AX32" i="104"/>
  <c r="AY32" i="104"/>
  <c r="AZ32" i="104"/>
  <c r="BA32" i="104"/>
  <c r="B3" i="114"/>
  <c r="C3" i="114"/>
  <c r="D3" i="114"/>
  <c r="E3" i="114"/>
  <c r="F3" i="114"/>
  <c r="G3" i="114"/>
  <c r="H3" i="114"/>
  <c r="I3" i="114"/>
  <c r="J3" i="114"/>
  <c r="K3" i="114"/>
  <c r="L3" i="114"/>
  <c r="M3" i="114"/>
  <c r="N3" i="114"/>
  <c r="O3" i="114"/>
  <c r="P3" i="114"/>
  <c r="Q3" i="114"/>
  <c r="R3" i="114"/>
  <c r="S3" i="114"/>
  <c r="T3" i="114"/>
  <c r="U3" i="114"/>
  <c r="V3" i="114"/>
  <c r="W3" i="114"/>
  <c r="X3" i="114"/>
  <c r="Y3" i="114"/>
  <c r="Z3" i="114"/>
  <c r="AA3" i="114"/>
  <c r="AB3" i="114"/>
  <c r="AC3" i="114"/>
  <c r="AD3" i="114"/>
  <c r="AE3" i="114"/>
  <c r="AF3" i="114"/>
  <c r="AG3" i="114"/>
  <c r="AH3" i="114"/>
  <c r="AI3" i="114"/>
  <c r="AJ3" i="114"/>
  <c r="AK3" i="114"/>
  <c r="AL3" i="114"/>
  <c r="AM3" i="114"/>
  <c r="AN3" i="114"/>
  <c r="AO3" i="114"/>
  <c r="AP3" i="114"/>
  <c r="AQ3" i="114"/>
  <c r="AR3" i="114"/>
  <c r="AS3" i="114"/>
  <c r="AT3" i="114"/>
  <c r="AU3" i="114"/>
  <c r="AV3" i="114"/>
  <c r="AW3" i="114"/>
  <c r="AX3" i="114"/>
  <c r="AY3" i="114"/>
  <c r="AZ3" i="114"/>
  <c r="BA3" i="114"/>
  <c r="B4" i="114"/>
  <c r="C4" i="114"/>
  <c r="D4" i="114"/>
  <c r="E4" i="114"/>
  <c r="F4" i="114"/>
  <c r="G4" i="114"/>
  <c r="H4" i="114"/>
  <c r="I4" i="114"/>
  <c r="J4" i="114"/>
  <c r="K4" i="114"/>
  <c r="L4" i="114"/>
  <c r="M4" i="114"/>
  <c r="N4" i="114"/>
  <c r="O4" i="114"/>
  <c r="P4" i="114"/>
  <c r="Q4" i="114"/>
  <c r="R4" i="114"/>
  <c r="S4" i="114"/>
  <c r="T4" i="114"/>
  <c r="U4" i="114"/>
  <c r="V4" i="114"/>
  <c r="W4" i="114"/>
  <c r="X4" i="114"/>
  <c r="Y4" i="114"/>
  <c r="Z4" i="114"/>
  <c r="AA4" i="114"/>
  <c r="AB4" i="114"/>
  <c r="AC4" i="114"/>
  <c r="AD4" i="114"/>
  <c r="AE4" i="114"/>
  <c r="AF4" i="114"/>
  <c r="AG4" i="114"/>
  <c r="AH4" i="114"/>
  <c r="AI4" i="114"/>
  <c r="AJ4" i="114"/>
  <c r="AK4" i="114"/>
  <c r="AL4" i="114"/>
  <c r="AM4" i="114"/>
  <c r="AN4" i="114"/>
  <c r="AO4" i="114"/>
  <c r="AP4" i="114"/>
  <c r="AQ4" i="114"/>
  <c r="AR4" i="114"/>
  <c r="AS4" i="114"/>
  <c r="AT4" i="114"/>
  <c r="AU4" i="114"/>
  <c r="AV4" i="114"/>
  <c r="AW4" i="114"/>
  <c r="AX4" i="114"/>
  <c r="AY4" i="114"/>
  <c r="AZ4" i="114"/>
  <c r="BA4" i="114"/>
  <c r="B6" i="114"/>
  <c r="C6" i="114"/>
  <c r="D6" i="114"/>
  <c r="E6" i="114"/>
  <c r="F6" i="114"/>
  <c r="G6" i="114"/>
  <c r="H6" i="114"/>
  <c r="I6" i="114"/>
  <c r="J6" i="114"/>
  <c r="K6" i="114"/>
  <c r="L6" i="114"/>
  <c r="M6" i="114"/>
  <c r="N6" i="114"/>
  <c r="O6" i="114"/>
  <c r="P6" i="114"/>
  <c r="Q6" i="114"/>
  <c r="R6" i="114"/>
  <c r="S6" i="114"/>
  <c r="T6" i="114"/>
  <c r="U6" i="114"/>
  <c r="V6" i="114"/>
  <c r="W6" i="114"/>
  <c r="X6" i="114"/>
  <c r="Y6" i="114"/>
  <c r="Z6" i="114"/>
  <c r="AA6" i="114"/>
  <c r="AB6" i="114"/>
  <c r="AC6" i="114"/>
  <c r="AD6" i="114"/>
  <c r="AE6" i="114"/>
  <c r="AF6" i="114"/>
  <c r="AG6" i="114"/>
  <c r="AH6" i="114"/>
  <c r="AI6" i="114"/>
  <c r="AJ6" i="114"/>
  <c r="AK6" i="114"/>
  <c r="AL6" i="114"/>
  <c r="AM6" i="114"/>
  <c r="AN6" i="114"/>
  <c r="AO6" i="114"/>
  <c r="AP6" i="114"/>
  <c r="AQ6" i="114"/>
  <c r="AR6" i="114"/>
  <c r="AS6" i="114"/>
  <c r="AT6" i="114"/>
  <c r="AU6" i="114"/>
  <c r="AV6" i="114"/>
  <c r="AW6" i="114"/>
  <c r="AX6" i="114"/>
  <c r="AY6" i="114"/>
  <c r="AZ6" i="114"/>
  <c r="BA6" i="114"/>
  <c r="B30" i="114"/>
  <c r="C30" i="114"/>
  <c r="D30" i="114"/>
  <c r="E30" i="114"/>
  <c r="F30" i="114"/>
  <c r="G30" i="114"/>
  <c r="H30" i="114"/>
  <c r="I30" i="114"/>
  <c r="J30" i="114"/>
  <c r="K30" i="114"/>
  <c r="L30" i="114"/>
  <c r="M30" i="114"/>
  <c r="N30" i="114"/>
  <c r="O30" i="114"/>
  <c r="P30" i="114"/>
  <c r="Q30" i="114"/>
  <c r="R30" i="114"/>
  <c r="S30" i="114"/>
  <c r="T30" i="114"/>
  <c r="U30" i="114"/>
  <c r="V30" i="114"/>
  <c r="W30" i="114"/>
  <c r="X30" i="114"/>
  <c r="Y30" i="114"/>
  <c r="Z30" i="114"/>
  <c r="AA30" i="114"/>
  <c r="AB30" i="114"/>
  <c r="AC30" i="114"/>
  <c r="AD30" i="114"/>
  <c r="AE30" i="114"/>
  <c r="AF30" i="114"/>
  <c r="AG30" i="114"/>
  <c r="AH30" i="114"/>
  <c r="AI30" i="114"/>
  <c r="AJ30" i="114"/>
  <c r="AK30" i="114"/>
  <c r="AL30" i="114"/>
  <c r="AM30" i="114"/>
  <c r="AN30" i="114"/>
  <c r="AO30" i="114"/>
  <c r="AP30" i="114"/>
  <c r="AQ30" i="114"/>
  <c r="AR30" i="114"/>
  <c r="AS30" i="114"/>
  <c r="AT30" i="114"/>
  <c r="AU30" i="114"/>
  <c r="AV30" i="114"/>
  <c r="AW30" i="114"/>
  <c r="AX30" i="114"/>
  <c r="AY30" i="114"/>
  <c r="AZ30" i="114"/>
  <c r="BA30" i="114"/>
  <c r="B32" i="114"/>
  <c r="C32" i="114"/>
  <c r="D32" i="114"/>
  <c r="E32" i="114"/>
  <c r="F32" i="114"/>
  <c r="G32" i="114"/>
  <c r="H32" i="114"/>
  <c r="I32" i="114"/>
  <c r="J32" i="114"/>
  <c r="K32" i="114"/>
  <c r="L32" i="114"/>
  <c r="M32" i="114"/>
  <c r="N32" i="114"/>
  <c r="O32" i="114"/>
  <c r="P32" i="114"/>
  <c r="Q32" i="114"/>
  <c r="R32" i="114"/>
  <c r="S32" i="114"/>
  <c r="T32" i="114"/>
  <c r="U32" i="114"/>
  <c r="V32" i="114"/>
  <c r="W32" i="114"/>
  <c r="X32" i="114"/>
  <c r="Y32" i="114"/>
  <c r="Z32" i="114"/>
  <c r="AA32" i="114"/>
  <c r="AB32" i="114"/>
  <c r="AC32" i="114"/>
  <c r="AD32" i="114"/>
  <c r="AE32" i="114"/>
  <c r="AF32" i="114"/>
  <c r="AG32" i="114"/>
  <c r="AH32" i="114"/>
  <c r="AI32" i="114"/>
  <c r="AJ32" i="114"/>
  <c r="AK32" i="114"/>
  <c r="AL32" i="114"/>
  <c r="AM32" i="114"/>
  <c r="AN32" i="114"/>
  <c r="AO32" i="114"/>
  <c r="AP32" i="114"/>
  <c r="AQ32" i="114"/>
  <c r="AR32" i="114"/>
  <c r="AS32" i="114"/>
  <c r="AT32" i="114"/>
  <c r="AU32" i="114"/>
  <c r="AV32" i="114"/>
  <c r="AW32" i="114"/>
  <c r="AX32" i="114"/>
  <c r="AY32" i="114"/>
  <c r="AZ32" i="114"/>
  <c r="BA32" i="114"/>
  <c r="B3" i="99"/>
  <c r="C3" i="99"/>
  <c r="D3" i="99"/>
  <c r="E3" i="99"/>
  <c r="F3" i="99"/>
  <c r="G3" i="99"/>
  <c r="H3" i="99"/>
  <c r="I3" i="99"/>
  <c r="J3" i="99"/>
  <c r="K3" i="99"/>
  <c r="L3" i="99"/>
  <c r="M3" i="99"/>
  <c r="N3" i="99"/>
  <c r="O3" i="99"/>
  <c r="P3" i="99"/>
  <c r="Q3" i="99"/>
  <c r="R3" i="99"/>
  <c r="S3" i="99"/>
  <c r="T3" i="99"/>
  <c r="U3" i="99"/>
  <c r="V3" i="99"/>
  <c r="W3" i="99"/>
  <c r="X3" i="99"/>
  <c r="Y3" i="99"/>
  <c r="Z3" i="99"/>
  <c r="AA3" i="99"/>
  <c r="AB3" i="99"/>
  <c r="AC3" i="99"/>
  <c r="AD3" i="99"/>
  <c r="AE3" i="99"/>
  <c r="AF3" i="99"/>
  <c r="AG3" i="99"/>
  <c r="AH3" i="99"/>
  <c r="AI3" i="99"/>
  <c r="AJ3" i="99"/>
  <c r="AK3" i="99"/>
  <c r="AL3" i="99"/>
  <c r="AM3" i="99"/>
  <c r="AN3" i="99"/>
  <c r="AO3" i="99"/>
  <c r="AP3" i="99"/>
  <c r="AQ3" i="99"/>
  <c r="AR3" i="99"/>
  <c r="AS3" i="99"/>
  <c r="AT3" i="99"/>
  <c r="AU3" i="99"/>
  <c r="AV3" i="99"/>
  <c r="AW3" i="99"/>
  <c r="AX3" i="99"/>
  <c r="AY3" i="99"/>
  <c r="AZ3" i="99"/>
  <c r="BA3" i="99"/>
  <c r="B4" i="99"/>
  <c r="C4" i="99"/>
  <c r="D4" i="99"/>
  <c r="E4" i="99"/>
  <c r="F4" i="99"/>
  <c r="G4" i="99"/>
  <c r="H4" i="99"/>
  <c r="I4" i="99"/>
  <c r="J4" i="99"/>
  <c r="K4" i="99"/>
  <c r="L4" i="99"/>
  <c r="M4" i="99"/>
  <c r="N4" i="99"/>
  <c r="O4" i="99"/>
  <c r="P4" i="99"/>
  <c r="Q4" i="99"/>
  <c r="R4" i="99"/>
  <c r="S4" i="99"/>
  <c r="T4" i="99"/>
  <c r="U4" i="99"/>
  <c r="V4" i="99"/>
  <c r="W4" i="99"/>
  <c r="X4" i="99"/>
  <c r="Y4" i="99"/>
  <c r="Z4" i="99"/>
  <c r="AA4" i="99"/>
  <c r="AB4" i="99"/>
  <c r="AC4" i="99"/>
  <c r="AD4" i="99"/>
  <c r="AE4" i="99"/>
  <c r="AF4" i="99"/>
  <c r="AG4" i="99"/>
  <c r="AH4" i="99"/>
  <c r="AI4" i="99"/>
  <c r="AJ4" i="99"/>
  <c r="AK4" i="99"/>
  <c r="AL4" i="99"/>
  <c r="AM4" i="99"/>
  <c r="AN4" i="99"/>
  <c r="AO4" i="99"/>
  <c r="AP4" i="99"/>
  <c r="AQ4" i="99"/>
  <c r="AR4" i="99"/>
  <c r="AS4" i="99"/>
  <c r="AT4" i="99"/>
  <c r="AU4" i="99"/>
  <c r="AV4" i="99"/>
  <c r="AW4" i="99"/>
  <c r="AX4" i="99"/>
  <c r="AY4" i="99"/>
  <c r="AZ4" i="99"/>
  <c r="BA4" i="99"/>
  <c r="B6" i="99"/>
  <c r="C6" i="99"/>
  <c r="D6" i="99"/>
  <c r="E6" i="99"/>
  <c r="F6" i="99"/>
  <c r="G6" i="99"/>
  <c r="H6" i="99"/>
  <c r="I6" i="99"/>
  <c r="J6" i="99"/>
  <c r="K6" i="99"/>
  <c r="L6" i="99"/>
  <c r="M6" i="99"/>
  <c r="N6" i="99"/>
  <c r="O6" i="99"/>
  <c r="P6" i="99"/>
  <c r="Q6" i="99"/>
  <c r="R6" i="99"/>
  <c r="S6" i="99"/>
  <c r="T6" i="99"/>
  <c r="U6" i="99"/>
  <c r="V6" i="99"/>
  <c r="W6" i="99"/>
  <c r="X6" i="99"/>
  <c r="Y6" i="99"/>
  <c r="Z6" i="99"/>
  <c r="AA6" i="99"/>
  <c r="AB6" i="99"/>
  <c r="AC6" i="99"/>
  <c r="AD6" i="99"/>
  <c r="AE6" i="99"/>
  <c r="AF6" i="99"/>
  <c r="AG6" i="99"/>
  <c r="AH6" i="99"/>
  <c r="AI6" i="99"/>
  <c r="AJ6" i="99"/>
  <c r="AK6" i="99"/>
  <c r="AL6" i="99"/>
  <c r="AM6" i="99"/>
  <c r="AN6" i="99"/>
  <c r="AO6" i="99"/>
  <c r="AP6" i="99"/>
  <c r="AQ6" i="99"/>
  <c r="AR6" i="99"/>
  <c r="AS6" i="99"/>
  <c r="AT6" i="99"/>
  <c r="AU6" i="99"/>
  <c r="AV6" i="99"/>
  <c r="AW6" i="99"/>
  <c r="AX6" i="99"/>
  <c r="AY6" i="99"/>
  <c r="AZ6" i="99"/>
  <c r="BA6" i="99"/>
  <c r="B30" i="99"/>
  <c r="C30" i="99"/>
  <c r="D30" i="99"/>
  <c r="E30" i="99"/>
  <c r="F30" i="99"/>
  <c r="G30" i="99"/>
  <c r="H30" i="99"/>
  <c r="I30" i="99"/>
  <c r="J30" i="99"/>
  <c r="K30" i="99"/>
  <c r="L30" i="99"/>
  <c r="M30" i="99"/>
  <c r="N30" i="99"/>
  <c r="O30" i="99"/>
  <c r="P30" i="99"/>
  <c r="Q30" i="99"/>
  <c r="R30" i="99"/>
  <c r="S30" i="99"/>
  <c r="T30" i="99"/>
  <c r="U30" i="99"/>
  <c r="V30" i="99"/>
  <c r="W30" i="99"/>
  <c r="X30" i="99"/>
  <c r="Y30" i="99"/>
  <c r="Z30" i="99"/>
  <c r="AA30" i="99"/>
  <c r="AB30" i="99"/>
  <c r="AC30" i="99"/>
  <c r="AD30" i="99"/>
  <c r="AE30" i="99"/>
  <c r="AF30" i="99"/>
  <c r="AG30" i="99"/>
  <c r="AH30" i="99"/>
  <c r="AI30" i="99"/>
  <c r="AJ30" i="99"/>
  <c r="AK30" i="99"/>
  <c r="AL30" i="99"/>
  <c r="AM30" i="99"/>
  <c r="AN30" i="99"/>
  <c r="AO30" i="99"/>
  <c r="AP30" i="99"/>
  <c r="AQ30" i="99"/>
  <c r="AR30" i="99"/>
  <c r="AS30" i="99"/>
  <c r="AT30" i="99"/>
  <c r="AU30" i="99"/>
  <c r="AV30" i="99"/>
  <c r="AW30" i="99"/>
  <c r="AX30" i="99"/>
  <c r="AY30" i="99"/>
  <c r="AZ30" i="99"/>
  <c r="BA30" i="99"/>
  <c r="B32" i="99"/>
  <c r="C32" i="99"/>
  <c r="D32" i="99"/>
  <c r="E32" i="99"/>
  <c r="F32" i="99"/>
  <c r="G32" i="99"/>
  <c r="H32" i="99"/>
  <c r="I32" i="99"/>
  <c r="J32" i="99"/>
  <c r="K32" i="99"/>
  <c r="L32" i="99"/>
  <c r="M32" i="99"/>
  <c r="N32" i="99"/>
  <c r="O32" i="99"/>
  <c r="P32" i="99"/>
  <c r="Q32" i="99"/>
  <c r="R32" i="99"/>
  <c r="S32" i="99"/>
  <c r="T32" i="99"/>
  <c r="U32" i="99"/>
  <c r="V32" i="99"/>
  <c r="W32" i="99"/>
  <c r="X32" i="99"/>
  <c r="Y32" i="99"/>
  <c r="Z32" i="99"/>
  <c r="AA32" i="99"/>
  <c r="AB32" i="99"/>
  <c r="AC32" i="99"/>
  <c r="AD32" i="99"/>
  <c r="AE32" i="99"/>
  <c r="AF32" i="99"/>
  <c r="AG32" i="99"/>
  <c r="AH32" i="99"/>
  <c r="AI32" i="99"/>
  <c r="AJ32" i="99"/>
  <c r="AK32" i="99"/>
  <c r="AL32" i="99"/>
  <c r="AM32" i="99"/>
  <c r="AN32" i="99"/>
  <c r="AO32" i="99"/>
  <c r="AP32" i="99"/>
  <c r="AQ32" i="99"/>
  <c r="AR32" i="99"/>
  <c r="AS32" i="99"/>
  <c r="AT32" i="99"/>
  <c r="AU32" i="99"/>
  <c r="AV32" i="99"/>
  <c r="AW32" i="99"/>
  <c r="AX32" i="99"/>
  <c r="AY32" i="99"/>
  <c r="AZ32" i="99"/>
  <c r="BA32" i="99"/>
  <c r="D28" i="2"/>
  <c r="D26" i="2"/>
  <c r="D24" i="2"/>
  <c r="D22" i="2"/>
  <c r="D20" i="2"/>
  <c r="D18" i="2"/>
  <c r="D15" i="2"/>
  <c r="D12" i="2"/>
  <c r="D9" i="2"/>
  <c r="D7" i="2"/>
  <c r="C28" i="2"/>
  <c r="C28" i="99" s="1"/>
  <c r="C26" i="2"/>
  <c r="C26" i="99" s="1"/>
  <c r="C24" i="2"/>
  <c r="C22" i="2"/>
  <c r="C22" i="99" s="1"/>
  <c r="C20" i="2"/>
  <c r="C20" i="99" s="1"/>
  <c r="C18" i="2"/>
  <c r="C18" i="99" s="1"/>
  <c r="C15" i="2"/>
  <c r="C12" i="2"/>
  <c r="C9" i="2"/>
  <c r="C7" i="2"/>
  <c r="B28" i="2"/>
  <c r="B26" i="2"/>
  <c r="B26" i="99" s="1"/>
  <c r="B24" i="2"/>
  <c r="B24" i="99" s="1"/>
  <c r="B22" i="2"/>
  <c r="B22" i="99" s="1"/>
  <c r="B20" i="2"/>
  <c r="B18" i="2"/>
  <c r="B18" i="99" s="1"/>
  <c r="B15" i="2"/>
  <c r="B12" i="2"/>
  <c r="B9" i="2"/>
  <c r="B7" i="2"/>
  <c r="B10" i="2" l="1"/>
  <c r="B10" i="123"/>
  <c r="B10" i="122"/>
  <c r="B10" i="121"/>
  <c r="B10" i="120"/>
  <c r="B10" i="119"/>
  <c r="B10" i="100"/>
  <c r="E10" i="98"/>
  <c r="B10" i="97"/>
  <c r="B11" i="125"/>
  <c r="B11" i="126"/>
  <c r="B11" i="96"/>
  <c r="B9" i="40"/>
  <c r="B10" i="95"/>
  <c r="B9" i="115"/>
  <c r="B9" i="77"/>
  <c r="B9" i="21"/>
  <c r="B9" i="104"/>
  <c r="B9" i="29"/>
  <c r="B9" i="99"/>
  <c r="B9" i="114"/>
  <c r="C13" i="2"/>
  <c r="C13" i="123"/>
  <c r="C13" i="122"/>
  <c r="C13" i="121"/>
  <c r="C13" i="120"/>
  <c r="C13" i="119"/>
  <c r="C13" i="100"/>
  <c r="F13" i="98"/>
  <c r="C13" i="97"/>
  <c r="C14" i="125"/>
  <c r="C14" i="126"/>
  <c r="C14" i="96"/>
  <c r="C12" i="40"/>
  <c r="C13" i="95"/>
  <c r="C12" i="115"/>
  <c r="C12" i="77"/>
  <c r="C12" i="29"/>
  <c r="C12" i="104"/>
  <c r="C12" i="21"/>
  <c r="C12" i="114"/>
  <c r="D18" i="40"/>
  <c r="D18" i="115"/>
  <c r="D18" i="77"/>
  <c r="D18" i="21"/>
  <c r="D18" i="104"/>
  <c r="D18" i="29"/>
  <c r="D18" i="114"/>
  <c r="B13" i="123"/>
  <c r="B13" i="122"/>
  <c r="B13" i="121"/>
  <c r="B13" i="120"/>
  <c r="B13" i="119"/>
  <c r="B13" i="100"/>
  <c r="E13" i="98"/>
  <c r="B13" i="97"/>
  <c r="B14" i="125"/>
  <c r="B14" i="126"/>
  <c r="B14" i="96"/>
  <c r="B13" i="95"/>
  <c r="B12" i="40"/>
  <c r="B12" i="115"/>
  <c r="B12" i="77"/>
  <c r="B12" i="29"/>
  <c r="B12" i="104"/>
  <c r="B12" i="21"/>
  <c r="B12" i="114"/>
  <c r="B12" i="99"/>
  <c r="B28" i="21"/>
  <c r="B28" i="114"/>
  <c r="B28" i="104"/>
  <c r="C24" i="40"/>
  <c r="C24" i="115"/>
  <c r="C24" i="77"/>
  <c r="C24" i="21"/>
  <c r="C24" i="29"/>
  <c r="C24" i="104"/>
  <c r="C24" i="114"/>
  <c r="D28" i="21"/>
  <c r="D28" i="104"/>
  <c r="D28" i="114"/>
  <c r="B13" i="2"/>
  <c r="B22" i="40"/>
  <c r="B22" i="115"/>
  <c r="B22" i="77"/>
  <c r="B22" i="21"/>
  <c r="B22" i="29"/>
  <c r="B22" i="104"/>
  <c r="B22" i="114"/>
  <c r="C8" i="123"/>
  <c r="C8" i="122"/>
  <c r="C8" i="121"/>
  <c r="C8" i="120"/>
  <c r="C8" i="119"/>
  <c r="C8" i="100"/>
  <c r="F8" i="98"/>
  <c r="C8" i="97"/>
  <c r="C9" i="125"/>
  <c r="C9" i="126"/>
  <c r="C9" i="96"/>
  <c r="C8" i="95"/>
  <c r="C7" i="40"/>
  <c r="C7" i="115"/>
  <c r="C7" i="77"/>
  <c r="C7" i="29"/>
  <c r="C7" i="104"/>
  <c r="C7" i="21"/>
  <c r="C7" i="114"/>
  <c r="C7" i="99"/>
  <c r="C18" i="40"/>
  <c r="C18" i="115"/>
  <c r="C18" i="77"/>
  <c r="C18" i="104"/>
  <c r="C18" i="29"/>
  <c r="C18" i="21"/>
  <c r="C18" i="114"/>
  <c r="C26" i="40"/>
  <c r="C26" i="115"/>
  <c r="C26" i="77"/>
  <c r="C26" i="29"/>
  <c r="C26" i="21"/>
  <c r="C26" i="104"/>
  <c r="C26" i="114"/>
  <c r="D13" i="2"/>
  <c r="D13" i="123"/>
  <c r="D13" i="122"/>
  <c r="D13" i="121"/>
  <c r="D13" i="120"/>
  <c r="D13" i="119"/>
  <c r="D13" i="100"/>
  <c r="G13" i="98"/>
  <c r="D13" i="97"/>
  <c r="D14" i="125"/>
  <c r="D14" i="126"/>
  <c r="D14" i="96"/>
  <c r="D12" i="40"/>
  <c r="D13" i="95"/>
  <c r="D12" i="115"/>
  <c r="D12" i="77"/>
  <c r="D12" i="21"/>
  <c r="D12" i="29"/>
  <c r="D12" i="104"/>
  <c r="D12" i="99"/>
  <c r="D12" i="114"/>
  <c r="D22" i="40"/>
  <c r="D22" i="115"/>
  <c r="D22" i="77"/>
  <c r="D22" i="29"/>
  <c r="D22" i="21"/>
  <c r="D22" i="114"/>
  <c r="D22" i="104"/>
  <c r="D22" i="99"/>
  <c r="B26" i="40"/>
  <c r="B26" i="115"/>
  <c r="B26" i="77"/>
  <c r="B26" i="29"/>
  <c r="B26" i="21"/>
  <c r="B26" i="114"/>
  <c r="B26" i="104"/>
  <c r="D26" i="40"/>
  <c r="D26" i="115"/>
  <c r="D26" i="77"/>
  <c r="D26" i="21"/>
  <c r="D26" i="29"/>
  <c r="D26" i="104"/>
  <c r="D26" i="114"/>
  <c r="B20" i="40"/>
  <c r="B20" i="115"/>
  <c r="B20" i="77"/>
  <c r="B20" i="29"/>
  <c r="B20" i="21"/>
  <c r="B20" i="104"/>
  <c r="B20" i="114"/>
  <c r="C16" i="2"/>
  <c r="C15" i="40"/>
  <c r="C15" i="115"/>
  <c r="C15" i="77"/>
  <c r="C15" i="29"/>
  <c r="C15" i="21"/>
  <c r="C15" i="104"/>
  <c r="C15" i="114"/>
  <c r="C15" i="99"/>
  <c r="D20" i="40"/>
  <c r="D20" i="115"/>
  <c r="D20" i="77"/>
  <c r="D20" i="104"/>
  <c r="D20" i="29"/>
  <c r="D20" i="21"/>
  <c r="D20" i="114"/>
  <c r="D28" i="99"/>
  <c r="D20" i="99"/>
  <c r="B8" i="123"/>
  <c r="B8" i="122"/>
  <c r="B8" i="121"/>
  <c r="B8" i="120"/>
  <c r="B8" i="119"/>
  <c r="B8" i="100"/>
  <c r="E8" i="98"/>
  <c r="B8" i="97"/>
  <c r="B9" i="125"/>
  <c r="B9" i="126"/>
  <c r="B9" i="96"/>
  <c r="B8" i="95"/>
  <c r="B7" i="40"/>
  <c r="B7" i="115"/>
  <c r="B7" i="77"/>
  <c r="B7" i="29"/>
  <c r="B7" i="21"/>
  <c r="B7" i="104"/>
  <c r="B7" i="114"/>
  <c r="B7" i="99"/>
  <c r="B16" i="2"/>
  <c r="B15" i="40"/>
  <c r="B15" i="115"/>
  <c r="B15" i="77"/>
  <c r="B15" i="21"/>
  <c r="B15" i="29"/>
  <c r="B15" i="104"/>
  <c r="B15" i="99"/>
  <c r="B15" i="114"/>
  <c r="B24" i="40"/>
  <c r="B24" i="115"/>
  <c r="B24" i="77"/>
  <c r="B24" i="29"/>
  <c r="B24" i="21"/>
  <c r="B24" i="104"/>
  <c r="B24" i="114"/>
  <c r="C10" i="2"/>
  <c r="C10" i="123"/>
  <c r="C10" i="122"/>
  <c r="C10" i="121"/>
  <c r="C10" i="120"/>
  <c r="C10" i="119"/>
  <c r="C10" i="100"/>
  <c r="F10" i="98"/>
  <c r="C10" i="97"/>
  <c r="C11" i="125"/>
  <c r="C11" i="126"/>
  <c r="C11" i="96"/>
  <c r="C10" i="95"/>
  <c r="C9" i="40"/>
  <c r="C9" i="115"/>
  <c r="C9" i="77"/>
  <c r="C9" i="29"/>
  <c r="C9" i="21"/>
  <c r="C9" i="104"/>
  <c r="C9" i="114"/>
  <c r="C9" i="99"/>
  <c r="C20" i="40"/>
  <c r="C20" i="115"/>
  <c r="C20" i="77"/>
  <c r="C20" i="29"/>
  <c r="C20" i="21"/>
  <c r="C20" i="104"/>
  <c r="C20" i="114"/>
  <c r="C28" i="21"/>
  <c r="C28" i="114"/>
  <c r="C28" i="104"/>
  <c r="D16" i="2"/>
  <c r="D15" i="40"/>
  <c r="D15" i="115"/>
  <c r="D15" i="77"/>
  <c r="D15" i="29"/>
  <c r="D15" i="21"/>
  <c r="D15" i="104"/>
  <c r="D15" i="114"/>
  <c r="D15" i="99"/>
  <c r="D24" i="40"/>
  <c r="D24" i="115"/>
  <c r="D24" i="77"/>
  <c r="D24" i="29"/>
  <c r="D24" i="21"/>
  <c r="D24" i="114"/>
  <c r="D24" i="104"/>
  <c r="B28" i="99"/>
  <c r="D24" i="99"/>
  <c r="B20" i="99"/>
  <c r="C22" i="40"/>
  <c r="C22" i="115"/>
  <c r="C22" i="77"/>
  <c r="C22" i="29"/>
  <c r="C22" i="21"/>
  <c r="C22" i="114"/>
  <c r="C22" i="104"/>
  <c r="D26" i="99"/>
  <c r="C24" i="99"/>
  <c r="D18" i="99"/>
  <c r="B18" i="40"/>
  <c r="B18" i="115"/>
  <c r="B18" i="77"/>
  <c r="B18" i="29"/>
  <c r="B18" i="21"/>
  <c r="B18" i="114"/>
  <c r="B18" i="104"/>
  <c r="D8" i="123"/>
  <c r="D8" i="122"/>
  <c r="D8" i="121"/>
  <c r="D8" i="120"/>
  <c r="D8" i="119"/>
  <c r="G8" i="98"/>
  <c r="D8" i="97"/>
  <c r="D9" i="125"/>
  <c r="D8" i="100"/>
  <c r="D9" i="126"/>
  <c r="D9" i="96"/>
  <c r="D7" i="40"/>
  <c r="D8" i="95"/>
  <c r="D7" i="115"/>
  <c r="D7" i="77"/>
  <c r="D7" i="29"/>
  <c r="D7" i="104"/>
  <c r="D7" i="21"/>
  <c r="D7" i="99"/>
  <c r="D7" i="114"/>
  <c r="D10" i="2"/>
  <c r="D10" i="123"/>
  <c r="D10" i="122"/>
  <c r="D10" i="121"/>
  <c r="D10" i="120"/>
  <c r="D10" i="119"/>
  <c r="D10" i="100"/>
  <c r="G10" i="98"/>
  <c r="D10" i="97"/>
  <c r="D11" i="125"/>
  <c r="D11" i="126"/>
  <c r="D11" i="96"/>
  <c r="D10" i="95"/>
  <c r="D9" i="40"/>
  <c r="D9" i="115"/>
  <c r="D9" i="77"/>
  <c r="D9" i="29"/>
  <c r="D9" i="104"/>
  <c r="D9" i="21"/>
  <c r="D9" i="114"/>
  <c r="D9" i="99"/>
  <c r="C12" i="99"/>
  <c r="C6" i="126"/>
  <c r="C6" i="125" s="1"/>
  <c r="C5" i="97" s="1"/>
  <c r="F5" i="98" s="1"/>
  <c r="C6" i="96"/>
  <c r="B6" i="126"/>
  <c r="B6" i="125" s="1"/>
  <c r="B5" i="97" s="1"/>
  <c r="E5" i="98" s="1"/>
  <c r="B6" i="96"/>
  <c r="E6" i="96"/>
  <c r="D6" i="96"/>
  <c r="AH7" i="38"/>
  <c r="AI7" i="38"/>
  <c r="AJ7" i="38"/>
  <c r="AK7" i="38"/>
  <c r="AL7" i="38"/>
  <c r="AM7" i="38"/>
  <c r="AB7" i="38"/>
  <c r="AC7" i="38"/>
  <c r="AD7" i="38"/>
  <c r="AE7" i="38"/>
  <c r="AF7" i="38"/>
  <c r="AG7" i="38"/>
  <c r="L7" i="38"/>
  <c r="M7" i="38"/>
  <c r="N7" i="38"/>
  <c r="O7" i="38"/>
  <c r="P7" i="38"/>
  <c r="Q7" i="38"/>
  <c r="R7" i="38"/>
  <c r="S7" i="38"/>
  <c r="T7" i="38"/>
  <c r="U7" i="38"/>
  <c r="V7" i="38"/>
  <c r="W7" i="38"/>
  <c r="X7" i="38"/>
  <c r="Y7" i="38"/>
  <c r="Z7" i="38"/>
  <c r="AA7" i="38"/>
  <c r="C7" i="38"/>
  <c r="D7" i="38"/>
  <c r="E7" i="38"/>
  <c r="F7" i="38"/>
  <c r="G7" i="38"/>
  <c r="H7" i="38"/>
  <c r="I7" i="38"/>
  <c r="J7" i="38"/>
  <c r="K7" i="38"/>
  <c r="AM7" i="41"/>
  <c r="K7" i="41"/>
  <c r="L7" i="41"/>
  <c r="M7" i="41"/>
  <c r="N7" i="41"/>
  <c r="O7" i="41"/>
  <c r="P7" i="41"/>
  <c r="Q7" i="41"/>
  <c r="R7" i="41"/>
  <c r="S7" i="41"/>
  <c r="T7" i="41"/>
  <c r="U7" i="41"/>
  <c r="V7" i="41"/>
  <c r="W7" i="41"/>
  <c r="X7" i="41"/>
  <c r="Y7" i="41"/>
  <c r="Z7" i="41"/>
  <c r="AA7" i="41"/>
  <c r="AB7" i="41"/>
  <c r="AC7" i="41"/>
  <c r="AD7" i="41"/>
  <c r="AE7" i="41"/>
  <c r="AF7" i="41"/>
  <c r="AG7" i="41"/>
  <c r="AH7" i="41"/>
  <c r="AI7" i="41"/>
  <c r="AJ7" i="41"/>
  <c r="AK7" i="41"/>
  <c r="AL7" i="41"/>
  <c r="C7" i="41"/>
  <c r="D7" i="41"/>
  <c r="E7" i="41"/>
  <c r="F7" i="41"/>
  <c r="G7" i="41"/>
  <c r="H7" i="41"/>
  <c r="I7" i="41"/>
  <c r="J7" i="41"/>
  <c r="K4" i="129"/>
  <c r="L4" i="129"/>
  <c r="M4" i="129"/>
  <c r="N4" i="129"/>
  <c r="O4" i="129"/>
  <c r="P4" i="129"/>
  <c r="Q4" i="129"/>
  <c r="R4" i="129"/>
  <c r="S4" i="129"/>
  <c r="T4" i="129"/>
  <c r="U4" i="129"/>
  <c r="V4" i="129"/>
  <c r="W4" i="129"/>
  <c r="X4" i="129"/>
  <c r="Y4" i="129"/>
  <c r="Z4" i="129"/>
  <c r="AA4" i="129"/>
  <c r="AB4" i="129"/>
  <c r="AC4" i="129"/>
  <c r="AD4" i="129"/>
  <c r="AE4" i="129"/>
  <c r="AF4" i="129"/>
  <c r="AG4" i="129"/>
  <c r="AH4" i="129"/>
  <c r="AI4" i="129"/>
  <c r="AJ4" i="129"/>
  <c r="AK4" i="129"/>
  <c r="AL4" i="129"/>
  <c r="AM4" i="129"/>
  <c r="K5" i="129"/>
  <c r="L5" i="129"/>
  <c r="M5" i="129"/>
  <c r="N5" i="129"/>
  <c r="O5" i="129"/>
  <c r="P5" i="129"/>
  <c r="Q5" i="129"/>
  <c r="R5" i="129"/>
  <c r="S5" i="129"/>
  <c r="T5" i="129"/>
  <c r="U5" i="129"/>
  <c r="V5" i="129"/>
  <c r="W5" i="129"/>
  <c r="X5" i="129"/>
  <c r="Y5" i="129"/>
  <c r="Z5" i="129"/>
  <c r="AA5" i="129"/>
  <c r="AB5" i="129"/>
  <c r="AC5" i="129"/>
  <c r="AD5" i="129"/>
  <c r="AE5" i="129"/>
  <c r="AF5" i="129"/>
  <c r="AG5" i="129"/>
  <c r="AH5" i="129"/>
  <c r="AI5" i="129"/>
  <c r="AJ5" i="129"/>
  <c r="AK5" i="129"/>
  <c r="AL5" i="129"/>
  <c r="AM5" i="129"/>
  <c r="K7" i="129"/>
  <c r="L7" i="129"/>
  <c r="M7" i="129"/>
  <c r="N7" i="129"/>
  <c r="O7" i="129"/>
  <c r="P7" i="129"/>
  <c r="Q7" i="129"/>
  <c r="R7" i="129"/>
  <c r="S7" i="129"/>
  <c r="T7" i="129"/>
  <c r="U7" i="129"/>
  <c r="V7" i="129"/>
  <c r="W7" i="129"/>
  <c r="X7" i="129"/>
  <c r="Y7" i="129"/>
  <c r="Z7" i="129"/>
  <c r="AA7" i="129"/>
  <c r="AB7" i="129"/>
  <c r="AC7" i="129"/>
  <c r="AD7" i="129"/>
  <c r="AE7" i="129"/>
  <c r="AF7" i="129"/>
  <c r="AG7" i="129"/>
  <c r="AH7" i="129"/>
  <c r="AI7" i="129"/>
  <c r="AJ7" i="129"/>
  <c r="AK7" i="129"/>
  <c r="AL7" i="129"/>
  <c r="AM7" i="129"/>
  <c r="C4" i="129"/>
  <c r="D4" i="129"/>
  <c r="E4" i="129"/>
  <c r="F4" i="129"/>
  <c r="G4" i="129"/>
  <c r="H4" i="129"/>
  <c r="I4" i="129"/>
  <c r="J4" i="129"/>
  <c r="C5" i="129"/>
  <c r="D5" i="129"/>
  <c r="E5" i="129"/>
  <c r="F5" i="129"/>
  <c r="G5" i="129"/>
  <c r="H5" i="129"/>
  <c r="I5" i="129"/>
  <c r="J5" i="129"/>
  <c r="C7" i="129"/>
  <c r="D7" i="129"/>
  <c r="E7" i="129"/>
  <c r="F7" i="129"/>
  <c r="G7" i="129"/>
  <c r="H7" i="129"/>
  <c r="I7" i="129"/>
  <c r="J7" i="129"/>
  <c r="M4" i="128"/>
  <c r="N4" i="128"/>
  <c r="O4" i="128"/>
  <c r="P4" i="128"/>
  <c r="Q4" i="128"/>
  <c r="R4" i="128"/>
  <c r="S4" i="128"/>
  <c r="T4" i="128"/>
  <c r="U4" i="128"/>
  <c r="V4" i="128"/>
  <c r="W4" i="128"/>
  <c r="X4" i="128"/>
  <c r="Y4" i="128"/>
  <c r="Z4" i="128"/>
  <c r="AA4" i="128"/>
  <c r="AB4" i="128"/>
  <c r="AC4" i="128"/>
  <c r="AD4" i="128"/>
  <c r="AE4" i="128"/>
  <c r="AF4" i="128"/>
  <c r="AG4" i="128"/>
  <c r="AH4" i="128"/>
  <c r="AI4" i="128"/>
  <c r="AJ4" i="128"/>
  <c r="AK4" i="128"/>
  <c r="AL4" i="128"/>
  <c r="AM4" i="128"/>
  <c r="M5" i="128"/>
  <c r="N5" i="128"/>
  <c r="O5" i="128"/>
  <c r="P5" i="128"/>
  <c r="Q5" i="128"/>
  <c r="R5" i="128"/>
  <c r="S5" i="128"/>
  <c r="T5" i="128"/>
  <c r="U5" i="128"/>
  <c r="V5" i="128"/>
  <c r="W5" i="128"/>
  <c r="X5" i="128"/>
  <c r="Y5" i="128"/>
  <c r="Z5" i="128"/>
  <c r="AA5" i="128"/>
  <c r="AB5" i="128"/>
  <c r="AC5" i="128"/>
  <c r="AD5" i="128"/>
  <c r="AE5" i="128"/>
  <c r="AF5" i="128"/>
  <c r="AG5" i="128"/>
  <c r="AH5" i="128"/>
  <c r="AI5" i="128"/>
  <c r="AJ5" i="128"/>
  <c r="AK5" i="128"/>
  <c r="AL5" i="128"/>
  <c r="AM5" i="128"/>
  <c r="M7" i="128"/>
  <c r="N7" i="128"/>
  <c r="O7" i="128"/>
  <c r="P7" i="128"/>
  <c r="Q7" i="128"/>
  <c r="R7" i="128"/>
  <c r="S7" i="128"/>
  <c r="T7" i="128"/>
  <c r="U7" i="128"/>
  <c r="V7" i="128"/>
  <c r="W7" i="128"/>
  <c r="X7" i="128"/>
  <c r="Y7" i="128"/>
  <c r="Z7" i="128"/>
  <c r="AA7" i="128"/>
  <c r="AB7" i="128"/>
  <c r="AC7" i="128"/>
  <c r="AD7" i="128"/>
  <c r="AE7" i="128"/>
  <c r="AF7" i="128"/>
  <c r="AG7" i="128"/>
  <c r="AH7" i="128"/>
  <c r="AI7" i="128"/>
  <c r="AJ7" i="128"/>
  <c r="AK7" i="128"/>
  <c r="AL7" i="128"/>
  <c r="AM7" i="128"/>
  <c r="C4" i="128"/>
  <c r="D4" i="128"/>
  <c r="E4" i="128"/>
  <c r="F4" i="128"/>
  <c r="G4" i="128"/>
  <c r="H4" i="128"/>
  <c r="I4" i="128"/>
  <c r="J4" i="128"/>
  <c r="K4" i="128"/>
  <c r="L4" i="128"/>
  <c r="C5" i="128"/>
  <c r="D5" i="128"/>
  <c r="E5" i="128"/>
  <c r="F5" i="128"/>
  <c r="G5" i="128"/>
  <c r="H5" i="128"/>
  <c r="I5" i="128"/>
  <c r="J5" i="128"/>
  <c r="K5" i="128"/>
  <c r="L5" i="128"/>
  <c r="C7" i="128"/>
  <c r="D7" i="128"/>
  <c r="E7" i="128"/>
  <c r="F7" i="128"/>
  <c r="G7" i="128"/>
  <c r="H7" i="128"/>
  <c r="I7" i="128"/>
  <c r="J7" i="128"/>
  <c r="K7" i="128"/>
  <c r="L7" i="128"/>
  <c r="J4" i="127"/>
  <c r="K4" i="127"/>
  <c r="L4" i="127"/>
  <c r="M4" i="127"/>
  <c r="N4" i="127"/>
  <c r="O4" i="127"/>
  <c r="P4" i="127"/>
  <c r="Q4" i="127"/>
  <c r="R4" i="127"/>
  <c r="S4" i="127"/>
  <c r="T4" i="127"/>
  <c r="U4" i="127"/>
  <c r="V4" i="127"/>
  <c r="W4" i="127"/>
  <c r="X4" i="127"/>
  <c r="Y4" i="127"/>
  <c r="Z4" i="127"/>
  <c r="AA4" i="127"/>
  <c r="AB4" i="127"/>
  <c r="AC4" i="127"/>
  <c r="AD4" i="127"/>
  <c r="AE4" i="127"/>
  <c r="AF4" i="127"/>
  <c r="AG4" i="127"/>
  <c r="AH4" i="127"/>
  <c r="AI4" i="127"/>
  <c r="AJ4" i="127"/>
  <c r="AK4" i="127"/>
  <c r="AL4" i="127"/>
  <c r="AM4" i="127"/>
  <c r="J5" i="127"/>
  <c r="K5" i="127"/>
  <c r="L5" i="127"/>
  <c r="M5" i="127"/>
  <c r="N5" i="127"/>
  <c r="O5" i="127"/>
  <c r="P5" i="127"/>
  <c r="Q5" i="127"/>
  <c r="R5" i="127"/>
  <c r="S5" i="127"/>
  <c r="T5" i="127"/>
  <c r="U5" i="127"/>
  <c r="V5" i="127"/>
  <c r="W5" i="127"/>
  <c r="X5" i="127"/>
  <c r="Y5" i="127"/>
  <c r="Z5" i="127"/>
  <c r="AA5" i="127"/>
  <c r="AB5" i="127"/>
  <c r="AC5" i="127"/>
  <c r="AD5" i="127"/>
  <c r="AE5" i="127"/>
  <c r="AF5" i="127"/>
  <c r="AG5" i="127"/>
  <c r="AH5" i="127"/>
  <c r="AI5" i="127"/>
  <c r="AJ5" i="127"/>
  <c r="AK5" i="127"/>
  <c r="AL5" i="127"/>
  <c r="AM5" i="127"/>
  <c r="J7" i="127"/>
  <c r="K7" i="127"/>
  <c r="L7" i="127"/>
  <c r="M7" i="127"/>
  <c r="N7" i="127"/>
  <c r="O7" i="127"/>
  <c r="P7" i="127"/>
  <c r="Q7" i="127"/>
  <c r="R7" i="127"/>
  <c r="S7" i="127"/>
  <c r="T7" i="127"/>
  <c r="U7" i="127"/>
  <c r="V7" i="127"/>
  <c r="W7" i="127"/>
  <c r="X7" i="127"/>
  <c r="Y7" i="127"/>
  <c r="Z7" i="127"/>
  <c r="AA7" i="127"/>
  <c r="AB7" i="127"/>
  <c r="AC7" i="127"/>
  <c r="AD7" i="127"/>
  <c r="AE7" i="127"/>
  <c r="AF7" i="127"/>
  <c r="AG7" i="127"/>
  <c r="AH7" i="127"/>
  <c r="AI7" i="127"/>
  <c r="AJ7" i="127"/>
  <c r="AK7" i="127"/>
  <c r="AL7" i="127"/>
  <c r="AM7" i="127"/>
  <c r="C4" i="127"/>
  <c r="D4" i="127"/>
  <c r="E4" i="127"/>
  <c r="F4" i="127"/>
  <c r="G4" i="127"/>
  <c r="H4" i="127"/>
  <c r="I4" i="127"/>
  <c r="C5" i="127"/>
  <c r="D5" i="127"/>
  <c r="E5" i="127"/>
  <c r="F5" i="127"/>
  <c r="G5" i="127"/>
  <c r="H5" i="127"/>
  <c r="I5" i="127"/>
  <c r="C7" i="127"/>
  <c r="D7" i="127"/>
  <c r="E7" i="127"/>
  <c r="F7" i="127"/>
  <c r="G7" i="127"/>
  <c r="H7" i="127"/>
  <c r="I7" i="127"/>
  <c r="M4" i="37"/>
  <c r="N4" i="37"/>
  <c r="O4" i="37"/>
  <c r="O4" i="38" s="1"/>
  <c r="P4" i="37"/>
  <c r="Q4" i="37"/>
  <c r="R4" i="37"/>
  <c r="S4" i="37"/>
  <c r="S4" i="38" s="1"/>
  <c r="T4" i="37"/>
  <c r="U4" i="37"/>
  <c r="V4" i="37"/>
  <c r="W4" i="37"/>
  <c r="W4" i="38" s="1"/>
  <c r="X4" i="37"/>
  <c r="Y4" i="37"/>
  <c r="Z4" i="37"/>
  <c r="AA4" i="37"/>
  <c r="AA4" i="38" s="1"/>
  <c r="AB4" i="37"/>
  <c r="AC4" i="37"/>
  <c r="AD4" i="37"/>
  <c r="AE4" i="37"/>
  <c r="AE4" i="38" s="1"/>
  <c r="AF4" i="37"/>
  <c r="AG4" i="37"/>
  <c r="AH4" i="37"/>
  <c r="AI4" i="37"/>
  <c r="AI4" i="38" s="1"/>
  <c r="AJ4" i="37"/>
  <c r="AK4" i="37"/>
  <c r="AL4" i="37"/>
  <c r="AM4" i="37"/>
  <c r="AM4" i="38" s="1"/>
  <c r="M5" i="37"/>
  <c r="N5" i="37"/>
  <c r="O5" i="37"/>
  <c r="P5" i="37"/>
  <c r="Q5" i="37"/>
  <c r="R5" i="37"/>
  <c r="S5" i="37"/>
  <c r="T5" i="37"/>
  <c r="U5" i="37"/>
  <c r="V5" i="37"/>
  <c r="W5" i="37"/>
  <c r="X5" i="37"/>
  <c r="Y5" i="37"/>
  <c r="Z5" i="37"/>
  <c r="AA5" i="37"/>
  <c r="AB5" i="37"/>
  <c r="AC5" i="37"/>
  <c r="AD5" i="37"/>
  <c r="AE5" i="37"/>
  <c r="AF5" i="37"/>
  <c r="AG5" i="37"/>
  <c r="AH5" i="37"/>
  <c r="AI5" i="37"/>
  <c r="AJ5" i="37"/>
  <c r="AK5" i="37"/>
  <c r="AL5" i="37"/>
  <c r="AM5" i="37"/>
  <c r="M7" i="37"/>
  <c r="N7" i="37"/>
  <c r="O7" i="37"/>
  <c r="P7" i="37"/>
  <c r="Q7" i="37"/>
  <c r="R7" i="37"/>
  <c r="S7" i="37"/>
  <c r="T7" i="37"/>
  <c r="U7" i="37"/>
  <c r="V7" i="37"/>
  <c r="W7" i="37"/>
  <c r="X7" i="37"/>
  <c r="Y7" i="37"/>
  <c r="Z7" i="37"/>
  <c r="AA7" i="37"/>
  <c r="AB7" i="37"/>
  <c r="AC7" i="37"/>
  <c r="AD7" i="37"/>
  <c r="AE7" i="37"/>
  <c r="AF7" i="37"/>
  <c r="AG7" i="37"/>
  <c r="AH7" i="37"/>
  <c r="AI7" i="37"/>
  <c r="AJ7" i="37"/>
  <c r="AK7" i="37"/>
  <c r="AL7" i="37"/>
  <c r="AM7" i="37"/>
  <c r="C4" i="37"/>
  <c r="D4" i="37"/>
  <c r="E4" i="37"/>
  <c r="E4" i="38" s="1"/>
  <c r="F4" i="37"/>
  <c r="G4" i="37"/>
  <c r="H4" i="37"/>
  <c r="I4" i="37"/>
  <c r="I4" i="38" s="1"/>
  <c r="J4" i="37"/>
  <c r="K4" i="37"/>
  <c r="L4" i="37"/>
  <c r="C5" i="37"/>
  <c r="C5" i="38" s="1"/>
  <c r="D5" i="37"/>
  <c r="E5" i="37"/>
  <c r="F5" i="37"/>
  <c r="G5" i="37"/>
  <c r="G5" i="38" s="1"/>
  <c r="H5" i="37"/>
  <c r="I5" i="37"/>
  <c r="J5" i="37"/>
  <c r="K5" i="37"/>
  <c r="L5" i="37"/>
  <c r="C7" i="37"/>
  <c r="D7" i="37"/>
  <c r="E7" i="37"/>
  <c r="F7" i="37"/>
  <c r="G7" i="37"/>
  <c r="H7" i="37"/>
  <c r="I7" i="37"/>
  <c r="J7" i="37"/>
  <c r="K7" i="37"/>
  <c r="L7" i="37"/>
  <c r="D16" i="40" l="1"/>
  <c r="D16" i="115"/>
  <c r="D16" i="77"/>
  <c r="D16" i="29"/>
  <c r="D16" i="21"/>
  <c r="D16" i="104"/>
  <c r="D16" i="114"/>
  <c r="D16" i="99"/>
  <c r="C16" i="40"/>
  <c r="C16" i="115"/>
  <c r="C16" i="77"/>
  <c r="C16" i="21"/>
  <c r="C16" i="29"/>
  <c r="C16" i="104"/>
  <c r="C16" i="114"/>
  <c r="C16" i="99"/>
  <c r="C11" i="123"/>
  <c r="C11" i="122"/>
  <c r="C11" i="121"/>
  <c r="C11" i="120"/>
  <c r="C11" i="119"/>
  <c r="F11" i="98"/>
  <c r="C11" i="97"/>
  <c r="C12" i="125"/>
  <c r="C11" i="100"/>
  <c r="C12" i="126"/>
  <c r="C12" i="96"/>
  <c r="C10" i="40"/>
  <c r="C11" i="95"/>
  <c r="C10" i="115"/>
  <c r="C10" i="77"/>
  <c r="C10" i="21"/>
  <c r="C10" i="29"/>
  <c r="C10" i="104"/>
  <c r="C10" i="99"/>
  <c r="C10" i="114"/>
  <c r="B14" i="123"/>
  <c r="B14" i="122"/>
  <c r="B14" i="121"/>
  <c r="B14" i="119"/>
  <c r="B14" i="100"/>
  <c r="B14" i="120"/>
  <c r="E14" i="98"/>
  <c r="B14" i="97"/>
  <c r="B15" i="125"/>
  <c r="B15" i="126"/>
  <c r="B15" i="96"/>
  <c r="B14" i="95"/>
  <c r="B13" i="40"/>
  <c r="B13" i="115"/>
  <c r="B13" i="77"/>
  <c r="B13" i="29"/>
  <c r="B13" i="21"/>
  <c r="B13" i="104"/>
  <c r="B13" i="114"/>
  <c r="B13" i="99"/>
  <c r="C14" i="123"/>
  <c r="C14" i="122"/>
  <c r="C14" i="121"/>
  <c r="C14" i="120"/>
  <c r="C14" i="119"/>
  <c r="C14" i="100"/>
  <c r="F14" i="98"/>
  <c r="C14" i="97"/>
  <c r="C15" i="125"/>
  <c r="C15" i="126"/>
  <c r="C15" i="96"/>
  <c r="C14" i="95"/>
  <c r="C13" i="40"/>
  <c r="C13" i="115"/>
  <c r="C13" i="77"/>
  <c r="C13" i="29"/>
  <c r="C13" i="21"/>
  <c r="C13" i="114"/>
  <c r="C13" i="104"/>
  <c r="C13" i="99"/>
  <c r="D11" i="123"/>
  <c r="D11" i="122"/>
  <c r="D11" i="121"/>
  <c r="D11" i="120"/>
  <c r="D11" i="119"/>
  <c r="D11" i="100"/>
  <c r="G11" i="98"/>
  <c r="D11" i="97"/>
  <c r="D12" i="125"/>
  <c r="D12" i="126"/>
  <c r="D12" i="96"/>
  <c r="D11" i="95"/>
  <c r="D10" i="40"/>
  <c r="D10" i="115"/>
  <c r="D10" i="77"/>
  <c r="D10" i="29"/>
  <c r="D10" i="21"/>
  <c r="D10" i="104"/>
  <c r="D10" i="114"/>
  <c r="D10" i="99"/>
  <c r="B16" i="40"/>
  <c r="B16" i="115"/>
  <c r="B16" i="77"/>
  <c r="B16" i="29"/>
  <c r="B16" i="104"/>
  <c r="B16" i="21"/>
  <c r="B16" i="114"/>
  <c r="B16" i="99"/>
  <c r="D14" i="123"/>
  <c r="D14" i="122"/>
  <c r="D14" i="121"/>
  <c r="D14" i="120"/>
  <c r="D14" i="119"/>
  <c r="G14" i="98"/>
  <c r="D14" i="97"/>
  <c r="D15" i="125"/>
  <c r="D15" i="126"/>
  <c r="D15" i="96"/>
  <c r="D14" i="100"/>
  <c r="D13" i="40"/>
  <c r="D14" i="95"/>
  <c r="D13" i="115"/>
  <c r="D13" i="77"/>
  <c r="D13" i="29"/>
  <c r="D13" i="104"/>
  <c r="D13" i="21"/>
  <c r="D13" i="114"/>
  <c r="D13" i="99"/>
  <c r="B11" i="123"/>
  <c r="B11" i="122"/>
  <c r="B11" i="121"/>
  <c r="B11" i="120"/>
  <c r="B11" i="119"/>
  <c r="E11" i="98"/>
  <c r="B11" i="97"/>
  <c r="B12" i="125"/>
  <c r="B11" i="100"/>
  <c r="B12" i="126"/>
  <c r="B12" i="96"/>
  <c r="B10" i="40"/>
  <c r="B11" i="95"/>
  <c r="B10" i="115"/>
  <c r="B10" i="77"/>
  <c r="B10" i="29"/>
  <c r="B10" i="104"/>
  <c r="B10" i="21"/>
  <c r="B10" i="99"/>
  <c r="B10" i="114"/>
  <c r="J5" i="41"/>
  <c r="J5" i="38"/>
  <c r="F5" i="38"/>
  <c r="F5" i="41"/>
  <c r="L4" i="38"/>
  <c r="L4" i="41"/>
  <c r="H4" i="38"/>
  <c r="H4" i="41"/>
  <c r="D4" i="38"/>
  <c r="D4" i="41"/>
  <c r="AK5" i="38"/>
  <c r="AK5" i="41"/>
  <c r="AG5" i="38"/>
  <c r="AG5" i="41"/>
  <c r="AC5" i="38"/>
  <c r="AC5" i="41"/>
  <c r="Y5" i="41"/>
  <c r="Y5" i="38"/>
  <c r="U5" i="41"/>
  <c r="U5" i="38"/>
  <c r="Q5" i="41"/>
  <c r="Q5" i="38"/>
  <c r="M5" i="41"/>
  <c r="M5" i="38"/>
  <c r="AJ4" i="38"/>
  <c r="AJ4" i="41"/>
  <c r="AF4" i="38"/>
  <c r="AF4" i="41"/>
  <c r="AB4" i="38"/>
  <c r="AB4" i="41"/>
  <c r="X4" i="38"/>
  <c r="X4" i="41"/>
  <c r="T4" i="38"/>
  <c r="T4" i="41"/>
  <c r="P4" i="38"/>
  <c r="P4" i="41"/>
  <c r="I5" i="38"/>
  <c r="I5" i="41"/>
  <c r="E5" i="38"/>
  <c r="E5" i="41"/>
  <c r="K4" i="38"/>
  <c r="K4" i="41"/>
  <c r="G4" i="38"/>
  <c r="G4" i="41"/>
  <c r="C4" i="38"/>
  <c r="C4" i="41"/>
  <c r="L5" i="38"/>
  <c r="L5" i="41"/>
  <c r="H5" i="38"/>
  <c r="H5" i="41"/>
  <c r="D5" i="38"/>
  <c r="D5" i="41"/>
  <c r="J4" i="38"/>
  <c r="J4" i="41"/>
  <c r="F4" i="38"/>
  <c r="F4" i="41"/>
  <c r="AM5" i="38"/>
  <c r="AM5" i="41"/>
  <c r="AI5" i="38"/>
  <c r="AI5" i="41"/>
  <c r="AE5" i="38"/>
  <c r="AE5" i="41"/>
  <c r="AA5" i="38"/>
  <c r="AA5" i="41"/>
  <c r="W5" i="38"/>
  <c r="W5" i="41"/>
  <c r="S5" i="38"/>
  <c r="S5" i="41"/>
  <c r="O5" i="38"/>
  <c r="O5" i="41"/>
  <c r="AL4" i="38"/>
  <c r="AL4" i="41"/>
  <c r="AH4" i="41"/>
  <c r="AH4" i="38"/>
  <c r="AD4" i="38"/>
  <c r="AD4" i="41"/>
  <c r="Z4" i="38"/>
  <c r="Z4" i="41"/>
  <c r="V4" i="38"/>
  <c r="V4" i="41"/>
  <c r="R4" i="38"/>
  <c r="R4" i="41"/>
  <c r="N4" i="38"/>
  <c r="N4" i="41"/>
  <c r="K5" i="38"/>
  <c r="K5" i="41"/>
  <c r="AL5" i="38"/>
  <c r="AL5" i="41"/>
  <c r="AH5" i="38"/>
  <c r="AH5" i="41"/>
  <c r="AD5" i="38"/>
  <c r="AD5" i="41"/>
  <c r="Z5" i="38"/>
  <c r="Z5" i="41"/>
  <c r="V5" i="38"/>
  <c r="V5" i="41"/>
  <c r="R5" i="38"/>
  <c r="R5" i="41"/>
  <c r="N5" i="38"/>
  <c r="N5" i="41"/>
  <c r="AK4" i="38"/>
  <c r="AK4" i="41"/>
  <c r="AG4" i="41"/>
  <c r="AG4" i="38"/>
  <c r="AC4" i="41"/>
  <c r="AC4" i="38"/>
  <c r="Y4" i="41"/>
  <c r="Y4" i="38"/>
  <c r="U4" i="41"/>
  <c r="U4" i="38"/>
  <c r="Q4" i="41"/>
  <c r="Q4" i="38"/>
  <c r="M4" i="41"/>
  <c r="M4" i="38"/>
  <c r="AJ5" i="38"/>
  <c r="AJ5" i="41"/>
  <c r="AF5" i="38"/>
  <c r="AF5" i="41"/>
  <c r="AB5" i="38"/>
  <c r="AB5" i="41"/>
  <c r="X5" i="38"/>
  <c r="X5" i="41"/>
  <c r="T5" i="38"/>
  <c r="T5" i="41"/>
  <c r="P5" i="38"/>
  <c r="P5" i="41"/>
  <c r="I4" i="41"/>
  <c r="AA4" i="41"/>
  <c r="W4" i="41"/>
  <c r="C5" i="41"/>
  <c r="AI4" i="41"/>
  <c r="S4" i="41"/>
  <c r="G5" i="41"/>
  <c r="E4" i="41"/>
  <c r="AE4" i="41"/>
  <c r="O4" i="41"/>
  <c r="AM4" i="41"/>
  <c r="B7" i="129"/>
  <c r="B7" i="38"/>
  <c r="B7" i="41"/>
  <c r="B5" i="129"/>
  <c r="B4" i="129"/>
  <c r="B7" i="128"/>
  <c r="B5" i="128"/>
  <c r="B4" i="128"/>
  <c r="B7" i="127"/>
  <c r="B5" i="127"/>
  <c r="B4" i="127"/>
  <c r="B7" i="37" l="1"/>
  <c r="B5" i="37"/>
  <c r="B5" i="41" s="1"/>
  <c r="B4" i="37"/>
  <c r="B4" i="41" s="1"/>
  <c r="D15" i="118" l="1"/>
  <c r="C15" i="118"/>
  <c r="B15" i="118"/>
  <c r="D14" i="118"/>
  <c r="C14" i="118"/>
  <c r="B14" i="118"/>
  <c r="A12" i="118"/>
  <c r="A11" i="118"/>
  <c r="A10" i="118"/>
  <c r="A9" i="118"/>
  <c r="A8" i="118"/>
  <c r="A7" i="118"/>
  <c r="A6" i="118"/>
  <c r="D5" i="118"/>
  <c r="C5" i="118"/>
  <c r="B5" i="118"/>
  <c r="A5" i="118"/>
  <c r="A4" i="118"/>
  <c r="D3" i="118"/>
  <c r="C3" i="118"/>
  <c r="B3" i="118"/>
  <c r="D2" i="118"/>
  <c r="C2" i="118"/>
  <c r="B2" i="118"/>
  <c r="D15" i="117"/>
  <c r="C15" i="117"/>
  <c r="B15" i="117"/>
  <c r="D14" i="117"/>
  <c r="C14" i="117"/>
  <c r="B14" i="117"/>
  <c r="A12" i="117"/>
  <c r="A11" i="117"/>
  <c r="A10" i="117"/>
  <c r="A9" i="117"/>
  <c r="A8" i="117"/>
  <c r="A7" i="117"/>
  <c r="A6" i="117"/>
  <c r="D5" i="117"/>
  <c r="D22" i="117" s="1"/>
  <c r="C5" i="117"/>
  <c r="C22" i="117" s="1"/>
  <c r="B5" i="117"/>
  <c r="B22" i="117" s="1"/>
  <c r="A5" i="117"/>
  <c r="A4" i="117"/>
  <c r="D3" i="117"/>
  <c r="C3" i="117"/>
  <c r="C20" i="117" s="1"/>
  <c r="B3" i="117"/>
  <c r="D2" i="117"/>
  <c r="C2" i="117"/>
  <c r="B2" i="117"/>
  <c r="B19" i="117" s="1"/>
  <c r="B22" i="118" l="1"/>
  <c r="C22" i="118"/>
  <c r="D22" i="118"/>
  <c r="C20" i="118"/>
  <c r="B19" i="118"/>
  <c r="C19" i="118"/>
  <c r="D20" i="118"/>
  <c r="D19" i="118"/>
  <c r="B20" i="118"/>
  <c r="D20" i="117"/>
  <c r="B20" i="117"/>
  <c r="C19" i="117"/>
  <c r="D19" i="117"/>
  <c r="B31" i="116"/>
  <c r="C31" i="116"/>
  <c r="D31" i="116"/>
  <c r="E31" i="116"/>
  <c r="F31" i="116"/>
  <c r="G31" i="116"/>
  <c r="H31" i="116"/>
  <c r="I31" i="116"/>
  <c r="J31" i="116"/>
  <c r="K31" i="116"/>
  <c r="L31" i="116"/>
  <c r="M31" i="116"/>
  <c r="N31" i="116"/>
  <c r="O31" i="116"/>
  <c r="P31" i="116"/>
  <c r="Q31" i="116"/>
  <c r="R31" i="116"/>
  <c r="S31" i="116"/>
  <c r="T31" i="116"/>
  <c r="U31" i="116"/>
  <c r="V31" i="116"/>
  <c r="W31" i="116"/>
  <c r="X31" i="116"/>
  <c r="X15" i="116"/>
  <c r="W15" i="116"/>
  <c r="V15" i="116"/>
  <c r="U15" i="116"/>
  <c r="T15" i="116"/>
  <c r="S15" i="116"/>
  <c r="R15" i="116"/>
  <c r="Q15" i="116"/>
  <c r="P15" i="116"/>
  <c r="O15" i="116"/>
  <c r="N15" i="116"/>
  <c r="M15" i="116"/>
  <c r="L15" i="116"/>
  <c r="K15" i="116"/>
  <c r="J15" i="116"/>
  <c r="I15" i="116"/>
  <c r="H15" i="116"/>
  <c r="G15" i="116"/>
  <c r="F15" i="116"/>
  <c r="E15" i="116"/>
  <c r="D15" i="116"/>
  <c r="C15" i="116"/>
  <c r="B15" i="116"/>
  <c r="X14" i="116"/>
  <c r="X32" i="116" s="1"/>
  <c r="W14" i="116"/>
  <c r="W32" i="116" s="1"/>
  <c r="V14" i="116"/>
  <c r="V32" i="116" s="1"/>
  <c r="U14" i="116"/>
  <c r="U32" i="116" s="1"/>
  <c r="T14" i="116"/>
  <c r="T32" i="116" s="1"/>
  <c r="S14" i="116"/>
  <c r="S32" i="116" s="1"/>
  <c r="R14" i="116"/>
  <c r="R32" i="116" s="1"/>
  <c r="Q14" i="116"/>
  <c r="Q32" i="116" s="1"/>
  <c r="P14" i="116"/>
  <c r="P32" i="116" s="1"/>
  <c r="O14" i="116"/>
  <c r="O32" i="116" s="1"/>
  <c r="N14" i="116"/>
  <c r="N32" i="116" s="1"/>
  <c r="M14" i="116"/>
  <c r="M32" i="116" s="1"/>
  <c r="L14" i="116"/>
  <c r="L32" i="116" s="1"/>
  <c r="K14" i="116"/>
  <c r="K32" i="116" s="1"/>
  <c r="J14" i="116"/>
  <c r="J32" i="116" s="1"/>
  <c r="I14" i="116"/>
  <c r="I32" i="116" s="1"/>
  <c r="H14" i="116"/>
  <c r="H32" i="116" s="1"/>
  <c r="G14" i="116"/>
  <c r="G32" i="116" s="1"/>
  <c r="F14" i="116"/>
  <c r="F32" i="116" s="1"/>
  <c r="E14" i="116"/>
  <c r="E32" i="116" s="1"/>
  <c r="D14" i="116"/>
  <c r="D32" i="116" s="1"/>
  <c r="C14" i="116"/>
  <c r="C32" i="116" s="1"/>
  <c r="B14" i="116"/>
  <c r="B32" i="116" s="1"/>
  <c r="A12" i="116"/>
  <c r="A11" i="116"/>
  <c r="A10" i="116"/>
  <c r="A9" i="116"/>
  <c r="A8" i="116"/>
  <c r="A7" i="116"/>
  <c r="A6" i="116"/>
  <c r="X5" i="116"/>
  <c r="X22" i="116" s="1"/>
  <c r="W5" i="116"/>
  <c r="W22" i="116" s="1"/>
  <c r="V5" i="116"/>
  <c r="U5" i="116"/>
  <c r="U22" i="116" s="1"/>
  <c r="U39" i="116" s="1"/>
  <c r="T5" i="116"/>
  <c r="T22" i="116" s="1"/>
  <c r="S5" i="116"/>
  <c r="S22" i="116" s="1"/>
  <c r="R5" i="116"/>
  <c r="Q5" i="116"/>
  <c r="Q22" i="116" s="1"/>
  <c r="Q39" i="116" s="1"/>
  <c r="P5" i="116"/>
  <c r="P22" i="116" s="1"/>
  <c r="O5" i="116"/>
  <c r="O22" i="116" s="1"/>
  <c r="N5" i="116"/>
  <c r="M5" i="116"/>
  <c r="M22" i="116" s="1"/>
  <c r="M39" i="116" s="1"/>
  <c r="L5" i="116"/>
  <c r="L22" i="116" s="1"/>
  <c r="K5" i="116"/>
  <c r="K22" i="116" s="1"/>
  <c r="J5" i="116"/>
  <c r="I5" i="116"/>
  <c r="I22" i="116" s="1"/>
  <c r="I39" i="116" s="1"/>
  <c r="H5" i="116"/>
  <c r="H22" i="116" s="1"/>
  <c r="G5" i="116"/>
  <c r="G22" i="116" s="1"/>
  <c r="F5" i="116"/>
  <c r="E5" i="116"/>
  <c r="E22" i="116" s="1"/>
  <c r="E39" i="116" s="1"/>
  <c r="D5" i="116"/>
  <c r="D22" i="116" s="1"/>
  <c r="C5" i="116"/>
  <c r="C22" i="116" s="1"/>
  <c r="B5" i="116"/>
  <c r="A5" i="116"/>
  <c r="A4" i="116"/>
  <c r="X3" i="116"/>
  <c r="X37" i="116" s="1"/>
  <c r="W3" i="116"/>
  <c r="W20" i="116" s="1"/>
  <c r="V3" i="116"/>
  <c r="V20" i="116" s="1"/>
  <c r="U3" i="116"/>
  <c r="T3" i="116"/>
  <c r="T37" i="116" s="1"/>
  <c r="S3" i="116"/>
  <c r="S37" i="116" s="1"/>
  <c r="R3" i="116"/>
  <c r="R37" i="116" s="1"/>
  <c r="Q3" i="116"/>
  <c r="Q37" i="116" s="1"/>
  <c r="P3" i="116"/>
  <c r="P37" i="116" s="1"/>
  <c r="O3" i="116"/>
  <c r="O20" i="116" s="1"/>
  <c r="N3" i="116"/>
  <c r="N37" i="116" s="1"/>
  <c r="M3" i="116"/>
  <c r="M37" i="116" s="1"/>
  <c r="L3" i="116"/>
  <c r="L37" i="116" s="1"/>
  <c r="K3" i="116"/>
  <c r="K20" i="116" s="1"/>
  <c r="J3" i="116"/>
  <c r="J20" i="116" s="1"/>
  <c r="I3" i="116"/>
  <c r="I37" i="116" s="1"/>
  <c r="H3" i="116"/>
  <c r="H37" i="116" s="1"/>
  <c r="G3" i="116"/>
  <c r="G20" i="116" s="1"/>
  <c r="F3" i="116"/>
  <c r="F20" i="116" s="1"/>
  <c r="E3" i="116"/>
  <c r="D3" i="116"/>
  <c r="D37" i="116" s="1"/>
  <c r="C3" i="116"/>
  <c r="C37" i="116" s="1"/>
  <c r="B3" i="116"/>
  <c r="B37" i="116" s="1"/>
  <c r="X2" i="116"/>
  <c r="X19" i="116" s="1"/>
  <c r="W2" i="116"/>
  <c r="W36" i="116" s="1"/>
  <c r="V2" i="116"/>
  <c r="V36" i="116" s="1"/>
  <c r="U2" i="116"/>
  <c r="U36" i="116" s="1"/>
  <c r="T2" i="116"/>
  <c r="T19" i="116" s="1"/>
  <c r="S2" i="116"/>
  <c r="S19" i="116" s="1"/>
  <c r="R2" i="116"/>
  <c r="R36" i="116" s="1"/>
  <c r="Q2" i="116"/>
  <c r="Q36" i="116" s="1"/>
  <c r="P2" i="116"/>
  <c r="P19" i="116" s="1"/>
  <c r="O2" i="116"/>
  <c r="O19" i="116" s="1"/>
  <c r="N2" i="116"/>
  <c r="M2" i="116"/>
  <c r="M36" i="116" s="1"/>
  <c r="L2" i="116"/>
  <c r="L36" i="116" s="1"/>
  <c r="K2" i="116"/>
  <c r="K36" i="116" s="1"/>
  <c r="J2" i="116"/>
  <c r="J36" i="116" s="1"/>
  <c r="I2" i="116"/>
  <c r="I36" i="116" s="1"/>
  <c r="H2" i="116"/>
  <c r="H19" i="116" s="1"/>
  <c r="G2" i="116"/>
  <c r="G36" i="116" s="1"/>
  <c r="F2" i="116"/>
  <c r="F36" i="116" s="1"/>
  <c r="E2" i="116"/>
  <c r="E36" i="116" s="1"/>
  <c r="D2" i="116"/>
  <c r="D19" i="116" s="1"/>
  <c r="C2" i="116"/>
  <c r="C19" i="116" s="1"/>
  <c r="B2" i="116"/>
  <c r="B36" i="116" s="1"/>
  <c r="A26" i="115"/>
  <c r="A25" i="115"/>
  <c r="A24" i="115"/>
  <c r="A23" i="115"/>
  <c r="A22" i="115"/>
  <c r="A21" i="115"/>
  <c r="A20" i="115"/>
  <c r="A19" i="115"/>
  <c r="A18" i="115"/>
  <c r="A17" i="115"/>
  <c r="A16" i="115"/>
  <c r="A15" i="115"/>
  <c r="A14" i="115"/>
  <c r="A13" i="115"/>
  <c r="A12" i="115"/>
  <c r="A11" i="115"/>
  <c r="A10" i="115"/>
  <c r="A9" i="115"/>
  <c r="A8" i="115"/>
  <c r="A7" i="115"/>
  <c r="A6" i="115"/>
  <c r="A5" i="115"/>
  <c r="A32" i="114"/>
  <c r="A31" i="114"/>
  <c r="A30" i="114"/>
  <c r="A29" i="114"/>
  <c r="A28" i="114"/>
  <c r="A27" i="114"/>
  <c r="A26" i="114"/>
  <c r="A25" i="114"/>
  <c r="A24" i="114"/>
  <c r="A23" i="114"/>
  <c r="A22" i="114"/>
  <c r="A21" i="114"/>
  <c r="A20" i="114"/>
  <c r="A19" i="114"/>
  <c r="A18" i="114"/>
  <c r="A17" i="114"/>
  <c r="A16" i="114"/>
  <c r="A15" i="114"/>
  <c r="A14" i="114"/>
  <c r="A13" i="114"/>
  <c r="A12" i="114"/>
  <c r="A11" i="114"/>
  <c r="A10" i="114"/>
  <c r="A9" i="114"/>
  <c r="A8" i="114"/>
  <c r="A7" i="114"/>
  <c r="A6" i="114"/>
  <c r="A5" i="114"/>
  <c r="A1" i="114"/>
  <c r="B6" i="113"/>
  <c r="C6" i="113"/>
  <c r="D6" i="113"/>
  <c r="E6" i="113"/>
  <c r="F6" i="113"/>
  <c r="G6" i="113"/>
  <c r="H6" i="113"/>
  <c r="I6" i="113"/>
  <c r="J6" i="113"/>
  <c r="K6" i="113"/>
  <c r="L6" i="113"/>
  <c r="M6" i="113"/>
  <c r="N6" i="113"/>
  <c r="O6" i="113"/>
  <c r="P6" i="113"/>
  <c r="Q6" i="113"/>
  <c r="R6" i="113"/>
  <c r="S6" i="113"/>
  <c r="T6" i="113"/>
  <c r="U6" i="113"/>
  <c r="V6" i="113"/>
  <c r="W6" i="113"/>
  <c r="X6" i="113"/>
  <c r="Y6" i="113"/>
  <c r="Z6" i="113"/>
  <c r="AA6" i="113"/>
  <c r="AB6" i="113"/>
  <c r="AC6" i="113"/>
  <c r="AD6" i="113"/>
  <c r="AE6" i="113"/>
  <c r="AF6" i="113"/>
  <c r="AG6" i="113"/>
  <c r="AH6" i="113"/>
  <c r="AI6" i="113"/>
  <c r="AJ6" i="113"/>
  <c r="AK6" i="113"/>
  <c r="AL6" i="113"/>
  <c r="AM6" i="113"/>
  <c r="AN6" i="113"/>
  <c r="AO6" i="113"/>
  <c r="AP6" i="113"/>
  <c r="AQ6" i="113"/>
  <c r="AR6" i="113"/>
  <c r="AS6" i="113"/>
  <c r="AT6" i="113"/>
  <c r="AU6" i="113"/>
  <c r="AV6" i="113"/>
  <c r="AW6" i="113"/>
  <c r="AX6" i="113"/>
  <c r="AY6" i="113"/>
  <c r="AZ6" i="113"/>
  <c r="BA6" i="113"/>
  <c r="BB6" i="113"/>
  <c r="BC6" i="113"/>
  <c r="BD6" i="113"/>
  <c r="BE6" i="113"/>
  <c r="BF6" i="113"/>
  <c r="BG6" i="113"/>
  <c r="BH6" i="113"/>
  <c r="BI6" i="113"/>
  <c r="BJ6" i="113"/>
  <c r="BK6" i="113"/>
  <c r="BL6" i="113"/>
  <c r="BM6" i="113"/>
  <c r="BN6" i="113"/>
  <c r="BO6" i="113"/>
  <c r="BP6" i="113"/>
  <c r="BQ6" i="113"/>
  <c r="BR6" i="113"/>
  <c r="BS6" i="113"/>
  <c r="BT6" i="113"/>
  <c r="BU6" i="113"/>
  <c r="BV6" i="113"/>
  <c r="BW6" i="113"/>
  <c r="BX6" i="113"/>
  <c r="BY6" i="113"/>
  <c r="BZ6" i="113"/>
  <c r="B30" i="113"/>
  <c r="C30" i="113"/>
  <c r="D30" i="113"/>
  <c r="E30" i="113"/>
  <c r="F30" i="113"/>
  <c r="G30" i="113"/>
  <c r="H30" i="113"/>
  <c r="I30" i="113"/>
  <c r="J30" i="113"/>
  <c r="K30" i="113"/>
  <c r="L30" i="113"/>
  <c r="M30" i="113"/>
  <c r="N30" i="113"/>
  <c r="O30" i="113"/>
  <c r="P30" i="113"/>
  <c r="Q30" i="113"/>
  <c r="R30" i="113"/>
  <c r="S30" i="113"/>
  <c r="T30" i="113"/>
  <c r="U30" i="113"/>
  <c r="V30" i="113"/>
  <c r="W30" i="113"/>
  <c r="X30" i="113"/>
  <c r="Y30" i="113"/>
  <c r="Z30" i="113"/>
  <c r="AA30" i="113"/>
  <c r="AB30" i="113"/>
  <c r="AC30" i="113"/>
  <c r="AD30" i="113"/>
  <c r="AE30" i="113"/>
  <c r="AF30" i="113"/>
  <c r="AG30" i="113"/>
  <c r="AH30" i="113"/>
  <c r="AI30" i="113"/>
  <c r="AJ30" i="113"/>
  <c r="AK30" i="113"/>
  <c r="AL30" i="113"/>
  <c r="AM30" i="113"/>
  <c r="AN30" i="113"/>
  <c r="AO30" i="113"/>
  <c r="AP30" i="113"/>
  <c r="AQ30" i="113"/>
  <c r="AR30" i="113"/>
  <c r="AS30" i="113"/>
  <c r="AT30" i="113"/>
  <c r="AU30" i="113"/>
  <c r="AV30" i="113"/>
  <c r="AW30" i="113"/>
  <c r="AX30" i="113"/>
  <c r="AY30" i="113"/>
  <c r="AZ30" i="113"/>
  <c r="BA30" i="113"/>
  <c r="BB30" i="113"/>
  <c r="BC30" i="113"/>
  <c r="BD30" i="113"/>
  <c r="BE30" i="113"/>
  <c r="BF30" i="113"/>
  <c r="BG30" i="113"/>
  <c r="BH30" i="113"/>
  <c r="BI30" i="113"/>
  <c r="BJ30" i="113"/>
  <c r="BK30" i="113"/>
  <c r="BL30" i="113"/>
  <c r="BM30" i="113"/>
  <c r="BN30" i="113"/>
  <c r="BO30" i="113"/>
  <c r="BP30" i="113"/>
  <c r="BQ30" i="113"/>
  <c r="BR30" i="113"/>
  <c r="BS30" i="113"/>
  <c r="BT30" i="113"/>
  <c r="BU30" i="113"/>
  <c r="BV30" i="113"/>
  <c r="BW30" i="113"/>
  <c r="BX30" i="113"/>
  <c r="BY30" i="113"/>
  <c r="BZ30" i="113"/>
  <c r="B32" i="113"/>
  <c r="C32" i="113"/>
  <c r="D32" i="113"/>
  <c r="E32" i="113"/>
  <c r="F32" i="113"/>
  <c r="G32" i="113"/>
  <c r="H32" i="113"/>
  <c r="I32" i="113"/>
  <c r="J32" i="113"/>
  <c r="K32" i="113"/>
  <c r="L32" i="113"/>
  <c r="M32" i="113"/>
  <c r="N32" i="113"/>
  <c r="O32" i="113"/>
  <c r="P32" i="113"/>
  <c r="Q32" i="113"/>
  <c r="R32" i="113"/>
  <c r="S32" i="113"/>
  <c r="T32" i="113"/>
  <c r="U32" i="113"/>
  <c r="V32" i="113"/>
  <c r="W32" i="113"/>
  <c r="X32" i="113"/>
  <c r="Y32" i="113"/>
  <c r="Z32" i="113"/>
  <c r="AA32" i="113"/>
  <c r="AB32" i="113"/>
  <c r="AC32" i="113"/>
  <c r="AD32" i="113"/>
  <c r="AE32" i="113"/>
  <c r="AF32" i="113"/>
  <c r="AG32" i="113"/>
  <c r="AH32" i="113"/>
  <c r="AI32" i="113"/>
  <c r="AJ32" i="113"/>
  <c r="AK32" i="113"/>
  <c r="AL32" i="113"/>
  <c r="AM32" i="113"/>
  <c r="AN32" i="113"/>
  <c r="AO32" i="113"/>
  <c r="AP32" i="113"/>
  <c r="AQ32" i="113"/>
  <c r="AR32" i="113"/>
  <c r="AS32" i="113"/>
  <c r="AT32" i="113"/>
  <c r="AU32" i="113"/>
  <c r="AV32" i="113"/>
  <c r="AW32" i="113"/>
  <c r="AX32" i="113"/>
  <c r="AY32" i="113"/>
  <c r="AZ32" i="113"/>
  <c r="BA32" i="113"/>
  <c r="BB32" i="113"/>
  <c r="BC32" i="113"/>
  <c r="BD32" i="113"/>
  <c r="BE32" i="113"/>
  <c r="BF32" i="113"/>
  <c r="BG32" i="113"/>
  <c r="BH32" i="113"/>
  <c r="BI32" i="113"/>
  <c r="BJ32" i="113"/>
  <c r="BK32" i="113"/>
  <c r="BL32" i="113"/>
  <c r="BM32" i="113"/>
  <c r="BN32" i="113"/>
  <c r="BO32" i="113"/>
  <c r="BP32" i="113"/>
  <c r="BQ32" i="113"/>
  <c r="BR32" i="113"/>
  <c r="BS32" i="113"/>
  <c r="BT32" i="113"/>
  <c r="BU32" i="113"/>
  <c r="BV32" i="113"/>
  <c r="BW32" i="113"/>
  <c r="BX32" i="113"/>
  <c r="BY32" i="113"/>
  <c r="BZ32" i="113"/>
  <c r="A32" i="113"/>
  <c r="A31" i="113"/>
  <c r="A30" i="113"/>
  <c r="A29" i="113"/>
  <c r="A28" i="113"/>
  <c r="A27" i="113"/>
  <c r="A26" i="113"/>
  <c r="A25" i="113"/>
  <c r="A24" i="113"/>
  <c r="A23" i="113"/>
  <c r="A22" i="113"/>
  <c r="A21" i="113"/>
  <c r="A20" i="113"/>
  <c r="A19" i="113"/>
  <c r="A18" i="113"/>
  <c r="A17" i="113"/>
  <c r="A16" i="113"/>
  <c r="A15" i="113"/>
  <c r="A14" i="113"/>
  <c r="A13" i="113"/>
  <c r="A12" i="113"/>
  <c r="A11" i="113"/>
  <c r="A10" i="113"/>
  <c r="A9" i="113"/>
  <c r="A8" i="113"/>
  <c r="A7" i="113"/>
  <c r="A6" i="113"/>
  <c r="A5" i="113"/>
  <c r="BZ4" i="113"/>
  <c r="BY4" i="113"/>
  <c r="BX4" i="113"/>
  <c r="BW4" i="113"/>
  <c r="BV4" i="113"/>
  <c r="BU4" i="113"/>
  <c r="BT4" i="113"/>
  <c r="BS4" i="113"/>
  <c r="BR4" i="113"/>
  <c r="BQ4" i="113"/>
  <c r="BP4" i="113"/>
  <c r="BO4" i="113"/>
  <c r="BN4" i="113"/>
  <c r="BM4" i="113"/>
  <c r="BL4" i="113"/>
  <c r="BK4" i="113"/>
  <c r="BJ4" i="113"/>
  <c r="BI4" i="113"/>
  <c r="BH4" i="113"/>
  <c r="BG4" i="113"/>
  <c r="BF4" i="113"/>
  <c r="BE4" i="113"/>
  <c r="BD4" i="113"/>
  <c r="BC4" i="113"/>
  <c r="BB4" i="113"/>
  <c r="BA4" i="113"/>
  <c r="AZ4" i="113"/>
  <c r="AY4" i="113"/>
  <c r="AX4" i="113"/>
  <c r="AW4" i="113"/>
  <c r="AV4" i="113"/>
  <c r="AU4" i="113"/>
  <c r="AT4" i="113"/>
  <c r="AS4" i="113"/>
  <c r="AR4" i="113"/>
  <c r="AQ4" i="113"/>
  <c r="AP4" i="113"/>
  <c r="AO4" i="113"/>
  <c r="AN4" i="113"/>
  <c r="AM4" i="113"/>
  <c r="AL4" i="113"/>
  <c r="AK4" i="113"/>
  <c r="AJ4" i="113"/>
  <c r="AI4" i="113"/>
  <c r="AH4" i="113"/>
  <c r="AG4" i="113"/>
  <c r="AF4" i="113"/>
  <c r="AE4" i="113"/>
  <c r="AD4" i="113"/>
  <c r="AC4" i="113"/>
  <c r="AB4" i="113"/>
  <c r="AA4" i="113"/>
  <c r="Z4" i="113"/>
  <c r="Y4" i="113"/>
  <c r="X4" i="113"/>
  <c r="W4" i="113"/>
  <c r="V4" i="113"/>
  <c r="U4" i="113"/>
  <c r="T4" i="113"/>
  <c r="S4" i="113"/>
  <c r="R4" i="113"/>
  <c r="Q4" i="113"/>
  <c r="P4" i="113"/>
  <c r="O4" i="113"/>
  <c r="N4" i="113"/>
  <c r="M4" i="113"/>
  <c r="L4" i="113"/>
  <c r="K4" i="113"/>
  <c r="J4" i="113"/>
  <c r="I4" i="113"/>
  <c r="H4" i="113"/>
  <c r="G4" i="113"/>
  <c r="F4" i="113"/>
  <c r="E4" i="113"/>
  <c r="D4" i="113"/>
  <c r="C4" i="113"/>
  <c r="B4" i="113"/>
  <c r="BZ3" i="113"/>
  <c r="BY3" i="113"/>
  <c r="BX3" i="113"/>
  <c r="BW3" i="113"/>
  <c r="BV3" i="113"/>
  <c r="BU3" i="113"/>
  <c r="BT3" i="113"/>
  <c r="BS3" i="113"/>
  <c r="BR3" i="113"/>
  <c r="BQ3" i="113"/>
  <c r="BP3" i="113"/>
  <c r="BO3" i="113"/>
  <c r="BN3" i="113"/>
  <c r="BM3" i="113"/>
  <c r="BL3" i="113"/>
  <c r="BK3" i="113"/>
  <c r="BJ3" i="113"/>
  <c r="BI3" i="113"/>
  <c r="BH3" i="113"/>
  <c r="BG3" i="113"/>
  <c r="BF3" i="113"/>
  <c r="BE3" i="113"/>
  <c r="BD3" i="113"/>
  <c r="BC3" i="113"/>
  <c r="BB3" i="113"/>
  <c r="BA3" i="113"/>
  <c r="AZ3" i="113"/>
  <c r="AY3" i="113"/>
  <c r="AX3" i="113"/>
  <c r="AW3" i="113"/>
  <c r="AV3" i="113"/>
  <c r="AU3" i="113"/>
  <c r="AT3" i="113"/>
  <c r="AS3" i="113"/>
  <c r="AR3" i="113"/>
  <c r="AQ3" i="113"/>
  <c r="AP3" i="113"/>
  <c r="AO3" i="113"/>
  <c r="AN3" i="113"/>
  <c r="AM3" i="113"/>
  <c r="AL3" i="113"/>
  <c r="AK3" i="113"/>
  <c r="AJ3" i="113"/>
  <c r="AI3" i="113"/>
  <c r="AH3" i="113"/>
  <c r="AG3" i="113"/>
  <c r="AF3" i="113"/>
  <c r="AE3" i="113"/>
  <c r="AD3" i="113"/>
  <c r="AC3" i="113"/>
  <c r="AB3" i="113"/>
  <c r="AA3" i="113"/>
  <c r="Z3" i="113"/>
  <c r="Y3" i="113"/>
  <c r="X3" i="113"/>
  <c r="W3" i="113"/>
  <c r="V3" i="113"/>
  <c r="U3" i="113"/>
  <c r="T3" i="113"/>
  <c r="S3" i="113"/>
  <c r="R3" i="113"/>
  <c r="Q3" i="113"/>
  <c r="P3" i="113"/>
  <c r="O3" i="113"/>
  <c r="N3" i="113"/>
  <c r="M3" i="113"/>
  <c r="L3" i="113"/>
  <c r="K3" i="113"/>
  <c r="J3" i="113"/>
  <c r="I3" i="113"/>
  <c r="H3" i="113"/>
  <c r="G3" i="113"/>
  <c r="F3" i="113"/>
  <c r="E3" i="113"/>
  <c r="D3" i="113"/>
  <c r="C3" i="113"/>
  <c r="B3" i="113"/>
  <c r="A1" i="113"/>
  <c r="T20" i="116" l="1"/>
  <c r="M19" i="116"/>
  <c r="G39" i="116"/>
  <c r="O39" i="116"/>
  <c r="W39" i="116"/>
  <c r="D20" i="116"/>
  <c r="N19" i="116"/>
  <c r="N36" i="116"/>
  <c r="E20" i="116"/>
  <c r="E37" i="116"/>
  <c r="U20" i="116"/>
  <c r="U37" i="116"/>
  <c r="B22" i="116"/>
  <c r="B39" i="116" s="1"/>
  <c r="F22" i="116"/>
  <c r="F39" i="116" s="1"/>
  <c r="J22" i="116"/>
  <c r="J39" i="116" s="1"/>
  <c r="N22" i="116"/>
  <c r="N39" i="116" s="1"/>
  <c r="R22" i="116"/>
  <c r="R39" i="116" s="1"/>
  <c r="V22" i="116"/>
  <c r="V39" i="116" s="1"/>
  <c r="Q19" i="116"/>
  <c r="H20" i="116"/>
  <c r="X20" i="116"/>
  <c r="C36" i="116"/>
  <c r="J37" i="116"/>
  <c r="D39" i="116"/>
  <c r="H39" i="116"/>
  <c r="L39" i="116"/>
  <c r="P39" i="116"/>
  <c r="T39" i="116"/>
  <c r="X39" i="116"/>
  <c r="E19" i="116"/>
  <c r="U19" i="116"/>
  <c r="L20" i="116"/>
  <c r="I19" i="116"/>
  <c r="P20" i="116"/>
  <c r="S36" i="116"/>
  <c r="C39" i="116"/>
  <c r="K39" i="116"/>
  <c r="S39" i="116"/>
  <c r="H36" i="116"/>
  <c r="X36" i="116"/>
  <c r="B19" i="116"/>
  <c r="F19" i="116"/>
  <c r="J19" i="116"/>
  <c r="R19" i="116"/>
  <c r="V19" i="116"/>
  <c r="I20" i="116"/>
  <c r="M20" i="116"/>
  <c r="Q20" i="116"/>
  <c r="D36" i="116"/>
  <c r="O36" i="116"/>
  <c r="T36" i="116"/>
  <c r="F37" i="116"/>
  <c r="K37" i="116"/>
  <c r="V37" i="116"/>
  <c r="G19" i="116"/>
  <c r="K19" i="116"/>
  <c r="W19" i="116"/>
  <c r="B20" i="116"/>
  <c r="N20" i="116"/>
  <c r="R20" i="116"/>
  <c r="P36" i="116"/>
  <c r="G37" i="116"/>
  <c r="W37" i="116"/>
  <c r="O37" i="116"/>
  <c r="L19" i="116"/>
  <c r="C20" i="116"/>
  <c r="S20" i="116"/>
  <c r="BA28" i="2" l="1"/>
  <c r="AZ28" i="2"/>
  <c r="BA26" i="2"/>
  <c r="AZ26" i="2"/>
  <c r="BA24" i="2"/>
  <c r="AZ24" i="2"/>
  <c r="BA22" i="2"/>
  <c r="AZ22" i="2"/>
  <c r="BA20" i="2"/>
  <c r="AZ20" i="2"/>
  <c r="BA18" i="2"/>
  <c r="AZ18" i="2"/>
  <c r="BA15" i="2"/>
  <c r="AZ15" i="2"/>
  <c r="BA12" i="2"/>
  <c r="AZ12" i="2"/>
  <c r="BA9" i="2"/>
  <c r="AZ9" i="2"/>
  <c r="BA7" i="2"/>
  <c r="AZ7" i="2"/>
  <c r="AZ18" i="40" l="1"/>
  <c r="AZ18" i="115"/>
  <c r="AZ18" i="77"/>
  <c r="AZ18" i="29"/>
  <c r="AZ18" i="21"/>
  <c r="AZ18" i="104"/>
  <c r="AZ18" i="114"/>
  <c r="AZ18" i="99"/>
  <c r="AZ26" i="40"/>
  <c r="AZ26" i="115"/>
  <c r="AZ26" i="77"/>
  <c r="AZ26" i="29"/>
  <c r="AZ26" i="21"/>
  <c r="AZ26" i="104"/>
  <c r="AZ26" i="114"/>
  <c r="AZ26" i="99"/>
  <c r="AZ7" i="40"/>
  <c r="AZ7" i="115"/>
  <c r="AZ7" i="77"/>
  <c r="AZ7" i="29"/>
  <c r="AZ7" i="104"/>
  <c r="AZ7" i="21"/>
  <c r="AZ7" i="99"/>
  <c r="AZ7" i="114"/>
  <c r="AZ22" i="40"/>
  <c r="AZ22" i="115"/>
  <c r="AZ22" i="77"/>
  <c r="AZ22" i="29"/>
  <c r="AZ22" i="21"/>
  <c r="AZ22" i="114"/>
  <c r="AZ22" i="104"/>
  <c r="AZ22" i="99"/>
  <c r="BA12" i="40"/>
  <c r="BA12" i="115"/>
  <c r="BA12" i="77"/>
  <c r="BA12" i="29"/>
  <c r="BA12" i="21"/>
  <c r="BA12" i="104"/>
  <c r="BA12" i="114"/>
  <c r="BA12" i="99"/>
  <c r="AZ15" i="40"/>
  <c r="AZ15" i="115"/>
  <c r="AZ15" i="77"/>
  <c r="AZ15" i="29"/>
  <c r="AZ15" i="21"/>
  <c r="AZ15" i="104"/>
  <c r="AZ15" i="114"/>
  <c r="AZ15" i="99"/>
  <c r="AZ28" i="21"/>
  <c r="AZ28" i="104"/>
  <c r="AZ28" i="114"/>
  <c r="AZ28" i="99"/>
  <c r="AZ12" i="40"/>
  <c r="AZ12" i="115"/>
  <c r="AZ12" i="77"/>
  <c r="AZ12" i="29"/>
  <c r="AZ12" i="21"/>
  <c r="AZ12" i="104"/>
  <c r="AZ12" i="99"/>
  <c r="AZ12" i="114"/>
  <c r="BA7" i="40"/>
  <c r="BA7" i="115"/>
  <c r="BA7" i="77"/>
  <c r="BA7" i="29"/>
  <c r="BA7" i="21"/>
  <c r="BA7" i="104"/>
  <c r="BA7" i="99"/>
  <c r="BA7" i="114"/>
  <c r="BA18" i="40"/>
  <c r="BA18" i="115"/>
  <c r="BA18" i="77"/>
  <c r="BA18" i="29"/>
  <c r="BA18" i="21"/>
  <c r="BA18" i="104"/>
  <c r="BA18" i="114"/>
  <c r="BA18" i="99"/>
  <c r="BA22" i="40"/>
  <c r="BA22" i="115"/>
  <c r="BA22" i="29"/>
  <c r="BA22" i="77"/>
  <c r="BA22" i="21"/>
  <c r="BA22" i="104"/>
  <c r="BA22" i="114"/>
  <c r="BA22" i="99"/>
  <c r="BA26" i="40"/>
  <c r="BA26" i="115"/>
  <c r="BA26" i="77"/>
  <c r="BA26" i="21"/>
  <c r="BA26" i="29"/>
  <c r="BA26" i="114"/>
  <c r="BA26" i="104"/>
  <c r="BA26" i="99"/>
  <c r="AZ9" i="40"/>
  <c r="AZ9" i="115"/>
  <c r="AZ9" i="77"/>
  <c r="AZ9" i="29"/>
  <c r="AZ9" i="104"/>
  <c r="AZ9" i="21"/>
  <c r="AZ9" i="114"/>
  <c r="AZ9" i="99"/>
  <c r="AZ20" i="40"/>
  <c r="AZ20" i="115"/>
  <c r="AZ20" i="77"/>
  <c r="AZ20" i="29"/>
  <c r="AZ20" i="21"/>
  <c r="AZ20" i="104"/>
  <c r="AZ20" i="114"/>
  <c r="AZ20" i="99"/>
  <c r="AZ24" i="40"/>
  <c r="AZ24" i="115"/>
  <c r="AZ24" i="77"/>
  <c r="AZ24" i="29"/>
  <c r="AZ24" i="21"/>
  <c r="AZ24" i="114"/>
  <c r="AZ24" i="104"/>
  <c r="AZ24" i="99"/>
  <c r="BA9" i="40"/>
  <c r="BA9" i="115"/>
  <c r="BA9" i="77"/>
  <c r="BA9" i="29"/>
  <c r="BA9" i="104"/>
  <c r="BA9" i="21"/>
  <c r="BA9" i="99"/>
  <c r="BA9" i="114"/>
  <c r="BA15" i="40"/>
  <c r="BA15" i="115"/>
  <c r="BA15" i="29"/>
  <c r="BA15" i="77"/>
  <c r="BA15" i="104"/>
  <c r="BA15" i="21"/>
  <c r="BA15" i="114"/>
  <c r="BA15" i="99"/>
  <c r="BA20" i="40"/>
  <c r="BA20" i="115"/>
  <c r="BA20" i="29"/>
  <c r="BA20" i="77"/>
  <c r="BA20" i="21"/>
  <c r="BA20" i="104"/>
  <c r="BA20" i="114"/>
  <c r="BA20" i="99"/>
  <c r="BA24" i="40"/>
  <c r="BA24" i="115"/>
  <c r="BA24" i="29"/>
  <c r="BA24" i="77"/>
  <c r="BA24" i="21"/>
  <c r="BA24" i="114"/>
  <c r="BA24" i="104"/>
  <c r="BA24" i="99"/>
  <c r="BA28" i="21"/>
  <c r="BA28" i="104"/>
  <c r="BA28" i="114"/>
  <c r="BA28" i="99"/>
  <c r="AL8" i="38"/>
  <c r="AL8" i="129"/>
  <c r="AL8" i="41"/>
  <c r="AL8" i="128"/>
  <c r="AL8" i="127"/>
  <c r="AL8" i="37"/>
  <c r="AM13" i="41"/>
  <c r="AM13" i="38"/>
  <c r="AM13" i="129"/>
  <c r="AM13" i="37"/>
  <c r="AM13" i="127"/>
  <c r="AM13" i="128"/>
  <c r="AL13" i="38"/>
  <c r="AL13" i="129"/>
  <c r="AL13" i="41"/>
  <c r="AL13" i="37"/>
  <c r="AL13" i="127"/>
  <c r="AL13" i="128"/>
  <c r="AM8" i="38"/>
  <c r="AM8" i="41"/>
  <c r="AM8" i="129"/>
  <c r="AM8" i="37"/>
  <c r="AM8" i="128"/>
  <c r="AM8" i="127"/>
  <c r="AL10" i="38"/>
  <c r="AL10" i="129"/>
  <c r="AL10" i="41"/>
  <c r="AL10" i="127"/>
  <c r="AL10" i="37"/>
  <c r="AL10" i="128"/>
  <c r="AM10" i="38"/>
  <c r="AM10" i="41"/>
  <c r="AM10" i="129"/>
  <c r="AM10" i="128"/>
  <c r="AM10" i="37"/>
  <c r="AM10" i="127"/>
  <c r="BY7" i="113"/>
  <c r="BY18" i="113"/>
  <c r="BY22" i="113"/>
  <c r="BY26" i="113"/>
  <c r="BY12" i="113"/>
  <c r="BZ12" i="113"/>
  <c r="BZ22" i="113"/>
  <c r="BZ26" i="113"/>
  <c r="BZ7" i="113"/>
  <c r="BZ18" i="113"/>
  <c r="BY9" i="113"/>
  <c r="BY15" i="113"/>
  <c r="BY20" i="113"/>
  <c r="BY24" i="113"/>
  <c r="BY28" i="113"/>
  <c r="BA10" i="2"/>
  <c r="BZ9" i="113"/>
  <c r="BZ15" i="113"/>
  <c r="BZ20" i="113"/>
  <c r="BZ24" i="113"/>
  <c r="BZ28" i="113"/>
  <c r="BA16" i="2"/>
  <c r="AZ13" i="2"/>
  <c r="BA13" i="2"/>
  <c r="AZ10" i="2"/>
  <c r="AZ16" i="2"/>
  <c r="AQ28" i="2"/>
  <c r="AP28" i="2"/>
  <c r="AO28" i="2"/>
  <c r="AN28" i="2"/>
  <c r="AM28" i="2"/>
  <c r="AL28" i="2"/>
  <c r="AK28" i="2"/>
  <c r="AQ26" i="2"/>
  <c r="AP26" i="2"/>
  <c r="AO26" i="2"/>
  <c r="AN26" i="2"/>
  <c r="AM26" i="2"/>
  <c r="AL26" i="2"/>
  <c r="AK26" i="2"/>
  <c r="AQ24" i="2"/>
  <c r="AP24" i="2"/>
  <c r="AO24" i="2"/>
  <c r="AN24" i="2"/>
  <c r="AM24" i="2"/>
  <c r="AL24" i="2"/>
  <c r="AK24" i="2"/>
  <c r="AQ22" i="2"/>
  <c r="AP22" i="2"/>
  <c r="AO22" i="2"/>
  <c r="AN22" i="2"/>
  <c r="AM22" i="2"/>
  <c r="AL22" i="2"/>
  <c r="AK22" i="2"/>
  <c r="AQ20" i="2"/>
  <c r="AP20" i="2"/>
  <c r="AO20" i="2"/>
  <c r="AN20" i="2"/>
  <c r="AM20" i="2"/>
  <c r="AL20" i="2"/>
  <c r="AK20" i="2"/>
  <c r="AQ18" i="2"/>
  <c r="AP18" i="2"/>
  <c r="AO18" i="2"/>
  <c r="AN18" i="2"/>
  <c r="AM18" i="2"/>
  <c r="AL18" i="2"/>
  <c r="AK18" i="2"/>
  <c r="AQ15" i="2"/>
  <c r="AP15" i="2"/>
  <c r="AO15" i="2"/>
  <c r="AN15" i="2"/>
  <c r="AM15" i="2"/>
  <c r="AL15" i="2"/>
  <c r="AK15" i="2"/>
  <c r="AQ12" i="2"/>
  <c r="AP12" i="2"/>
  <c r="AO12" i="2"/>
  <c r="AN12" i="2"/>
  <c r="AM12" i="2"/>
  <c r="AL12" i="2"/>
  <c r="AK12" i="2"/>
  <c r="AQ9" i="2"/>
  <c r="AP9" i="2"/>
  <c r="AO9" i="2"/>
  <c r="AN9" i="2"/>
  <c r="AM9" i="2"/>
  <c r="AL9" i="2"/>
  <c r="AK9" i="2"/>
  <c r="AQ7" i="2"/>
  <c r="AP7" i="2"/>
  <c r="AO7" i="2"/>
  <c r="AN7" i="2"/>
  <c r="AM7" i="2"/>
  <c r="AL7" i="2"/>
  <c r="AK7" i="2"/>
  <c r="AJ28" i="2"/>
  <c r="AI28" i="2"/>
  <c r="AH28" i="2"/>
  <c r="AG28" i="2"/>
  <c r="AF28" i="2"/>
  <c r="AE28" i="2"/>
  <c r="AD28" i="2"/>
  <c r="AC28" i="2"/>
  <c r="AB28" i="2"/>
  <c r="AA28" i="2"/>
  <c r="Z28" i="2"/>
  <c r="AJ26" i="2"/>
  <c r="AI26" i="2"/>
  <c r="AH26" i="2"/>
  <c r="AG26" i="2"/>
  <c r="AF26" i="2"/>
  <c r="AE26" i="2"/>
  <c r="AD26" i="2"/>
  <c r="AC26" i="2"/>
  <c r="AB26" i="2"/>
  <c r="AA26" i="2"/>
  <c r="Z26" i="2"/>
  <c r="AJ24" i="2"/>
  <c r="AI24" i="2"/>
  <c r="AH24" i="2"/>
  <c r="AG24" i="2"/>
  <c r="AF24" i="2"/>
  <c r="AE24" i="2"/>
  <c r="AD24" i="2"/>
  <c r="AC24" i="2"/>
  <c r="AB24" i="2"/>
  <c r="AA24" i="2"/>
  <c r="Z24" i="2"/>
  <c r="AJ22" i="2"/>
  <c r="AI22" i="2"/>
  <c r="AH22" i="2"/>
  <c r="AG22" i="2"/>
  <c r="AF22" i="2"/>
  <c r="AE22" i="2"/>
  <c r="AD22" i="2"/>
  <c r="AC22" i="2"/>
  <c r="AB22" i="2"/>
  <c r="AA22" i="2"/>
  <c r="Z22" i="2"/>
  <c r="AJ20" i="2"/>
  <c r="AI20" i="2"/>
  <c r="AH20" i="2"/>
  <c r="AG20" i="2"/>
  <c r="AF20" i="2"/>
  <c r="AE20" i="2"/>
  <c r="AD20" i="2"/>
  <c r="AC20" i="2"/>
  <c r="AB20" i="2"/>
  <c r="AA20" i="2"/>
  <c r="Z20" i="2"/>
  <c r="AJ18" i="2"/>
  <c r="AI18" i="2"/>
  <c r="AH18" i="2"/>
  <c r="AG18" i="2"/>
  <c r="AF18" i="2"/>
  <c r="AE18" i="2"/>
  <c r="AD18" i="2"/>
  <c r="AC18" i="2"/>
  <c r="AB18" i="2"/>
  <c r="AA18" i="2"/>
  <c r="Z18" i="2"/>
  <c r="AJ15" i="2"/>
  <c r="AI15" i="2"/>
  <c r="AH15" i="2"/>
  <c r="AG15" i="2"/>
  <c r="AF15" i="2"/>
  <c r="AE15" i="2"/>
  <c r="AD15" i="2"/>
  <c r="AC15" i="2"/>
  <c r="AB15" i="2"/>
  <c r="AA15" i="2"/>
  <c r="Z15" i="2"/>
  <c r="AJ12" i="2"/>
  <c r="AI12" i="2"/>
  <c r="AH12" i="2"/>
  <c r="AG12" i="2"/>
  <c r="AF12" i="2"/>
  <c r="AE12" i="2"/>
  <c r="AD12" i="2"/>
  <c r="AC12" i="2"/>
  <c r="AB12" i="2"/>
  <c r="AA12" i="2"/>
  <c r="Z12" i="2"/>
  <c r="AJ9" i="2"/>
  <c r="AI9" i="2"/>
  <c r="AH9" i="2"/>
  <c r="AG9" i="2"/>
  <c r="AF9" i="2"/>
  <c r="AE9" i="2"/>
  <c r="AD9" i="2"/>
  <c r="AC9" i="2"/>
  <c r="AB9" i="2"/>
  <c r="AA9" i="2"/>
  <c r="Z9" i="2"/>
  <c r="AJ7" i="2"/>
  <c r="AI7" i="2"/>
  <c r="AH7" i="2"/>
  <c r="AG7" i="2"/>
  <c r="AF7" i="2"/>
  <c r="AE7" i="2"/>
  <c r="AD7" i="2"/>
  <c r="AC7" i="2"/>
  <c r="AB7" i="2"/>
  <c r="AA7" i="2"/>
  <c r="Z7" i="2"/>
  <c r="Y28" i="2"/>
  <c r="Y26" i="2"/>
  <c r="Y24" i="2"/>
  <c r="Y22" i="2"/>
  <c r="Y20" i="2"/>
  <c r="Y18" i="2"/>
  <c r="Y15" i="2"/>
  <c r="AY28" i="2"/>
  <c r="AX28" i="2"/>
  <c r="AW28" i="2"/>
  <c r="AV28" i="2"/>
  <c r="AU28" i="2"/>
  <c r="AT28" i="2"/>
  <c r="AS28" i="2"/>
  <c r="AR28" i="2"/>
  <c r="AY26" i="2"/>
  <c r="AX26" i="2"/>
  <c r="AW26" i="2"/>
  <c r="AV26" i="2"/>
  <c r="AU26" i="2"/>
  <c r="AT26" i="2"/>
  <c r="AS26" i="2"/>
  <c r="AR26" i="2"/>
  <c r="AY24" i="2"/>
  <c r="AX24" i="2"/>
  <c r="AW24" i="2"/>
  <c r="AV24" i="2"/>
  <c r="AU24" i="2"/>
  <c r="AT24" i="2"/>
  <c r="AS24" i="2"/>
  <c r="AR24" i="2"/>
  <c r="AY22" i="2"/>
  <c r="AX22" i="2"/>
  <c r="AW22" i="2"/>
  <c r="AV22" i="2"/>
  <c r="AU22" i="2"/>
  <c r="AT22" i="2"/>
  <c r="AS22" i="2"/>
  <c r="AR22" i="2"/>
  <c r="AY20" i="2"/>
  <c r="AX20" i="2"/>
  <c r="AW20" i="2"/>
  <c r="AV20" i="2"/>
  <c r="AU20" i="2"/>
  <c r="AT20" i="2"/>
  <c r="AS20" i="2"/>
  <c r="AR20" i="2"/>
  <c r="AY18" i="2"/>
  <c r="AX18" i="2"/>
  <c r="AW18" i="2"/>
  <c r="AV18" i="2"/>
  <c r="AU18" i="2"/>
  <c r="AT18" i="2"/>
  <c r="AS18" i="2"/>
  <c r="AR18" i="2"/>
  <c r="AY15" i="2"/>
  <c r="AX15" i="2"/>
  <c r="AW15" i="2"/>
  <c r="AV15" i="2"/>
  <c r="AU15" i="2"/>
  <c r="AT15" i="2"/>
  <c r="AS15" i="2"/>
  <c r="AR15" i="2"/>
  <c r="AY12" i="2"/>
  <c r="AX12" i="2"/>
  <c r="AW12" i="2"/>
  <c r="AV12" i="2"/>
  <c r="AU12" i="2"/>
  <c r="AT12" i="2"/>
  <c r="AS12" i="2"/>
  <c r="AR12" i="2"/>
  <c r="AY9" i="2"/>
  <c r="AX9" i="2"/>
  <c r="AW9" i="2"/>
  <c r="AV9" i="2"/>
  <c r="AU9" i="2"/>
  <c r="AT9" i="2"/>
  <c r="AS9" i="2"/>
  <c r="AR9" i="2"/>
  <c r="AY7" i="2"/>
  <c r="AX7" i="2"/>
  <c r="AW7" i="2"/>
  <c r="AV7" i="2"/>
  <c r="AU7" i="2"/>
  <c r="AT7" i="2"/>
  <c r="AS7" i="2"/>
  <c r="AR7" i="2"/>
  <c r="AW7" i="40" l="1"/>
  <c r="AW7" i="115"/>
  <c r="AW7" i="77"/>
  <c r="AW7" i="29"/>
  <c r="AW7" i="21"/>
  <c r="AW7" i="104"/>
  <c r="AW7" i="99"/>
  <c r="AW7" i="114"/>
  <c r="AW12" i="40"/>
  <c r="AW12" i="115"/>
  <c r="AW12" i="77"/>
  <c r="AW12" i="29"/>
  <c r="AW12" i="21"/>
  <c r="AW12" i="104"/>
  <c r="AW12" i="114"/>
  <c r="AW12" i="99"/>
  <c r="AT9" i="40"/>
  <c r="AT9" i="115"/>
  <c r="AT9" i="77"/>
  <c r="AT9" i="29"/>
  <c r="AT9" i="21"/>
  <c r="AT9" i="104"/>
  <c r="AT9" i="99"/>
  <c r="AT9" i="114"/>
  <c r="AT12" i="40"/>
  <c r="AT12" i="115"/>
  <c r="AT12" i="77"/>
  <c r="AT12" i="29"/>
  <c r="AT12" i="21"/>
  <c r="AT12" i="114"/>
  <c r="AT12" i="104"/>
  <c r="AT12" i="99"/>
  <c r="AT15" i="40"/>
  <c r="AT15" i="115"/>
  <c r="AT15" i="77"/>
  <c r="AT15" i="29"/>
  <c r="AT15" i="21"/>
  <c r="AT15" i="104"/>
  <c r="AT15" i="114"/>
  <c r="AT15" i="99"/>
  <c r="AX18" i="40"/>
  <c r="AX18" i="115"/>
  <c r="AX18" i="77"/>
  <c r="AX18" i="29"/>
  <c r="AX18" i="21"/>
  <c r="AX18" i="114"/>
  <c r="AX18" i="104"/>
  <c r="AX18" i="99"/>
  <c r="AX22" i="40"/>
  <c r="AX22" i="115"/>
  <c r="AX22" i="29"/>
  <c r="AX22" i="77"/>
  <c r="AX22" i="21"/>
  <c r="AX22" i="104"/>
  <c r="AX22" i="114"/>
  <c r="AX22" i="99"/>
  <c r="AX24" i="40"/>
  <c r="AX24" i="115"/>
  <c r="AX24" i="29"/>
  <c r="AX24" i="77"/>
  <c r="AX24" i="21"/>
  <c r="AX24" i="104"/>
  <c r="AX24" i="114"/>
  <c r="AX24" i="99"/>
  <c r="AT28" i="21"/>
  <c r="AT28" i="114"/>
  <c r="AT28" i="104"/>
  <c r="AT28" i="99"/>
  <c r="AU7" i="40"/>
  <c r="AU7" i="115"/>
  <c r="AU7" i="77"/>
  <c r="AU7" i="29"/>
  <c r="AU7" i="104"/>
  <c r="AU7" i="21"/>
  <c r="AU7" i="114"/>
  <c r="AU7" i="99"/>
  <c r="AY7" i="40"/>
  <c r="AY7" i="115"/>
  <c r="AY7" i="77"/>
  <c r="AY7" i="29"/>
  <c r="AY7" i="104"/>
  <c r="AY7" i="21"/>
  <c r="AY7" i="114"/>
  <c r="AY7" i="99"/>
  <c r="AU9" i="40"/>
  <c r="AU9" i="115"/>
  <c r="AU9" i="77"/>
  <c r="AU9" i="29"/>
  <c r="AU9" i="21"/>
  <c r="AU9" i="104"/>
  <c r="AU9" i="114"/>
  <c r="AU9" i="99"/>
  <c r="AY9" i="40"/>
  <c r="AY9" i="115"/>
  <c r="AY9" i="77"/>
  <c r="AY9" i="29"/>
  <c r="AY9" i="21"/>
  <c r="AY9" i="104"/>
  <c r="AY9" i="114"/>
  <c r="AY9" i="99"/>
  <c r="AU12" i="40"/>
  <c r="AU12" i="115"/>
  <c r="AU12" i="77"/>
  <c r="AU12" i="29"/>
  <c r="AU12" i="104"/>
  <c r="AU12" i="21"/>
  <c r="AU12" i="114"/>
  <c r="AU12" i="99"/>
  <c r="AY12" i="40"/>
  <c r="AY12" i="115"/>
  <c r="AY12" i="29"/>
  <c r="AY12" i="77"/>
  <c r="AY12" i="104"/>
  <c r="AY12" i="21"/>
  <c r="AY12" i="114"/>
  <c r="AY12" i="99"/>
  <c r="AU15" i="40"/>
  <c r="AU15" i="115"/>
  <c r="AU15" i="77"/>
  <c r="AU15" i="29"/>
  <c r="AU15" i="21"/>
  <c r="AU15" i="104"/>
  <c r="AU15" i="114"/>
  <c r="AU15" i="99"/>
  <c r="AY15" i="40"/>
  <c r="AY15" i="115"/>
  <c r="AY15" i="77"/>
  <c r="AY15" i="29"/>
  <c r="AY15" i="21"/>
  <c r="AY15" i="104"/>
  <c r="AY15" i="114"/>
  <c r="AY15" i="99"/>
  <c r="AU18" i="40"/>
  <c r="AU18" i="115"/>
  <c r="AU18" i="77"/>
  <c r="AU18" i="29"/>
  <c r="AU18" i="104"/>
  <c r="AU18" i="21"/>
  <c r="AU18" i="114"/>
  <c r="AU18" i="99"/>
  <c r="AY18" i="40"/>
  <c r="AY18" i="115"/>
  <c r="AY18" i="77"/>
  <c r="AY18" i="29"/>
  <c r="AY18" i="104"/>
  <c r="AY18" i="21"/>
  <c r="AY18" i="114"/>
  <c r="AY18" i="99"/>
  <c r="AU20" i="40"/>
  <c r="AU20" i="115"/>
  <c r="AU20" i="77"/>
  <c r="AU20" i="29"/>
  <c r="AU20" i="21"/>
  <c r="AU20" i="114"/>
  <c r="AU20" i="104"/>
  <c r="AU20" i="99"/>
  <c r="AY20" i="40"/>
  <c r="AY20" i="115"/>
  <c r="AY20" i="77"/>
  <c r="AY20" i="29"/>
  <c r="AY20" i="21"/>
  <c r="AY20" i="114"/>
  <c r="AY20" i="104"/>
  <c r="AY20" i="99"/>
  <c r="AU22" i="40"/>
  <c r="AU22" i="115"/>
  <c r="AU22" i="77"/>
  <c r="AU22" i="29"/>
  <c r="AU22" i="21"/>
  <c r="AU22" i="114"/>
  <c r="AU22" i="104"/>
  <c r="AU22" i="99"/>
  <c r="AY22" i="40"/>
  <c r="AY22" i="115"/>
  <c r="AY22" i="77"/>
  <c r="AY22" i="29"/>
  <c r="AY22" i="21"/>
  <c r="AY22" i="114"/>
  <c r="AY22" i="104"/>
  <c r="AY22" i="99"/>
  <c r="AU24" i="40"/>
  <c r="AU24" i="115"/>
  <c r="AU24" i="29"/>
  <c r="AU24" i="77"/>
  <c r="AU24" i="21"/>
  <c r="AU24" i="104"/>
  <c r="AU24" i="114"/>
  <c r="AU24" i="99"/>
  <c r="AY24" i="40"/>
  <c r="AY24" i="115"/>
  <c r="AY24" i="29"/>
  <c r="AY24" i="77"/>
  <c r="AY24" i="21"/>
  <c r="AY24" i="104"/>
  <c r="AY24" i="114"/>
  <c r="AY24" i="99"/>
  <c r="AU26" i="40"/>
  <c r="AU26" i="115"/>
  <c r="AU26" i="77"/>
  <c r="AU26" i="29"/>
  <c r="AU26" i="21"/>
  <c r="AU26" i="104"/>
  <c r="AU26" i="114"/>
  <c r="AU26" i="99"/>
  <c r="AY26" i="40"/>
  <c r="AY26" i="115"/>
  <c r="AY26" i="77"/>
  <c r="AY26" i="29"/>
  <c r="AY26" i="21"/>
  <c r="AY26" i="104"/>
  <c r="AY26" i="114"/>
  <c r="AY26" i="99"/>
  <c r="AU28" i="21"/>
  <c r="AU28" i="114"/>
  <c r="AU28" i="104"/>
  <c r="AU28" i="99"/>
  <c r="AY28" i="21"/>
  <c r="AY28" i="114"/>
  <c r="AY28" i="104"/>
  <c r="AY28" i="99"/>
  <c r="Y22" i="40"/>
  <c r="Y22" i="115"/>
  <c r="Y22" i="77"/>
  <c r="Y22" i="29"/>
  <c r="Y22" i="21"/>
  <c r="Y22" i="104"/>
  <c r="Y22" i="114"/>
  <c r="Y22" i="99"/>
  <c r="Z7" i="40"/>
  <c r="Z7" i="115"/>
  <c r="Z7" i="77"/>
  <c r="Z7" i="29"/>
  <c r="Z7" i="21"/>
  <c r="Z7" i="104"/>
  <c r="Z7" i="114"/>
  <c r="Z7" i="99"/>
  <c r="AD7" i="40"/>
  <c r="AD7" i="115"/>
  <c r="AD7" i="77"/>
  <c r="AD7" i="29"/>
  <c r="AD7" i="21"/>
  <c r="AD7" i="104"/>
  <c r="AD7" i="114"/>
  <c r="AD7" i="99"/>
  <c r="AH7" i="40"/>
  <c r="AH7" i="115"/>
  <c r="AH7" i="77"/>
  <c r="AH7" i="29"/>
  <c r="AH7" i="21"/>
  <c r="AH7" i="104"/>
  <c r="AH7" i="114"/>
  <c r="AH7" i="99"/>
  <c r="AA9" i="40"/>
  <c r="AA9" i="115"/>
  <c r="AA9" i="77"/>
  <c r="AA9" i="29"/>
  <c r="AA9" i="21"/>
  <c r="AA9" i="104"/>
  <c r="AA9" i="114"/>
  <c r="AA9" i="99"/>
  <c r="AE9" i="40"/>
  <c r="AE9" i="115"/>
  <c r="AE9" i="77"/>
  <c r="AE9" i="29"/>
  <c r="AE9" i="21"/>
  <c r="AE9" i="104"/>
  <c r="AE9" i="114"/>
  <c r="AE9" i="99"/>
  <c r="AI9" i="40"/>
  <c r="AI9" i="115"/>
  <c r="AI9" i="77"/>
  <c r="AI9" i="29"/>
  <c r="AI9" i="21"/>
  <c r="AI9" i="104"/>
  <c r="AI9" i="114"/>
  <c r="AI9" i="99"/>
  <c r="AB12" i="40"/>
  <c r="AB12" i="115"/>
  <c r="AB12" i="77"/>
  <c r="AB12" i="29"/>
  <c r="AB12" i="21"/>
  <c r="AB12" i="104"/>
  <c r="AB12" i="99"/>
  <c r="AB12" i="114"/>
  <c r="AF12" i="40"/>
  <c r="AF12" i="115"/>
  <c r="AF12" i="77"/>
  <c r="AF12" i="29"/>
  <c r="AF12" i="21"/>
  <c r="AF12" i="104"/>
  <c r="AF12" i="99"/>
  <c r="AF12" i="114"/>
  <c r="AJ12" i="40"/>
  <c r="AJ12" i="115"/>
  <c r="AJ12" i="77"/>
  <c r="AJ12" i="29"/>
  <c r="AJ12" i="21"/>
  <c r="AJ12" i="104"/>
  <c r="AJ12" i="99"/>
  <c r="AJ12" i="114"/>
  <c r="AC15" i="40"/>
  <c r="AC15" i="115"/>
  <c r="AC15" i="29"/>
  <c r="AC15" i="77"/>
  <c r="AC15" i="104"/>
  <c r="AC15" i="21"/>
  <c r="AC15" i="114"/>
  <c r="AC15" i="99"/>
  <c r="AG15" i="40"/>
  <c r="AG15" i="115"/>
  <c r="AG15" i="29"/>
  <c r="AG15" i="77"/>
  <c r="AG15" i="104"/>
  <c r="AG15" i="21"/>
  <c r="AG15" i="114"/>
  <c r="AG15" i="99"/>
  <c r="Z18" i="40"/>
  <c r="Z18" i="115"/>
  <c r="Z18" i="77"/>
  <c r="Z18" i="29"/>
  <c r="Z18" i="21"/>
  <c r="Z18" i="104"/>
  <c r="Z18" i="114"/>
  <c r="Z18" i="99"/>
  <c r="AD18" i="40"/>
  <c r="AD18" i="115"/>
  <c r="AD18" i="77"/>
  <c r="AD18" i="29"/>
  <c r="AD18" i="21"/>
  <c r="AD18" i="114"/>
  <c r="AD18" i="104"/>
  <c r="AD18" i="99"/>
  <c r="AH18" i="40"/>
  <c r="AH18" i="115"/>
  <c r="AH18" i="77"/>
  <c r="AH18" i="29"/>
  <c r="AH18" i="21"/>
  <c r="AH18" i="114"/>
  <c r="AH18" i="104"/>
  <c r="AH18" i="99"/>
  <c r="AA20" i="40"/>
  <c r="AA20" i="115"/>
  <c r="AA20" i="77"/>
  <c r="AA20" i="29"/>
  <c r="AA20" i="21"/>
  <c r="AA20" i="114"/>
  <c r="AA20" i="104"/>
  <c r="AA20" i="99"/>
  <c r="AE20" i="40"/>
  <c r="AE20" i="115"/>
  <c r="AE20" i="77"/>
  <c r="AE20" i="29"/>
  <c r="AE20" i="21"/>
  <c r="AE20" i="114"/>
  <c r="AE20" i="104"/>
  <c r="AE20" i="99"/>
  <c r="AI20" i="40"/>
  <c r="AI20" i="115"/>
  <c r="AI20" i="77"/>
  <c r="AI20" i="29"/>
  <c r="AI20" i="21"/>
  <c r="AI20" i="114"/>
  <c r="AI20" i="104"/>
  <c r="AI20" i="99"/>
  <c r="AB22" i="40"/>
  <c r="AB22" i="115"/>
  <c r="AB22" i="77"/>
  <c r="AB22" i="29"/>
  <c r="AB22" i="21"/>
  <c r="AB22" i="114"/>
  <c r="AB22" i="104"/>
  <c r="AB22" i="99"/>
  <c r="AF22" i="40"/>
  <c r="AF22" i="115"/>
  <c r="AF22" i="77"/>
  <c r="AF22" i="29"/>
  <c r="AF22" i="21"/>
  <c r="AF22" i="114"/>
  <c r="AF22" i="104"/>
  <c r="AF22" i="99"/>
  <c r="AJ22" i="40"/>
  <c r="AJ22" i="115"/>
  <c r="AJ22" i="77"/>
  <c r="AJ22" i="29"/>
  <c r="AJ22" i="21"/>
  <c r="AJ22" i="114"/>
  <c r="AJ22" i="104"/>
  <c r="AJ22" i="99"/>
  <c r="AC24" i="40"/>
  <c r="AC24" i="115"/>
  <c r="AC24" i="29"/>
  <c r="AC24" i="77"/>
  <c r="AC24" i="21"/>
  <c r="AC24" i="114"/>
  <c r="AC24" i="104"/>
  <c r="AC24" i="99"/>
  <c r="AG24" i="40"/>
  <c r="AG24" i="115"/>
  <c r="AG24" i="29"/>
  <c r="AG24" i="77"/>
  <c r="AG24" i="21"/>
  <c r="AG24" i="114"/>
  <c r="AG24" i="104"/>
  <c r="AG24" i="99"/>
  <c r="Z26" i="40"/>
  <c r="Z26" i="115"/>
  <c r="Z26" i="77"/>
  <c r="Z26" i="29"/>
  <c r="Z26" i="21"/>
  <c r="Z26" i="114"/>
  <c r="Z26" i="104"/>
  <c r="Z26" i="99"/>
  <c r="AD26" i="40"/>
  <c r="AD26" i="115"/>
  <c r="AD26" i="77"/>
  <c r="AD26" i="29"/>
  <c r="AD26" i="21"/>
  <c r="AD26" i="114"/>
  <c r="AD26" i="104"/>
  <c r="AD26" i="99"/>
  <c r="AH26" i="40"/>
  <c r="AH26" i="115"/>
  <c r="AH26" i="77"/>
  <c r="AH26" i="29"/>
  <c r="AH26" i="21"/>
  <c r="AH26" i="114"/>
  <c r="AH26" i="104"/>
  <c r="AH26" i="99"/>
  <c r="AA28" i="21"/>
  <c r="AA28" i="114"/>
  <c r="AA28" i="104"/>
  <c r="AA28" i="99"/>
  <c r="AE28" i="21"/>
  <c r="AE28" i="114"/>
  <c r="AE28" i="104"/>
  <c r="AE28" i="99"/>
  <c r="AI28" i="21"/>
  <c r="AI28" i="114"/>
  <c r="AI28" i="104"/>
  <c r="AI28" i="99"/>
  <c r="AM7" i="40"/>
  <c r="AM7" i="115"/>
  <c r="AM7" i="77"/>
  <c r="AM7" i="29"/>
  <c r="AM7" i="104"/>
  <c r="AM7" i="21"/>
  <c r="AM7" i="114"/>
  <c r="AM7" i="99"/>
  <c r="AQ7" i="40"/>
  <c r="AQ7" i="115"/>
  <c r="AQ7" i="77"/>
  <c r="AQ7" i="29"/>
  <c r="AQ7" i="104"/>
  <c r="AQ7" i="21"/>
  <c r="AQ7" i="114"/>
  <c r="AQ7" i="99"/>
  <c r="AN9" i="40"/>
  <c r="AN9" i="115"/>
  <c r="AN9" i="77"/>
  <c r="AN9" i="29"/>
  <c r="AN9" i="104"/>
  <c r="AN9" i="21"/>
  <c r="AN9" i="114"/>
  <c r="AN9" i="99"/>
  <c r="AK12" i="40"/>
  <c r="AK12" i="115"/>
  <c r="AK12" i="77"/>
  <c r="AK12" i="29"/>
  <c r="AK12" i="21"/>
  <c r="AK12" i="104"/>
  <c r="AK12" i="114"/>
  <c r="AK12" i="99"/>
  <c r="AO12" i="40"/>
  <c r="AO12" i="115"/>
  <c r="AO12" i="77"/>
  <c r="AO12" i="29"/>
  <c r="AO12" i="21"/>
  <c r="AO12" i="104"/>
  <c r="AO12" i="114"/>
  <c r="AO12" i="99"/>
  <c r="AL15" i="40"/>
  <c r="AL15" i="115"/>
  <c r="AL15" i="77"/>
  <c r="AL15" i="29"/>
  <c r="AL15" i="21"/>
  <c r="AL15" i="104"/>
  <c r="AL15" i="99"/>
  <c r="AL15" i="114"/>
  <c r="AP15" i="40"/>
  <c r="AP15" i="115"/>
  <c r="AP15" i="77"/>
  <c r="AP15" i="29"/>
  <c r="AP15" i="21"/>
  <c r="AP15" i="104"/>
  <c r="AP15" i="99"/>
  <c r="AP15" i="114"/>
  <c r="AM18" i="40"/>
  <c r="AM18" i="115"/>
  <c r="AM18" i="77"/>
  <c r="AM18" i="29"/>
  <c r="AM18" i="104"/>
  <c r="AM18" i="21"/>
  <c r="AM18" i="114"/>
  <c r="AM18" i="99"/>
  <c r="AQ18" i="40"/>
  <c r="AQ18" i="115"/>
  <c r="AQ18" i="77"/>
  <c r="AQ18" i="29"/>
  <c r="AQ18" i="104"/>
  <c r="AQ18" i="21"/>
  <c r="AQ18" i="114"/>
  <c r="AQ18" i="99"/>
  <c r="AN20" i="40"/>
  <c r="AN20" i="115"/>
  <c r="AN20" i="77"/>
  <c r="AN20" i="29"/>
  <c r="AN20" i="21"/>
  <c r="AN20" i="104"/>
  <c r="AN20" i="114"/>
  <c r="AN20" i="99"/>
  <c r="AK22" i="40"/>
  <c r="AK22" i="115"/>
  <c r="AK22" i="29"/>
  <c r="AK22" i="77"/>
  <c r="AK22" i="21"/>
  <c r="AK22" i="104"/>
  <c r="AK22" i="114"/>
  <c r="AK22" i="99"/>
  <c r="AO22" i="40"/>
  <c r="AO22" i="115"/>
  <c r="AO22" i="29"/>
  <c r="AO22" i="77"/>
  <c r="AO22" i="21"/>
  <c r="AO22" i="104"/>
  <c r="AO22" i="114"/>
  <c r="AO22" i="99"/>
  <c r="AL24" i="40"/>
  <c r="AL24" i="115"/>
  <c r="AL24" i="29"/>
  <c r="AL24" i="77"/>
  <c r="AL24" i="21"/>
  <c r="AL24" i="104"/>
  <c r="AL24" i="114"/>
  <c r="AL24" i="99"/>
  <c r="AP24" i="40"/>
  <c r="AP24" i="115"/>
  <c r="AP24" i="29"/>
  <c r="AP24" i="77"/>
  <c r="AP24" i="21"/>
  <c r="AP24" i="104"/>
  <c r="AP24" i="114"/>
  <c r="AP24" i="99"/>
  <c r="AM26" i="40"/>
  <c r="AM26" i="115"/>
  <c r="AM26" i="77"/>
  <c r="AM26" i="29"/>
  <c r="AM26" i="21"/>
  <c r="AM26" i="104"/>
  <c r="AM26" i="114"/>
  <c r="AM26" i="99"/>
  <c r="AQ26" i="40"/>
  <c r="AQ26" i="115"/>
  <c r="AQ26" i="77"/>
  <c r="AQ26" i="29"/>
  <c r="AQ26" i="21"/>
  <c r="AQ26" i="104"/>
  <c r="AQ26" i="114"/>
  <c r="AQ26" i="99"/>
  <c r="AN28" i="21"/>
  <c r="AN28" i="104"/>
  <c r="AN28" i="114"/>
  <c r="AN28" i="99"/>
  <c r="AZ16" i="40"/>
  <c r="AZ16" i="115"/>
  <c r="AZ16" i="77"/>
  <c r="AZ16" i="29"/>
  <c r="AZ16" i="21"/>
  <c r="AZ16" i="104"/>
  <c r="AZ16" i="114"/>
  <c r="AZ16" i="99"/>
  <c r="BA16" i="40"/>
  <c r="BA16" i="115"/>
  <c r="BA16" i="77"/>
  <c r="BA16" i="29"/>
  <c r="BA16" i="21"/>
  <c r="BA16" i="114"/>
  <c r="BA16" i="104"/>
  <c r="BA16" i="99"/>
  <c r="AS12" i="40"/>
  <c r="AS12" i="115"/>
  <c r="AS12" i="77"/>
  <c r="AS12" i="29"/>
  <c r="AS12" i="21"/>
  <c r="AS12" i="104"/>
  <c r="AS12" i="114"/>
  <c r="AS12" i="99"/>
  <c r="AX7" i="40"/>
  <c r="AX7" i="115"/>
  <c r="AX7" i="77"/>
  <c r="AX7" i="29"/>
  <c r="AX7" i="21"/>
  <c r="AX7" i="104"/>
  <c r="AX7" i="114"/>
  <c r="AX7" i="99"/>
  <c r="AX12" i="40"/>
  <c r="AX12" i="115"/>
  <c r="AX12" i="77"/>
  <c r="AX12" i="29"/>
  <c r="AX12" i="21"/>
  <c r="AX12" i="104"/>
  <c r="AX12" i="114"/>
  <c r="AX12" i="99"/>
  <c r="AT18" i="40"/>
  <c r="AT18" i="115"/>
  <c r="AT18" i="77"/>
  <c r="AT18" i="29"/>
  <c r="AT18" i="21"/>
  <c r="AT18" i="114"/>
  <c r="AT18" i="104"/>
  <c r="AT18" i="99"/>
  <c r="AX20" i="40"/>
  <c r="AX20" i="115"/>
  <c r="AX20" i="77"/>
  <c r="AX20" i="29"/>
  <c r="AX20" i="21"/>
  <c r="AX20" i="114"/>
  <c r="AX20" i="104"/>
  <c r="AX20" i="99"/>
  <c r="AX26" i="40"/>
  <c r="AX26" i="115"/>
  <c r="AX26" i="77"/>
  <c r="AX26" i="29"/>
  <c r="AX26" i="21"/>
  <c r="AX26" i="114"/>
  <c r="AX26" i="104"/>
  <c r="AX26" i="99"/>
  <c r="AR7" i="40"/>
  <c r="AR7" i="115"/>
  <c r="AR7" i="77"/>
  <c r="AR7" i="29"/>
  <c r="AR7" i="104"/>
  <c r="AR7" i="21"/>
  <c r="AR7" i="99"/>
  <c r="AR7" i="114"/>
  <c r="AV7" i="40"/>
  <c r="AV7" i="115"/>
  <c r="AV7" i="77"/>
  <c r="AV7" i="29"/>
  <c r="AV7" i="104"/>
  <c r="AV7" i="21"/>
  <c r="AV7" i="99"/>
  <c r="AV7" i="114"/>
  <c r="AR9" i="40"/>
  <c r="AR9" i="115"/>
  <c r="AR9" i="77"/>
  <c r="AR9" i="29"/>
  <c r="AR9" i="104"/>
  <c r="AR9" i="21"/>
  <c r="AR9" i="114"/>
  <c r="AR9" i="99"/>
  <c r="AV9" i="40"/>
  <c r="AV9" i="115"/>
  <c r="AV9" i="77"/>
  <c r="AV9" i="29"/>
  <c r="AV9" i="104"/>
  <c r="AV9" i="21"/>
  <c r="AV9" i="114"/>
  <c r="AV9" i="99"/>
  <c r="AR12" i="40"/>
  <c r="AR12" i="115"/>
  <c r="AR12" i="77"/>
  <c r="AR12" i="29"/>
  <c r="AR12" i="21"/>
  <c r="AR12" i="104"/>
  <c r="AR12" i="99"/>
  <c r="AR12" i="114"/>
  <c r="AV12" i="40"/>
  <c r="AV12" i="115"/>
  <c r="AV12" i="77"/>
  <c r="AV12" i="29"/>
  <c r="AV12" i="21"/>
  <c r="AV12" i="104"/>
  <c r="AV12" i="99"/>
  <c r="AV12" i="114"/>
  <c r="AR15" i="40"/>
  <c r="AR15" i="115"/>
  <c r="AR15" i="77"/>
  <c r="AR15" i="29"/>
  <c r="AR15" i="21"/>
  <c r="AR15" i="114"/>
  <c r="AR15" i="104"/>
  <c r="AR15" i="99"/>
  <c r="AV15" i="40"/>
  <c r="AV15" i="115"/>
  <c r="AV15" i="77"/>
  <c r="AV15" i="29"/>
  <c r="AV15" i="21"/>
  <c r="AV15" i="114"/>
  <c r="AV15" i="104"/>
  <c r="AV15" i="99"/>
  <c r="AR18" i="40"/>
  <c r="AR18" i="115"/>
  <c r="AR18" i="77"/>
  <c r="AR18" i="29"/>
  <c r="AR18" i="21"/>
  <c r="AR18" i="104"/>
  <c r="AR18" i="114"/>
  <c r="AR18" i="99"/>
  <c r="AV18" i="40"/>
  <c r="AV18" i="115"/>
  <c r="AV18" i="77"/>
  <c r="AV18" i="29"/>
  <c r="AV18" i="21"/>
  <c r="AV18" i="104"/>
  <c r="AV18" i="114"/>
  <c r="AV18" i="99"/>
  <c r="AR20" i="40"/>
  <c r="AR20" i="115"/>
  <c r="AR20" i="77"/>
  <c r="AR20" i="29"/>
  <c r="AR20" i="21"/>
  <c r="AR20" i="104"/>
  <c r="AR20" i="114"/>
  <c r="AR20" i="99"/>
  <c r="AV20" i="40"/>
  <c r="AV20" i="115"/>
  <c r="AV20" i="77"/>
  <c r="AV20" i="29"/>
  <c r="AV20" i="21"/>
  <c r="AV20" i="104"/>
  <c r="AV20" i="114"/>
  <c r="AV20" i="99"/>
  <c r="AR22" i="40"/>
  <c r="AR22" i="115"/>
  <c r="AR22" i="77"/>
  <c r="AR22" i="29"/>
  <c r="AR22" i="21"/>
  <c r="AR22" i="114"/>
  <c r="AR22" i="104"/>
  <c r="AR22" i="99"/>
  <c r="AV22" i="40"/>
  <c r="AV22" i="115"/>
  <c r="AV22" i="77"/>
  <c r="AV22" i="29"/>
  <c r="AV22" i="21"/>
  <c r="AV22" i="114"/>
  <c r="AV22" i="104"/>
  <c r="AV22" i="99"/>
  <c r="AR24" i="40"/>
  <c r="AR24" i="115"/>
  <c r="AR24" i="77"/>
  <c r="AR24" i="29"/>
  <c r="AR24" i="21"/>
  <c r="AR24" i="114"/>
  <c r="AR24" i="104"/>
  <c r="AR24" i="99"/>
  <c r="AV24" i="40"/>
  <c r="AV24" i="115"/>
  <c r="AV24" i="77"/>
  <c r="AV24" i="29"/>
  <c r="AV24" i="21"/>
  <c r="AV24" i="114"/>
  <c r="AV24" i="104"/>
  <c r="AV24" i="99"/>
  <c r="AR26" i="40"/>
  <c r="AR26" i="115"/>
  <c r="AR26" i="77"/>
  <c r="AR26" i="29"/>
  <c r="AR26" i="21"/>
  <c r="AR26" i="104"/>
  <c r="AR26" i="114"/>
  <c r="AR26" i="99"/>
  <c r="AV26" i="40"/>
  <c r="AV26" i="115"/>
  <c r="AV26" i="77"/>
  <c r="AV26" i="29"/>
  <c r="AV26" i="21"/>
  <c r="AV26" i="104"/>
  <c r="AV26" i="114"/>
  <c r="AV26" i="99"/>
  <c r="AR28" i="21"/>
  <c r="AR28" i="104"/>
  <c r="AR28" i="114"/>
  <c r="AR28" i="99"/>
  <c r="AV28" i="21"/>
  <c r="AV28" i="104"/>
  <c r="AV28" i="114"/>
  <c r="AV28" i="99"/>
  <c r="Y15" i="40"/>
  <c r="Y15" i="115"/>
  <c r="Y15" i="77"/>
  <c r="Y15" i="29"/>
  <c r="Y15" i="104"/>
  <c r="Y15" i="21"/>
  <c r="Y15" i="114"/>
  <c r="Y15" i="99"/>
  <c r="Y24" i="40"/>
  <c r="Y24" i="115"/>
  <c r="Y24" i="77"/>
  <c r="Y24" i="29"/>
  <c r="Y24" i="21"/>
  <c r="Y24" i="114"/>
  <c r="Y24" i="104"/>
  <c r="Y24" i="99"/>
  <c r="AA7" i="40"/>
  <c r="AA7" i="115"/>
  <c r="AA7" i="77"/>
  <c r="AA7" i="29"/>
  <c r="AA7" i="104"/>
  <c r="AA7" i="21"/>
  <c r="AA7" i="114"/>
  <c r="AA7" i="99"/>
  <c r="AE7" i="40"/>
  <c r="AE7" i="115"/>
  <c r="AE7" i="77"/>
  <c r="AE7" i="29"/>
  <c r="AE7" i="104"/>
  <c r="AE7" i="21"/>
  <c r="AE7" i="114"/>
  <c r="AE7" i="99"/>
  <c r="AI7" i="40"/>
  <c r="AI7" i="115"/>
  <c r="AI7" i="77"/>
  <c r="AI7" i="29"/>
  <c r="AI7" i="104"/>
  <c r="AI7" i="21"/>
  <c r="AI7" i="114"/>
  <c r="AI7" i="99"/>
  <c r="AB9" i="40"/>
  <c r="AB9" i="115"/>
  <c r="AB9" i="77"/>
  <c r="AB9" i="29"/>
  <c r="AB9" i="104"/>
  <c r="AB9" i="21"/>
  <c r="AB9" i="114"/>
  <c r="AB9" i="99"/>
  <c r="AF9" i="40"/>
  <c r="AF9" i="115"/>
  <c r="AF9" i="77"/>
  <c r="AF9" i="29"/>
  <c r="AF9" i="104"/>
  <c r="AF9" i="21"/>
  <c r="AF9" i="114"/>
  <c r="AF9" i="99"/>
  <c r="AJ9" i="40"/>
  <c r="AJ9" i="115"/>
  <c r="AJ9" i="77"/>
  <c r="AJ9" i="29"/>
  <c r="AJ9" i="104"/>
  <c r="AJ9" i="21"/>
  <c r="AJ9" i="114"/>
  <c r="AJ9" i="99"/>
  <c r="AC12" i="40"/>
  <c r="AC12" i="115"/>
  <c r="AC12" i="77"/>
  <c r="AC12" i="29"/>
  <c r="AC12" i="21"/>
  <c r="AC12" i="104"/>
  <c r="AC12" i="114"/>
  <c r="AC12" i="99"/>
  <c r="AG12" i="40"/>
  <c r="AG12" i="115"/>
  <c r="AG12" i="77"/>
  <c r="AG12" i="29"/>
  <c r="AG12" i="21"/>
  <c r="AG12" i="104"/>
  <c r="AG12" i="114"/>
  <c r="AG12" i="99"/>
  <c r="Z15" i="40"/>
  <c r="Z15" i="115"/>
  <c r="Z15" i="77"/>
  <c r="Z15" i="29"/>
  <c r="Z15" i="21"/>
  <c r="Z15" i="104"/>
  <c r="Z15" i="99"/>
  <c r="Z15" i="114"/>
  <c r="AD15" i="40"/>
  <c r="AD15" i="115"/>
  <c r="AD15" i="77"/>
  <c r="AD15" i="29"/>
  <c r="AD15" i="21"/>
  <c r="AD15" i="104"/>
  <c r="AD15" i="99"/>
  <c r="AD15" i="114"/>
  <c r="AH15" i="40"/>
  <c r="AH15" i="115"/>
  <c r="AH15" i="77"/>
  <c r="AH15" i="29"/>
  <c r="AH15" i="21"/>
  <c r="AH15" i="104"/>
  <c r="AH15" i="99"/>
  <c r="AH15" i="114"/>
  <c r="AA18" i="40"/>
  <c r="AA18" i="115"/>
  <c r="AA18" i="77"/>
  <c r="AA18" i="29"/>
  <c r="AA18" i="104"/>
  <c r="AA18" i="21"/>
  <c r="AA18" i="114"/>
  <c r="AA18" i="99"/>
  <c r="AE18" i="40"/>
  <c r="AE18" i="115"/>
  <c r="AE18" i="77"/>
  <c r="AE18" i="29"/>
  <c r="AE18" i="104"/>
  <c r="AE18" i="21"/>
  <c r="AE18" i="114"/>
  <c r="AE18" i="99"/>
  <c r="AI18" i="40"/>
  <c r="AI18" i="115"/>
  <c r="AI18" i="77"/>
  <c r="AI18" i="29"/>
  <c r="AI18" i="104"/>
  <c r="AI18" i="21"/>
  <c r="AI18" i="114"/>
  <c r="AI18" i="99"/>
  <c r="AB20" i="40"/>
  <c r="AB20" i="115"/>
  <c r="AB20" i="77"/>
  <c r="AB20" i="29"/>
  <c r="AB20" i="21"/>
  <c r="AB20" i="104"/>
  <c r="AB20" i="114"/>
  <c r="AB20" i="99"/>
  <c r="AF20" i="40"/>
  <c r="AF20" i="115"/>
  <c r="AF20" i="77"/>
  <c r="AF20" i="29"/>
  <c r="AF20" i="21"/>
  <c r="AF20" i="104"/>
  <c r="AF20" i="114"/>
  <c r="AF20" i="99"/>
  <c r="AJ20" i="40"/>
  <c r="AJ20" i="115"/>
  <c r="AJ20" i="77"/>
  <c r="AJ20" i="29"/>
  <c r="AJ20" i="21"/>
  <c r="AJ20" i="104"/>
  <c r="AJ20" i="114"/>
  <c r="AJ20" i="99"/>
  <c r="AC22" i="40"/>
  <c r="AC22" i="115"/>
  <c r="AC22" i="29"/>
  <c r="AC22" i="77"/>
  <c r="AC22" i="21"/>
  <c r="AC22" i="104"/>
  <c r="AC22" i="114"/>
  <c r="AC22" i="99"/>
  <c r="AG22" i="40"/>
  <c r="AG22" i="115"/>
  <c r="AG22" i="29"/>
  <c r="AG22" i="77"/>
  <c r="AG22" i="21"/>
  <c r="AG22" i="104"/>
  <c r="AG22" i="114"/>
  <c r="AG22" i="99"/>
  <c r="Z24" i="40"/>
  <c r="Z24" i="115"/>
  <c r="Z24" i="29"/>
  <c r="Z24" i="77"/>
  <c r="Z24" i="21"/>
  <c r="Z24" i="104"/>
  <c r="Z24" i="114"/>
  <c r="Z24" i="99"/>
  <c r="AD24" i="40"/>
  <c r="AD24" i="115"/>
  <c r="AD24" i="29"/>
  <c r="AD24" i="77"/>
  <c r="AD24" i="21"/>
  <c r="AD24" i="104"/>
  <c r="AD24" i="114"/>
  <c r="AD24" i="99"/>
  <c r="AH24" i="40"/>
  <c r="AH24" i="115"/>
  <c r="AH24" i="29"/>
  <c r="AH24" i="77"/>
  <c r="AH24" i="21"/>
  <c r="AH24" i="104"/>
  <c r="AH24" i="114"/>
  <c r="AH24" i="99"/>
  <c r="AA26" i="40"/>
  <c r="AA26" i="115"/>
  <c r="AA26" i="77"/>
  <c r="AA26" i="29"/>
  <c r="AA26" i="21"/>
  <c r="AA26" i="104"/>
  <c r="AA26" i="114"/>
  <c r="AA26" i="99"/>
  <c r="AE26" i="40"/>
  <c r="AE26" i="115"/>
  <c r="AE26" i="77"/>
  <c r="AE26" i="29"/>
  <c r="AE26" i="21"/>
  <c r="AE26" i="104"/>
  <c r="AE26" i="114"/>
  <c r="AE26" i="99"/>
  <c r="AI26" i="40"/>
  <c r="AI26" i="115"/>
  <c r="AI26" i="77"/>
  <c r="AI26" i="29"/>
  <c r="AI26" i="21"/>
  <c r="AI26" i="104"/>
  <c r="AI26" i="114"/>
  <c r="AI26" i="99"/>
  <c r="AB28" i="21"/>
  <c r="AB28" i="104"/>
  <c r="AB28" i="114"/>
  <c r="AB28" i="99"/>
  <c r="AF28" i="21"/>
  <c r="AF28" i="104"/>
  <c r="AF28" i="114"/>
  <c r="AF28" i="99"/>
  <c r="AJ28" i="21"/>
  <c r="AJ28" i="104"/>
  <c r="AJ28" i="114"/>
  <c r="AJ28" i="99"/>
  <c r="AN7" i="40"/>
  <c r="AN7" i="115"/>
  <c r="AN7" i="77"/>
  <c r="AN7" i="29"/>
  <c r="AN7" i="104"/>
  <c r="AN7" i="21"/>
  <c r="AN7" i="99"/>
  <c r="AN7" i="114"/>
  <c r="AK9" i="40"/>
  <c r="AK9" i="115"/>
  <c r="AK9" i="77"/>
  <c r="AK9" i="29"/>
  <c r="AK9" i="104"/>
  <c r="AK9" i="21"/>
  <c r="AK9" i="99"/>
  <c r="AK9" i="114"/>
  <c r="AO9" i="40"/>
  <c r="AO9" i="115"/>
  <c r="AO9" i="29"/>
  <c r="AO9" i="77"/>
  <c r="AO9" i="104"/>
  <c r="AO9" i="21"/>
  <c r="AO9" i="99"/>
  <c r="AO9" i="114"/>
  <c r="AL12" i="40"/>
  <c r="AL12" i="115"/>
  <c r="AL12" i="77"/>
  <c r="AL12" i="29"/>
  <c r="AL12" i="21"/>
  <c r="AL12" i="104"/>
  <c r="AL12" i="114"/>
  <c r="AL12" i="99"/>
  <c r="AP12" i="40"/>
  <c r="AP12" i="115"/>
  <c r="AP12" i="77"/>
  <c r="AP12" i="29"/>
  <c r="AP12" i="21"/>
  <c r="AP12" i="114"/>
  <c r="AP12" i="104"/>
  <c r="AP12" i="99"/>
  <c r="AM15" i="40"/>
  <c r="AM15" i="115"/>
  <c r="AM15" i="77"/>
  <c r="AM15" i="29"/>
  <c r="AM15" i="21"/>
  <c r="AM15" i="104"/>
  <c r="AM15" i="114"/>
  <c r="AM15" i="99"/>
  <c r="AQ15" i="40"/>
  <c r="AQ15" i="115"/>
  <c r="AQ15" i="77"/>
  <c r="AQ15" i="29"/>
  <c r="AQ15" i="21"/>
  <c r="AQ15" i="104"/>
  <c r="AQ15" i="114"/>
  <c r="AQ15" i="99"/>
  <c r="AN18" i="40"/>
  <c r="AN18" i="115"/>
  <c r="AN18" i="77"/>
  <c r="AN18" i="29"/>
  <c r="AN18" i="21"/>
  <c r="AN18" i="104"/>
  <c r="AN18" i="114"/>
  <c r="AN18" i="99"/>
  <c r="AK20" i="40"/>
  <c r="AK20" i="115"/>
  <c r="AK20" i="29"/>
  <c r="AK20" i="77"/>
  <c r="AK20" i="21"/>
  <c r="AK20" i="104"/>
  <c r="AK20" i="114"/>
  <c r="AK20" i="99"/>
  <c r="AO20" i="40"/>
  <c r="AO20" i="115"/>
  <c r="AO20" i="29"/>
  <c r="AO20" i="77"/>
  <c r="AO20" i="21"/>
  <c r="AO20" i="104"/>
  <c r="AO20" i="114"/>
  <c r="AO20" i="99"/>
  <c r="AL22" i="40"/>
  <c r="AL22" i="115"/>
  <c r="AL22" i="29"/>
  <c r="AL22" i="77"/>
  <c r="AL22" i="21"/>
  <c r="AL22" i="104"/>
  <c r="AL22" i="114"/>
  <c r="AL22" i="99"/>
  <c r="AP22" i="40"/>
  <c r="AP22" i="115"/>
  <c r="AP22" i="29"/>
  <c r="AP22" i="77"/>
  <c r="AP22" i="21"/>
  <c r="AP22" i="104"/>
  <c r="AP22" i="114"/>
  <c r="AP22" i="99"/>
  <c r="AM24" i="40"/>
  <c r="AM24" i="115"/>
  <c r="AM24" i="29"/>
  <c r="AM24" i="77"/>
  <c r="AM24" i="21"/>
  <c r="AM24" i="104"/>
  <c r="AM24" i="114"/>
  <c r="AM24" i="99"/>
  <c r="AQ24" i="40"/>
  <c r="AQ24" i="115"/>
  <c r="AQ24" i="29"/>
  <c r="AQ24" i="77"/>
  <c r="AQ24" i="21"/>
  <c r="AQ24" i="104"/>
  <c r="AQ24" i="114"/>
  <c r="AQ24" i="99"/>
  <c r="AN26" i="40"/>
  <c r="AN26" i="115"/>
  <c r="AN26" i="77"/>
  <c r="AN26" i="29"/>
  <c r="AN26" i="21"/>
  <c r="AN26" i="104"/>
  <c r="AN26" i="114"/>
  <c r="AN26" i="99"/>
  <c r="AK28" i="21"/>
  <c r="AK28" i="104"/>
  <c r="AK28" i="114"/>
  <c r="AK28" i="99"/>
  <c r="AO28" i="21"/>
  <c r="AO28" i="104"/>
  <c r="AO28" i="114"/>
  <c r="AO28" i="99"/>
  <c r="AZ10" i="40"/>
  <c r="AZ10" i="115"/>
  <c r="AZ10" i="77"/>
  <c r="AZ10" i="29"/>
  <c r="AZ10" i="21"/>
  <c r="AZ10" i="104"/>
  <c r="AZ10" i="114"/>
  <c r="AZ10" i="99"/>
  <c r="AS7" i="40"/>
  <c r="AS7" i="115"/>
  <c r="AS7" i="77"/>
  <c r="AS7" i="29"/>
  <c r="AS7" i="21"/>
  <c r="AS7" i="104"/>
  <c r="AS7" i="99"/>
  <c r="AS7" i="114"/>
  <c r="AW9" i="40"/>
  <c r="AW9" i="115"/>
  <c r="AW9" i="29"/>
  <c r="AW9" i="77"/>
  <c r="AW9" i="104"/>
  <c r="AW9" i="21"/>
  <c r="AW9" i="99"/>
  <c r="AW9" i="114"/>
  <c r="AS15" i="40"/>
  <c r="AS15" i="115"/>
  <c r="AS15" i="29"/>
  <c r="AS15" i="77"/>
  <c r="AS15" i="104"/>
  <c r="AS15" i="21"/>
  <c r="AS15" i="114"/>
  <c r="AS15" i="99"/>
  <c r="AW15" i="40"/>
  <c r="AW15" i="115"/>
  <c r="AW15" i="29"/>
  <c r="AW15" i="77"/>
  <c r="AW15" i="104"/>
  <c r="AW15" i="21"/>
  <c r="AW15" i="114"/>
  <c r="AW15" i="99"/>
  <c r="AS18" i="40"/>
  <c r="AS18" i="115"/>
  <c r="AS18" i="77"/>
  <c r="AS18" i="29"/>
  <c r="AS18" i="21"/>
  <c r="AS18" i="104"/>
  <c r="AS18" i="114"/>
  <c r="AS18" i="99"/>
  <c r="AW18" i="40"/>
  <c r="AW18" i="115"/>
  <c r="AW18" i="77"/>
  <c r="AW18" i="29"/>
  <c r="AW18" i="21"/>
  <c r="AW18" i="104"/>
  <c r="AW18" i="114"/>
  <c r="AW18" i="99"/>
  <c r="AS20" i="40"/>
  <c r="AS20" i="115"/>
  <c r="AS20" i="29"/>
  <c r="AS20" i="77"/>
  <c r="AS20" i="21"/>
  <c r="AS20" i="104"/>
  <c r="AS20" i="114"/>
  <c r="AS20" i="99"/>
  <c r="AW20" i="40"/>
  <c r="AW20" i="115"/>
  <c r="AW20" i="29"/>
  <c r="AW20" i="77"/>
  <c r="AW20" i="21"/>
  <c r="AW20" i="104"/>
  <c r="AW20" i="114"/>
  <c r="AW20" i="99"/>
  <c r="AS22" i="40"/>
  <c r="AS22" i="115"/>
  <c r="AS22" i="29"/>
  <c r="AS22" i="77"/>
  <c r="AS22" i="21"/>
  <c r="AS22" i="104"/>
  <c r="AS22" i="114"/>
  <c r="AS22" i="99"/>
  <c r="AW22" i="40"/>
  <c r="AW22" i="115"/>
  <c r="AW22" i="29"/>
  <c r="AW22" i="77"/>
  <c r="AW22" i="21"/>
  <c r="AW22" i="104"/>
  <c r="AW22" i="114"/>
  <c r="AW22" i="99"/>
  <c r="AS24" i="40"/>
  <c r="AS24" i="115"/>
  <c r="AS24" i="29"/>
  <c r="AS24" i="77"/>
  <c r="AS24" i="21"/>
  <c r="AS24" i="114"/>
  <c r="AS24" i="104"/>
  <c r="AS24" i="99"/>
  <c r="AW24" i="40"/>
  <c r="AW24" i="115"/>
  <c r="AW24" i="29"/>
  <c r="AW24" i="77"/>
  <c r="AW24" i="21"/>
  <c r="AW24" i="114"/>
  <c r="AW24" i="104"/>
  <c r="AW24" i="99"/>
  <c r="AS26" i="40"/>
  <c r="AS26" i="115"/>
  <c r="AS26" i="77"/>
  <c r="AS26" i="29"/>
  <c r="AS26" i="21"/>
  <c r="AS26" i="114"/>
  <c r="AS26" i="104"/>
  <c r="AS26" i="99"/>
  <c r="AW26" i="40"/>
  <c r="AW26" i="115"/>
  <c r="AW26" i="77"/>
  <c r="AW26" i="29"/>
  <c r="AW26" i="21"/>
  <c r="AW26" i="114"/>
  <c r="AW26" i="104"/>
  <c r="AW26" i="99"/>
  <c r="AS28" i="21"/>
  <c r="AS28" i="104"/>
  <c r="AS28" i="114"/>
  <c r="AS28" i="99"/>
  <c r="AW28" i="21"/>
  <c r="AW28" i="104"/>
  <c r="AW28" i="114"/>
  <c r="AW28" i="99"/>
  <c r="Y18" i="40"/>
  <c r="Y18" i="115"/>
  <c r="Y18" i="77"/>
  <c r="Y18" i="29"/>
  <c r="Y18" i="21"/>
  <c r="Y18" i="104"/>
  <c r="Y18" i="114"/>
  <c r="Y18" i="99"/>
  <c r="Y26" i="40"/>
  <c r="Y26" i="115"/>
  <c r="Y26" i="77"/>
  <c r="Y26" i="29"/>
  <c r="Y26" i="21"/>
  <c r="Y26" i="114"/>
  <c r="Y26" i="104"/>
  <c r="Y26" i="99"/>
  <c r="AB7" i="40"/>
  <c r="AB7" i="115"/>
  <c r="AB7" i="77"/>
  <c r="AB7" i="29"/>
  <c r="AB7" i="104"/>
  <c r="AB7" i="21"/>
  <c r="AB7" i="99"/>
  <c r="AB7" i="114"/>
  <c r="AF7" i="40"/>
  <c r="AF7" i="115"/>
  <c r="AF7" i="77"/>
  <c r="AF7" i="29"/>
  <c r="AF7" i="104"/>
  <c r="AF7" i="21"/>
  <c r="AF7" i="99"/>
  <c r="AF7" i="114"/>
  <c r="AJ7" i="40"/>
  <c r="AJ7" i="115"/>
  <c r="AJ7" i="77"/>
  <c r="AJ7" i="29"/>
  <c r="AJ7" i="104"/>
  <c r="AJ7" i="21"/>
  <c r="AJ7" i="99"/>
  <c r="AJ7" i="114"/>
  <c r="AC9" i="40"/>
  <c r="AC9" i="115"/>
  <c r="AC9" i="29"/>
  <c r="AC9" i="77"/>
  <c r="AC9" i="104"/>
  <c r="AC9" i="21"/>
  <c r="AC9" i="99"/>
  <c r="AC9" i="114"/>
  <c r="AG9" i="40"/>
  <c r="AG9" i="115"/>
  <c r="AG9" i="29"/>
  <c r="AG9" i="77"/>
  <c r="AG9" i="104"/>
  <c r="AG9" i="21"/>
  <c r="AG9" i="99"/>
  <c r="AG9" i="114"/>
  <c r="Z12" i="40"/>
  <c r="Z12" i="115"/>
  <c r="Z12" i="77"/>
  <c r="Z12" i="29"/>
  <c r="Z12" i="21"/>
  <c r="Z12" i="114"/>
  <c r="Z12" i="104"/>
  <c r="Z12" i="99"/>
  <c r="AD12" i="40"/>
  <c r="AD12" i="115"/>
  <c r="AD12" i="77"/>
  <c r="AD12" i="29"/>
  <c r="AD12" i="21"/>
  <c r="AD12" i="114"/>
  <c r="AD12" i="104"/>
  <c r="AD12" i="99"/>
  <c r="AH12" i="40"/>
  <c r="AH12" i="115"/>
  <c r="AH12" i="77"/>
  <c r="AH12" i="29"/>
  <c r="AH12" i="21"/>
  <c r="AH12" i="104"/>
  <c r="AH12" i="114"/>
  <c r="AH12" i="99"/>
  <c r="AA15" i="40"/>
  <c r="AA15" i="115"/>
  <c r="AA15" i="77"/>
  <c r="AA15" i="29"/>
  <c r="AA15" i="21"/>
  <c r="AA15" i="104"/>
  <c r="AA15" i="114"/>
  <c r="AA15" i="99"/>
  <c r="AE15" i="40"/>
  <c r="AE15" i="115"/>
  <c r="AE15" i="77"/>
  <c r="AE15" i="29"/>
  <c r="AE15" i="21"/>
  <c r="AE15" i="104"/>
  <c r="AE15" i="114"/>
  <c r="AE15" i="99"/>
  <c r="AI15" i="40"/>
  <c r="AI15" i="115"/>
  <c r="AI15" i="77"/>
  <c r="AI15" i="29"/>
  <c r="AI15" i="21"/>
  <c r="AI15" i="104"/>
  <c r="AI15" i="114"/>
  <c r="AI15" i="99"/>
  <c r="AB18" i="40"/>
  <c r="AB18" i="115"/>
  <c r="AB18" i="77"/>
  <c r="AB18" i="29"/>
  <c r="AB18" i="21"/>
  <c r="AB18" i="104"/>
  <c r="AB18" i="114"/>
  <c r="AB18" i="99"/>
  <c r="AF18" i="40"/>
  <c r="AF18" i="115"/>
  <c r="AF18" i="77"/>
  <c r="AF18" i="29"/>
  <c r="AF18" i="21"/>
  <c r="AF18" i="104"/>
  <c r="AF18" i="114"/>
  <c r="AF18" i="99"/>
  <c r="AJ18" i="40"/>
  <c r="AJ18" i="115"/>
  <c r="AJ18" i="77"/>
  <c r="AJ18" i="29"/>
  <c r="AJ18" i="21"/>
  <c r="AJ18" i="104"/>
  <c r="AJ18" i="114"/>
  <c r="AJ18" i="99"/>
  <c r="AC20" i="40"/>
  <c r="AC20" i="115"/>
  <c r="AC20" i="29"/>
  <c r="AC20" i="77"/>
  <c r="AC20" i="21"/>
  <c r="AC20" i="104"/>
  <c r="AC20" i="114"/>
  <c r="AC20" i="99"/>
  <c r="AG20" i="40"/>
  <c r="AG20" i="115"/>
  <c r="AG20" i="29"/>
  <c r="AG20" i="77"/>
  <c r="AG20" i="21"/>
  <c r="AG20" i="104"/>
  <c r="AG20" i="114"/>
  <c r="AG20" i="99"/>
  <c r="Z22" i="40"/>
  <c r="Z22" i="115"/>
  <c r="Z22" i="29"/>
  <c r="Z22" i="77"/>
  <c r="Z22" i="21"/>
  <c r="Z22" i="104"/>
  <c r="Z22" i="114"/>
  <c r="Z22" i="99"/>
  <c r="AD22" i="40"/>
  <c r="AD22" i="115"/>
  <c r="AD22" i="29"/>
  <c r="AD22" i="77"/>
  <c r="AD22" i="21"/>
  <c r="AD22" i="104"/>
  <c r="AD22" i="114"/>
  <c r="AD22" i="99"/>
  <c r="AH22" i="40"/>
  <c r="AH22" i="115"/>
  <c r="AH22" i="29"/>
  <c r="AH22" i="77"/>
  <c r="AH22" i="21"/>
  <c r="AH22" i="104"/>
  <c r="AH22" i="114"/>
  <c r="AH22" i="99"/>
  <c r="AA24" i="40"/>
  <c r="AA24" i="115"/>
  <c r="AA24" i="29"/>
  <c r="AA24" i="77"/>
  <c r="AA24" i="21"/>
  <c r="AA24" i="104"/>
  <c r="AA24" i="114"/>
  <c r="AA24" i="99"/>
  <c r="AE24" i="40"/>
  <c r="AE24" i="115"/>
  <c r="AE24" i="29"/>
  <c r="AE24" i="77"/>
  <c r="AE24" i="21"/>
  <c r="AE24" i="104"/>
  <c r="AE24" i="114"/>
  <c r="AE24" i="99"/>
  <c r="AI24" i="40"/>
  <c r="AI24" i="115"/>
  <c r="AI24" i="29"/>
  <c r="AI24" i="77"/>
  <c r="AI24" i="21"/>
  <c r="AI24" i="104"/>
  <c r="AI24" i="114"/>
  <c r="AI24" i="99"/>
  <c r="AB26" i="40"/>
  <c r="AB26" i="115"/>
  <c r="AB26" i="77"/>
  <c r="AB26" i="29"/>
  <c r="AB26" i="21"/>
  <c r="AB26" i="104"/>
  <c r="AB26" i="114"/>
  <c r="AB26" i="99"/>
  <c r="AF26" i="40"/>
  <c r="AF26" i="115"/>
  <c r="AF26" i="77"/>
  <c r="AF26" i="29"/>
  <c r="AF26" i="21"/>
  <c r="AF26" i="104"/>
  <c r="AF26" i="114"/>
  <c r="AF26" i="99"/>
  <c r="AJ26" i="40"/>
  <c r="AJ26" i="115"/>
  <c r="AJ26" i="77"/>
  <c r="AJ26" i="29"/>
  <c r="AJ26" i="21"/>
  <c r="AJ26" i="104"/>
  <c r="AJ26" i="114"/>
  <c r="AJ26" i="99"/>
  <c r="AC28" i="21"/>
  <c r="AC28" i="104"/>
  <c r="AC28" i="114"/>
  <c r="AC28" i="99"/>
  <c r="AG28" i="21"/>
  <c r="AG28" i="104"/>
  <c r="AG28" i="114"/>
  <c r="AG28" i="99"/>
  <c r="AK7" i="40"/>
  <c r="AK7" i="115"/>
  <c r="AK7" i="77"/>
  <c r="AK7" i="29"/>
  <c r="AK7" i="21"/>
  <c r="AK7" i="104"/>
  <c r="AK7" i="99"/>
  <c r="AK7" i="114"/>
  <c r="AO7" i="40"/>
  <c r="AO7" i="115"/>
  <c r="AO7" i="77"/>
  <c r="AO7" i="29"/>
  <c r="AO7" i="21"/>
  <c r="AO7" i="104"/>
  <c r="AO7" i="99"/>
  <c r="AO7" i="114"/>
  <c r="AL9" i="40"/>
  <c r="AL9" i="115"/>
  <c r="AL9" i="77"/>
  <c r="AL9" i="29"/>
  <c r="AL9" i="21"/>
  <c r="AL9" i="104"/>
  <c r="AL9" i="99"/>
  <c r="AL9" i="114"/>
  <c r="AP9" i="40"/>
  <c r="AP9" i="115"/>
  <c r="AP9" i="77"/>
  <c r="AP9" i="29"/>
  <c r="AP9" i="21"/>
  <c r="AP9" i="104"/>
  <c r="AP9" i="99"/>
  <c r="AP9" i="114"/>
  <c r="AM12" i="40"/>
  <c r="AM12" i="115"/>
  <c r="AM12" i="77"/>
  <c r="AM12" i="29"/>
  <c r="AM12" i="104"/>
  <c r="AM12" i="21"/>
  <c r="AM12" i="114"/>
  <c r="AM12" i="99"/>
  <c r="AQ12" i="40"/>
  <c r="AQ12" i="115"/>
  <c r="AQ12" i="77"/>
  <c r="AQ12" i="29"/>
  <c r="AQ12" i="104"/>
  <c r="AQ12" i="21"/>
  <c r="AQ12" i="114"/>
  <c r="AQ12" i="99"/>
  <c r="AN15" i="40"/>
  <c r="AN15" i="115"/>
  <c r="AN15" i="77"/>
  <c r="AN15" i="29"/>
  <c r="AN15" i="21"/>
  <c r="AN15" i="104"/>
  <c r="AN15" i="114"/>
  <c r="AN15" i="99"/>
  <c r="AK18" i="40"/>
  <c r="AK18" i="115"/>
  <c r="AK18" i="77"/>
  <c r="AK18" i="29"/>
  <c r="AK18" i="21"/>
  <c r="AK18" i="104"/>
  <c r="AK18" i="114"/>
  <c r="AK18" i="99"/>
  <c r="AO18" i="40"/>
  <c r="AO18" i="115"/>
  <c r="AO18" i="77"/>
  <c r="AO18" i="29"/>
  <c r="AO18" i="21"/>
  <c r="AO18" i="104"/>
  <c r="AO18" i="114"/>
  <c r="AO18" i="99"/>
  <c r="AL20" i="40"/>
  <c r="AL20" i="115"/>
  <c r="AL20" i="77"/>
  <c r="AL20" i="29"/>
  <c r="AL20" i="21"/>
  <c r="AL20" i="114"/>
  <c r="AL20" i="104"/>
  <c r="AL20" i="99"/>
  <c r="AP20" i="40"/>
  <c r="AP20" i="115"/>
  <c r="AP20" i="77"/>
  <c r="AP20" i="29"/>
  <c r="AP20" i="21"/>
  <c r="AP20" i="114"/>
  <c r="AP20" i="104"/>
  <c r="AP20" i="99"/>
  <c r="AM22" i="40"/>
  <c r="AM22" i="115"/>
  <c r="AM22" i="77"/>
  <c r="AM22" i="29"/>
  <c r="AM22" i="21"/>
  <c r="AM22" i="114"/>
  <c r="AM22" i="104"/>
  <c r="AM22" i="99"/>
  <c r="AQ22" i="40"/>
  <c r="AQ22" i="115"/>
  <c r="AQ22" i="77"/>
  <c r="AQ22" i="29"/>
  <c r="AQ22" i="21"/>
  <c r="AQ22" i="114"/>
  <c r="AQ22" i="104"/>
  <c r="AQ22" i="99"/>
  <c r="AN24" i="40"/>
  <c r="AN24" i="115"/>
  <c r="AN24" i="77"/>
  <c r="AN24" i="29"/>
  <c r="AN24" i="21"/>
  <c r="AN24" i="114"/>
  <c r="AN24" i="104"/>
  <c r="AN24" i="99"/>
  <c r="AK26" i="40"/>
  <c r="AK26" i="115"/>
  <c r="AK26" i="77"/>
  <c r="AK26" i="21"/>
  <c r="AK26" i="29"/>
  <c r="AK26" i="114"/>
  <c r="AK26" i="104"/>
  <c r="AK26" i="99"/>
  <c r="AO26" i="40"/>
  <c r="AO26" i="115"/>
  <c r="AO26" i="77"/>
  <c r="AO26" i="21"/>
  <c r="AO26" i="29"/>
  <c r="AO26" i="114"/>
  <c r="AO26" i="104"/>
  <c r="AO26" i="99"/>
  <c r="AL28" i="21"/>
  <c r="AL28" i="114"/>
  <c r="AL28" i="104"/>
  <c r="AL28" i="99"/>
  <c r="AP28" i="21"/>
  <c r="AP28" i="114"/>
  <c r="AP28" i="104"/>
  <c r="AP28" i="99"/>
  <c r="BA13" i="40"/>
  <c r="BA13" i="115"/>
  <c r="BA13" i="77"/>
  <c r="BA13" i="29"/>
  <c r="BA13" i="21"/>
  <c r="BA13" i="104"/>
  <c r="BA13" i="99"/>
  <c r="BA13" i="114"/>
  <c r="BA10" i="40"/>
  <c r="BA10" i="115"/>
  <c r="BA10" i="77"/>
  <c r="BA10" i="29"/>
  <c r="BA10" i="104"/>
  <c r="BA10" i="21"/>
  <c r="BA10" i="114"/>
  <c r="BA10" i="99"/>
  <c r="AS9" i="40"/>
  <c r="AS9" i="115"/>
  <c r="AS9" i="29"/>
  <c r="AS9" i="77"/>
  <c r="AS9" i="104"/>
  <c r="AS9" i="21"/>
  <c r="AS9" i="99"/>
  <c r="AS9" i="114"/>
  <c r="AT7" i="40"/>
  <c r="AT7" i="115"/>
  <c r="AT7" i="77"/>
  <c r="AT7" i="29"/>
  <c r="AT7" i="21"/>
  <c r="AT7" i="104"/>
  <c r="AT7" i="114"/>
  <c r="AT7" i="99"/>
  <c r="AX9" i="40"/>
  <c r="AX9" i="115"/>
  <c r="AX9" i="77"/>
  <c r="AX9" i="29"/>
  <c r="AX9" i="21"/>
  <c r="AX9" i="104"/>
  <c r="AX9" i="99"/>
  <c r="AX9" i="114"/>
  <c r="AX15" i="40"/>
  <c r="AX15" i="115"/>
  <c r="AX15" i="77"/>
  <c r="AX15" i="29"/>
  <c r="AX15" i="21"/>
  <c r="AX15" i="104"/>
  <c r="AX15" i="114"/>
  <c r="AX15" i="99"/>
  <c r="AT20" i="40"/>
  <c r="AT20" i="115"/>
  <c r="AT20" i="77"/>
  <c r="AT20" i="29"/>
  <c r="AT20" i="21"/>
  <c r="AT20" i="114"/>
  <c r="AT20" i="104"/>
  <c r="AT20" i="99"/>
  <c r="AT22" i="40"/>
  <c r="AT22" i="115"/>
  <c r="AT22" i="29"/>
  <c r="AT22" i="77"/>
  <c r="AT22" i="21"/>
  <c r="AT22" i="104"/>
  <c r="AT22" i="114"/>
  <c r="AT22" i="99"/>
  <c r="AT24" i="40"/>
  <c r="AT24" i="115"/>
  <c r="AT24" i="29"/>
  <c r="AT24" i="77"/>
  <c r="AT24" i="21"/>
  <c r="AT24" i="104"/>
  <c r="AT24" i="114"/>
  <c r="AT24" i="99"/>
  <c r="AT26" i="40"/>
  <c r="AT26" i="115"/>
  <c r="AT26" i="77"/>
  <c r="AT26" i="29"/>
  <c r="AT26" i="21"/>
  <c r="AT26" i="114"/>
  <c r="AT26" i="104"/>
  <c r="AT26" i="99"/>
  <c r="AX28" i="21"/>
  <c r="AX28" i="114"/>
  <c r="AX28" i="104"/>
  <c r="AX28" i="99"/>
  <c r="Y20" i="40"/>
  <c r="Y20" i="115"/>
  <c r="Y20" i="77"/>
  <c r="Y20" i="21"/>
  <c r="Y20" i="29"/>
  <c r="Y20" i="104"/>
  <c r="Y20" i="114"/>
  <c r="Y20" i="99"/>
  <c r="Y28" i="21"/>
  <c r="Y28" i="104"/>
  <c r="Y28" i="114"/>
  <c r="Y28" i="99"/>
  <c r="AC7" i="40"/>
  <c r="AC7" i="115"/>
  <c r="AC7" i="77"/>
  <c r="AC7" i="29"/>
  <c r="AC7" i="21"/>
  <c r="AC7" i="104"/>
  <c r="AC7" i="99"/>
  <c r="AC7" i="114"/>
  <c r="AG7" i="40"/>
  <c r="AG7" i="115"/>
  <c r="AG7" i="77"/>
  <c r="AG7" i="29"/>
  <c r="AG7" i="21"/>
  <c r="AG7" i="104"/>
  <c r="AG7" i="99"/>
  <c r="AG7" i="114"/>
  <c r="Z9" i="40"/>
  <c r="Z9" i="115"/>
  <c r="Z9" i="77"/>
  <c r="Z9" i="29"/>
  <c r="Z9" i="21"/>
  <c r="Z9" i="104"/>
  <c r="Z9" i="99"/>
  <c r="Z9" i="114"/>
  <c r="AD9" i="40"/>
  <c r="AD9" i="115"/>
  <c r="AD9" i="77"/>
  <c r="AD9" i="29"/>
  <c r="AD9" i="21"/>
  <c r="AD9" i="104"/>
  <c r="AD9" i="99"/>
  <c r="AD9" i="114"/>
  <c r="AH9" i="40"/>
  <c r="AH9" i="115"/>
  <c r="AH9" i="77"/>
  <c r="AH9" i="29"/>
  <c r="AH9" i="21"/>
  <c r="AH9" i="104"/>
  <c r="AH9" i="99"/>
  <c r="AH9" i="114"/>
  <c r="AA12" i="40"/>
  <c r="AA12" i="115"/>
  <c r="AA12" i="77"/>
  <c r="AA12" i="29"/>
  <c r="AA12" i="104"/>
  <c r="AA12" i="21"/>
  <c r="AA12" i="114"/>
  <c r="AA12" i="99"/>
  <c r="AE12" i="40"/>
  <c r="AE12" i="115"/>
  <c r="AE12" i="77"/>
  <c r="AE12" i="29"/>
  <c r="AE12" i="104"/>
  <c r="AE12" i="21"/>
  <c r="AE12" i="114"/>
  <c r="AE12" i="99"/>
  <c r="AI12" i="40"/>
  <c r="AI12" i="115"/>
  <c r="AI12" i="29"/>
  <c r="AI12" i="77"/>
  <c r="AI12" i="104"/>
  <c r="AI12" i="21"/>
  <c r="AI12" i="114"/>
  <c r="AI12" i="99"/>
  <c r="AB15" i="40"/>
  <c r="AB15" i="115"/>
  <c r="AB15" i="77"/>
  <c r="AB15" i="29"/>
  <c r="AB15" i="21"/>
  <c r="AB15" i="114"/>
  <c r="AB15" i="104"/>
  <c r="AB15" i="99"/>
  <c r="AF15" i="40"/>
  <c r="AF15" i="115"/>
  <c r="AF15" i="77"/>
  <c r="AF15" i="29"/>
  <c r="AF15" i="21"/>
  <c r="AF15" i="114"/>
  <c r="AF15" i="104"/>
  <c r="AF15" i="99"/>
  <c r="AJ15" i="40"/>
  <c r="AJ15" i="115"/>
  <c r="AJ15" i="77"/>
  <c r="AJ15" i="29"/>
  <c r="AJ15" i="21"/>
  <c r="AJ15" i="104"/>
  <c r="AJ15" i="114"/>
  <c r="AJ15" i="99"/>
  <c r="AC18" i="40"/>
  <c r="AC18" i="115"/>
  <c r="AC18" i="77"/>
  <c r="AC18" i="29"/>
  <c r="AC18" i="21"/>
  <c r="AC18" i="104"/>
  <c r="AC18" i="114"/>
  <c r="AC18" i="99"/>
  <c r="AG18" i="40"/>
  <c r="AG18" i="115"/>
  <c r="AG18" i="77"/>
  <c r="AG18" i="29"/>
  <c r="AG18" i="21"/>
  <c r="AG18" i="104"/>
  <c r="AG18" i="114"/>
  <c r="AG18" i="99"/>
  <c r="Z20" i="40"/>
  <c r="Z20" i="115"/>
  <c r="Z20" i="77"/>
  <c r="Z20" i="29"/>
  <c r="Z20" i="21"/>
  <c r="Z20" i="114"/>
  <c r="Z20" i="104"/>
  <c r="Z20" i="99"/>
  <c r="AD20" i="40"/>
  <c r="AD20" i="115"/>
  <c r="AD20" i="77"/>
  <c r="AD20" i="29"/>
  <c r="AD20" i="21"/>
  <c r="AD20" i="114"/>
  <c r="AD20" i="104"/>
  <c r="AD20" i="99"/>
  <c r="AH20" i="40"/>
  <c r="AH20" i="115"/>
  <c r="AH20" i="77"/>
  <c r="AH20" i="29"/>
  <c r="AH20" i="21"/>
  <c r="AH20" i="114"/>
  <c r="AH20" i="104"/>
  <c r="AH20" i="99"/>
  <c r="AA22" i="40"/>
  <c r="AA22" i="115"/>
  <c r="AA22" i="77"/>
  <c r="AA22" i="29"/>
  <c r="AA22" i="21"/>
  <c r="AA22" i="114"/>
  <c r="AA22" i="104"/>
  <c r="AA22" i="99"/>
  <c r="AE22" i="40"/>
  <c r="AE22" i="115"/>
  <c r="AE22" i="77"/>
  <c r="AE22" i="29"/>
  <c r="AE22" i="21"/>
  <c r="AE22" i="114"/>
  <c r="AE22" i="104"/>
  <c r="AE22" i="99"/>
  <c r="AI22" i="40"/>
  <c r="AI22" i="115"/>
  <c r="AI22" i="77"/>
  <c r="AI22" i="29"/>
  <c r="AI22" i="21"/>
  <c r="AI22" i="114"/>
  <c r="AI22" i="104"/>
  <c r="AI22" i="99"/>
  <c r="AB24" i="40"/>
  <c r="AB24" i="115"/>
  <c r="AB24" i="77"/>
  <c r="AB24" i="29"/>
  <c r="AB24" i="21"/>
  <c r="AB24" i="114"/>
  <c r="AB24" i="104"/>
  <c r="AB24" i="99"/>
  <c r="AF24" i="40"/>
  <c r="AF24" i="115"/>
  <c r="AF24" i="77"/>
  <c r="AF24" i="29"/>
  <c r="AF24" i="21"/>
  <c r="AF24" i="114"/>
  <c r="AF24" i="104"/>
  <c r="AF24" i="99"/>
  <c r="AJ24" i="40"/>
  <c r="AJ24" i="115"/>
  <c r="AJ24" i="77"/>
  <c r="AJ24" i="29"/>
  <c r="AJ24" i="21"/>
  <c r="AJ24" i="114"/>
  <c r="AJ24" i="104"/>
  <c r="AJ24" i="99"/>
  <c r="AC26" i="40"/>
  <c r="AC26" i="115"/>
  <c r="AC26" i="77"/>
  <c r="AC26" i="29"/>
  <c r="AC26" i="21"/>
  <c r="AC26" i="114"/>
  <c r="AC26" i="104"/>
  <c r="AC26" i="99"/>
  <c r="AG26" i="40"/>
  <c r="AG26" i="115"/>
  <c r="AG26" i="77"/>
  <c r="AG26" i="29"/>
  <c r="AG26" i="21"/>
  <c r="AG26" i="114"/>
  <c r="AG26" i="104"/>
  <c r="AG26" i="99"/>
  <c r="Z28" i="21"/>
  <c r="Z28" i="114"/>
  <c r="Z28" i="104"/>
  <c r="Z28" i="99"/>
  <c r="AD28" i="21"/>
  <c r="AD28" i="114"/>
  <c r="AD28" i="104"/>
  <c r="AD28" i="99"/>
  <c r="AH28" i="21"/>
  <c r="AH28" i="114"/>
  <c r="AH28" i="104"/>
  <c r="AH28" i="99"/>
  <c r="AL7" i="40"/>
  <c r="AL7" i="115"/>
  <c r="AL7" i="77"/>
  <c r="AL7" i="29"/>
  <c r="AL7" i="21"/>
  <c r="AL7" i="104"/>
  <c r="AL7" i="114"/>
  <c r="AL7" i="99"/>
  <c r="AP7" i="40"/>
  <c r="AP7" i="115"/>
  <c r="AP7" i="77"/>
  <c r="AP7" i="29"/>
  <c r="AP7" i="21"/>
  <c r="AP7" i="104"/>
  <c r="AP7" i="114"/>
  <c r="AP7" i="99"/>
  <c r="AM9" i="40"/>
  <c r="AM9" i="115"/>
  <c r="AM9" i="77"/>
  <c r="AM9" i="29"/>
  <c r="AM9" i="21"/>
  <c r="AM9" i="104"/>
  <c r="AM9" i="114"/>
  <c r="AM9" i="99"/>
  <c r="AQ9" i="40"/>
  <c r="AQ9" i="115"/>
  <c r="AQ9" i="77"/>
  <c r="AQ9" i="29"/>
  <c r="AQ9" i="21"/>
  <c r="AQ9" i="104"/>
  <c r="AQ9" i="114"/>
  <c r="AQ9" i="99"/>
  <c r="AN12" i="40"/>
  <c r="AN12" i="115"/>
  <c r="AN12" i="77"/>
  <c r="AN12" i="29"/>
  <c r="AN12" i="21"/>
  <c r="AN12" i="104"/>
  <c r="AN12" i="99"/>
  <c r="AN12" i="114"/>
  <c r="AK15" i="40"/>
  <c r="AK15" i="115"/>
  <c r="AK15" i="29"/>
  <c r="AK15" i="77"/>
  <c r="AK15" i="104"/>
  <c r="AK15" i="21"/>
  <c r="AK15" i="114"/>
  <c r="AK15" i="99"/>
  <c r="AO15" i="40"/>
  <c r="AO15" i="115"/>
  <c r="AO15" i="77"/>
  <c r="AO15" i="29"/>
  <c r="AO15" i="104"/>
  <c r="AO15" i="21"/>
  <c r="AO15" i="114"/>
  <c r="AO15" i="99"/>
  <c r="AL18" i="40"/>
  <c r="AL18" i="115"/>
  <c r="AL18" i="77"/>
  <c r="AL18" i="29"/>
  <c r="AL18" i="21"/>
  <c r="AL18" i="104"/>
  <c r="AL18" i="114"/>
  <c r="AL18" i="99"/>
  <c r="AP18" i="40"/>
  <c r="AP18" i="115"/>
  <c r="AP18" i="77"/>
  <c r="AP18" i="29"/>
  <c r="AP18" i="21"/>
  <c r="AP18" i="104"/>
  <c r="AP18" i="114"/>
  <c r="AP18" i="99"/>
  <c r="AM20" i="40"/>
  <c r="AM20" i="115"/>
  <c r="AM20" i="77"/>
  <c r="AM20" i="29"/>
  <c r="AM20" i="21"/>
  <c r="AM20" i="114"/>
  <c r="AM20" i="104"/>
  <c r="AM20" i="99"/>
  <c r="AQ20" i="40"/>
  <c r="AQ20" i="115"/>
  <c r="AQ20" i="77"/>
  <c r="AQ20" i="29"/>
  <c r="AQ20" i="21"/>
  <c r="AQ20" i="114"/>
  <c r="AQ20" i="104"/>
  <c r="AQ20" i="99"/>
  <c r="AN22" i="40"/>
  <c r="AN22" i="115"/>
  <c r="AN22" i="77"/>
  <c r="AN22" i="29"/>
  <c r="AN22" i="21"/>
  <c r="AN22" i="114"/>
  <c r="AN22" i="104"/>
  <c r="AN22" i="99"/>
  <c r="AK24" i="40"/>
  <c r="AK24" i="115"/>
  <c r="AK24" i="29"/>
  <c r="AK24" i="77"/>
  <c r="AK24" i="21"/>
  <c r="AK24" i="114"/>
  <c r="AK24" i="104"/>
  <c r="AK24" i="99"/>
  <c r="AO24" i="40"/>
  <c r="AO24" i="115"/>
  <c r="AO24" i="29"/>
  <c r="AO24" i="77"/>
  <c r="AO24" i="21"/>
  <c r="AO24" i="114"/>
  <c r="AO24" i="104"/>
  <c r="AO24" i="99"/>
  <c r="AL26" i="40"/>
  <c r="AL26" i="115"/>
  <c r="AL26" i="77"/>
  <c r="AL26" i="29"/>
  <c r="AL26" i="21"/>
  <c r="AL26" i="114"/>
  <c r="AL26" i="104"/>
  <c r="AL26" i="99"/>
  <c r="AP26" i="40"/>
  <c r="AP26" i="115"/>
  <c r="AP26" i="77"/>
  <c r="AP26" i="29"/>
  <c r="AP26" i="21"/>
  <c r="AP26" i="114"/>
  <c r="AP26" i="104"/>
  <c r="AP26" i="99"/>
  <c r="AM28" i="21"/>
  <c r="AM28" i="114"/>
  <c r="AM28" i="104"/>
  <c r="AM28" i="99"/>
  <c r="AQ28" i="21"/>
  <c r="AQ28" i="114"/>
  <c r="AQ28" i="104"/>
  <c r="AQ28" i="99"/>
  <c r="AZ13" i="40"/>
  <c r="AZ13" i="115"/>
  <c r="AZ13" i="77"/>
  <c r="AZ13" i="29"/>
  <c r="AZ13" i="104"/>
  <c r="AZ13" i="21"/>
  <c r="AZ13" i="114"/>
  <c r="AZ13" i="99"/>
  <c r="AH8" i="38"/>
  <c r="AH8" i="129"/>
  <c r="AH8" i="41"/>
  <c r="AH8" i="128"/>
  <c r="AH8" i="127"/>
  <c r="AH8" i="37"/>
  <c r="AD10" i="38"/>
  <c r="AD10" i="129"/>
  <c r="AD10" i="41"/>
  <c r="AD10" i="128"/>
  <c r="AD10" i="127"/>
  <c r="AD10" i="37"/>
  <c r="AE10" i="38"/>
  <c r="AE10" i="129"/>
  <c r="AE10" i="41"/>
  <c r="AE10" i="128"/>
  <c r="AE10" i="37"/>
  <c r="AE10" i="127"/>
  <c r="AI13" i="38"/>
  <c r="AI13" i="41"/>
  <c r="AI13" i="129"/>
  <c r="AI13" i="128"/>
  <c r="AI13" i="37"/>
  <c r="AI13" i="127"/>
  <c r="AF8" i="38"/>
  <c r="AF8" i="41"/>
  <c r="AF8" i="129"/>
  <c r="AF8" i="128"/>
  <c r="AF8" i="127"/>
  <c r="AF8" i="37"/>
  <c r="AF10" i="38"/>
  <c r="AF10" i="41"/>
  <c r="AF10" i="129"/>
  <c r="AF10" i="127"/>
  <c r="AF10" i="128"/>
  <c r="AF10" i="37"/>
  <c r="AJ10" i="38"/>
  <c r="AJ10" i="41"/>
  <c r="AJ10" i="129"/>
  <c r="AJ10" i="127"/>
  <c r="AJ10" i="128"/>
  <c r="AJ10" i="37"/>
  <c r="AF13" i="38"/>
  <c r="AF13" i="41"/>
  <c r="AF13" i="129"/>
  <c r="AF13" i="127"/>
  <c r="AF13" i="37"/>
  <c r="AF13" i="128"/>
  <c r="AG8" i="38"/>
  <c r="AG8" i="129"/>
  <c r="AG8" i="41"/>
  <c r="AG8" i="37"/>
  <c r="AG8" i="128"/>
  <c r="AG8" i="127"/>
  <c r="AK8" i="38"/>
  <c r="AK8" i="129"/>
  <c r="AK8" i="41"/>
  <c r="AK8" i="128"/>
  <c r="AK8" i="127"/>
  <c r="AK8" i="37"/>
  <c r="AG10" i="38"/>
  <c r="AG10" i="129"/>
  <c r="AG10" i="41"/>
  <c r="AG10" i="127"/>
  <c r="AG10" i="37"/>
  <c r="AG10" i="128"/>
  <c r="AK10" i="38"/>
  <c r="AK10" i="129"/>
  <c r="AK10" i="41"/>
  <c r="AK10" i="128"/>
  <c r="AK10" i="127"/>
  <c r="AK10" i="37"/>
  <c r="AG13" i="38"/>
  <c r="AG13" i="41"/>
  <c r="AG13" i="129"/>
  <c r="AG13" i="128"/>
  <c r="AG13" i="37"/>
  <c r="AG13" i="127"/>
  <c r="AK13" i="38"/>
  <c r="AK13" i="41"/>
  <c r="AK13" i="129"/>
  <c r="AK13" i="128"/>
  <c r="AK13" i="37"/>
  <c r="AK13" i="127"/>
  <c r="L8" i="41"/>
  <c r="L8" i="129"/>
  <c r="L8" i="38"/>
  <c r="L8" i="128"/>
  <c r="L8" i="37"/>
  <c r="L8" i="127"/>
  <c r="P8" i="41"/>
  <c r="P8" i="38"/>
  <c r="P8" i="129"/>
  <c r="P8" i="127"/>
  <c r="P8" i="128"/>
  <c r="P8" i="37"/>
  <c r="T8" i="41"/>
  <c r="T8" i="38"/>
  <c r="T8" i="129"/>
  <c r="T8" i="128"/>
  <c r="T8" i="127"/>
  <c r="T8" i="37"/>
  <c r="M10" i="38"/>
  <c r="M10" i="41"/>
  <c r="M10" i="129"/>
  <c r="M10" i="127"/>
  <c r="M10" i="37"/>
  <c r="M10" i="128"/>
  <c r="Q10" i="38"/>
  <c r="Q10" i="129"/>
  <c r="Q10" i="41"/>
  <c r="Q10" i="127"/>
  <c r="Q10" i="37"/>
  <c r="Q10" i="128"/>
  <c r="U10" i="38"/>
  <c r="U10" i="129"/>
  <c r="U10" i="41"/>
  <c r="U10" i="128"/>
  <c r="U10" i="127"/>
  <c r="U10" i="37"/>
  <c r="N13" i="38"/>
  <c r="N13" i="129"/>
  <c r="N13" i="41"/>
  <c r="N13" i="128"/>
  <c r="N13" i="37"/>
  <c r="N13" i="127"/>
  <c r="R13" i="38"/>
  <c r="R13" i="129"/>
  <c r="R13" i="41"/>
  <c r="R13" i="37"/>
  <c r="R13" i="127"/>
  <c r="R13" i="128"/>
  <c r="V13" i="38"/>
  <c r="V13" i="129"/>
  <c r="V13" i="41"/>
  <c r="V13" i="37"/>
  <c r="V13" i="127"/>
  <c r="V13" i="128"/>
  <c r="Y8" i="38"/>
  <c r="Y8" i="129"/>
  <c r="Y8" i="41"/>
  <c r="Y8" i="128"/>
  <c r="Y8" i="127"/>
  <c r="Y8" i="37"/>
  <c r="AC8" i="38"/>
  <c r="AC8" i="129"/>
  <c r="AC8" i="41"/>
  <c r="AC8" i="37"/>
  <c r="AC8" i="128"/>
  <c r="AC8" i="127"/>
  <c r="Z10" i="38"/>
  <c r="Z10" i="129"/>
  <c r="Z10" i="41"/>
  <c r="Z10" i="128"/>
  <c r="Z10" i="127"/>
  <c r="Z10" i="37"/>
  <c r="W13" i="38"/>
  <c r="W13" i="41"/>
  <c r="W13" i="129"/>
  <c r="W13" i="37"/>
  <c r="W13" i="127"/>
  <c r="W13" i="128"/>
  <c r="AA13" i="38"/>
  <c r="AA13" i="41"/>
  <c r="AA13" i="129"/>
  <c r="AA13" i="37"/>
  <c r="AA13" i="127"/>
  <c r="AA13" i="128"/>
  <c r="AH10" i="38"/>
  <c r="AH10" i="41"/>
  <c r="AH10" i="129"/>
  <c r="AH10" i="127"/>
  <c r="AH10" i="37"/>
  <c r="AH10" i="128"/>
  <c r="M8" i="38"/>
  <c r="M8" i="129"/>
  <c r="M8" i="128"/>
  <c r="M8" i="41"/>
  <c r="M8" i="37"/>
  <c r="M8" i="127"/>
  <c r="Q8" i="38"/>
  <c r="Q8" i="129"/>
  <c r="Q8" i="128"/>
  <c r="Q8" i="41"/>
  <c r="Q8" i="37"/>
  <c r="Q8" i="127"/>
  <c r="U8" i="38"/>
  <c r="U8" i="129"/>
  <c r="U8" i="41"/>
  <c r="U8" i="128"/>
  <c r="U8" i="127"/>
  <c r="U8" i="37"/>
  <c r="N10" i="38"/>
  <c r="N10" i="129"/>
  <c r="N10" i="41"/>
  <c r="N10" i="128"/>
  <c r="N10" i="127"/>
  <c r="N10" i="37"/>
  <c r="R10" i="38"/>
  <c r="R10" i="41"/>
  <c r="R10" i="129"/>
  <c r="R10" i="127"/>
  <c r="R10" i="37"/>
  <c r="R10" i="128"/>
  <c r="V10" i="38"/>
  <c r="V10" i="129"/>
  <c r="V10" i="41"/>
  <c r="V10" i="127"/>
  <c r="V10" i="37"/>
  <c r="V10" i="128"/>
  <c r="O13" i="38"/>
  <c r="O13" i="41"/>
  <c r="O13" i="129"/>
  <c r="O13" i="127"/>
  <c r="O13" i="128"/>
  <c r="O13" i="37"/>
  <c r="S13" i="38"/>
  <c r="S13" i="41"/>
  <c r="S13" i="129"/>
  <c r="S13" i="128"/>
  <c r="S13" i="37"/>
  <c r="S13" i="127"/>
  <c r="Z8" i="38"/>
  <c r="Z8" i="41"/>
  <c r="Z8" i="129"/>
  <c r="Z8" i="128"/>
  <c r="Z8" i="127"/>
  <c r="Z8" i="37"/>
  <c r="W10" i="38"/>
  <c r="W10" i="41"/>
  <c r="W10" i="129"/>
  <c r="W10" i="128"/>
  <c r="W10" i="37"/>
  <c r="W10" i="127"/>
  <c r="AA10" i="38"/>
  <c r="AA10" i="129"/>
  <c r="AA10" i="41"/>
  <c r="AA10" i="128"/>
  <c r="AA10" i="37"/>
  <c r="AA10" i="127"/>
  <c r="X13" i="41"/>
  <c r="X13" i="38"/>
  <c r="X13" i="129"/>
  <c r="X13" i="127"/>
  <c r="X13" i="128"/>
  <c r="X13" i="37"/>
  <c r="AB13" i="38"/>
  <c r="AB13" i="41"/>
  <c r="AB13" i="129"/>
  <c r="AB13" i="127"/>
  <c r="AB13" i="37"/>
  <c r="AB13" i="128"/>
  <c r="AL11" i="38"/>
  <c r="AL11" i="41"/>
  <c r="AL11" i="129"/>
  <c r="AL11" i="127"/>
  <c r="AL11" i="37"/>
  <c r="AL11" i="128"/>
  <c r="AD13" i="38"/>
  <c r="AD13" i="129"/>
  <c r="AD13" i="41"/>
  <c r="AD13" i="128"/>
  <c r="AD13" i="37"/>
  <c r="AD13" i="127"/>
  <c r="AI8" i="38"/>
  <c r="AI8" i="41"/>
  <c r="AI8" i="129"/>
  <c r="AI8" i="37"/>
  <c r="AI8" i="128"/>
  <c r="AI8" i="127"/>
  <c r="AE13" i="38"/>
  <c r="AE13" i="41"/>
  <c r="AE13" i="129"/>
  <c r="AE13" i="127"/>
  <c r="AE13" i="128"/>
  <c r="AE13" i="37"/>
  <c r="N8" i="38"/>
  <c r="N8" i="41"/>
  <c r="N8" i="129"/>
  <c r="N8" i="127"/>
  <c r="N8" i="37"/>
  <c r="N8" i="128"/>
  <c r="R8" i="38"/>
  <c r="R8" i="129"/>
  <c r="R8" i="41"/>
  <c r="R8" i="128"/>
  <c r="R8" i="127"/>
  <c r="R8" i="37"/>
  <c r="V8" i="38"/>
  <c r="V8" i="129"/>
  <c r="V8" i="41"/>
  <c r="V8" i="128"/>
  <c r="V8" i="127"/>
  <c r="V8" i="37"/>
  <c r="O10" i="38"/>
  <c r="O10" i="129"/>
  <c r="O10" i="41"/>
  <c r="O10" i="128"/>
  <c r="O10" i="37"/>
  <c r="O10" i="127"/>
  <c r="S10" i="38"/>
  <c r="S10" i="129"/>
  <c r="S10" i="41"/>
  <c r="S10" i="128"/>
  <c r="S10" i="37"/>
  <c r="S10" i="127"/>
  <c r="L13" i="41"/>
  <c r="L13" i="129"/>
  <c r="L13" i="38"/>
  <c r="L13" i="127"/>
  <c r="L13" i="128"/>
  <c r="L13" i="37"/>
  <c r="P13" i="41"/>
  <c r="P13" i="38"/>
  <c r="P13" i="129"/>
  <c r="P13" i="127"/>
  <c r="P13" i="37"/>
  <c r="P13" i="128"/>
  <c r="T13" i="41"/>
  <c r="T13" i="129"/>
  <c r="T13" i="38"/>
  <c r="T13" i="127"/>
  <c r="T13" i="128"/>
  <c r="T13" i="37"/>
  <c r="W8" i="38"/>
  <c r="W8" i="129"/>
  <c r="W8" i="41"/>
  <c r="W8" i="37"/>
  <c r="W8" i="128"/>
  <c r="W8" i="127"/>
  <c r="AA8" i="38"/>
  <c r="AA8" i="129"/>
  <c r="AA8" i="41"/>
  <c r="AA8" i="128"/>
  <c r="AA8" i="127"/>
  <c r="AA8" i="37"/>
  <c r="X10" i="41"/>
  <c r="X10" i="129"/>
  <c r="X10" i="38"/>
  <c r="X10" i="127"/>
  <c r="X10" i="37"/>
  <c r="X10" i="128"/>
  <c r="AB10" i="38"/>
  <c r="AB10" i="41"/>
  <c r="AB10" i="129"/>
  <c r="AB10" i="127"/>
  <c r="AB10" i="37"/>
  <c r="AB10" i="128"/>
  <c r="Y13" i="38"/>
  <c r="Y13" i="129"/>
  <c r="Y13" i="41"/>
  <c r="Y13" i="128"/>
  <c r="Y13" i="37"/>
  <c r="Y13" i="127"/>
  <c r="AC13" i="38"/>
  <c r="AC13" i="41"/>
  <c r="AC13" i="129"/>
  <c r="AC13" i="128"/>
  <c r="AC13" i="37"/>
  <c r="AC13" i="127"/>
  <c r="AM14" i="38"/>
  <c r="AM14" i="41"/>
  <c r="AM14" i="129"/>
  <c r="AM14" i="127"/>
  <c r="AM14" i="37"/>
  <c r="AM14" i="128"/>
  <c r="AM11" i="38"/>
  <c r="AM11" i="41"/>
  <c r="AM11" i="129"/>
  <c r="AM11" i="37"/>
  <c r="AM11" i="128"/>
  <c r="AM11" i="127"/>
  <c r="AD8" i="38"/>
  <c r="AD8" i="41"/>
  <c r="AD8" i="129"/>
  <c r="AD8" i="128"/>
  <c r="AD8" i="127"/>
  <c r="AD8" i="37"/>
  <c r="AH13" i="38"/>
  <c r="AH13" i="129"/>
  <c r="AH13" i="41"/>
  <c r="AH13" i="37"/>
  <c r="AH13" i="127"/>
  <c r="AH13" i="128"/>
  <c r="AE8" i="38"/>
  <c r="AE8" i="41"/>
  <c r="AE8" i="129"/>
  <c r="AE8" i="128"/>
  <c r="AE8" i="127"/>
  <c r="AE8" i="37"/>
  <c r="AI10" i="38"/>
  <c r="AI10" i="129"/>
  <c r="AI10" i="41"/>
  <c r="AI10" i="128"/>
  <c r="AI10" i="37"/>
  <c r="AI10" i="127"/>
  <c r="AJ8" i="38"/>
  <c r="AJ8" i="41"/>
  <c r="AJ8" i="129"/>
  <c r="AJ8" i="128"/>
  <c r="AJ8" i="127"/>
  <c r="AJ8" i="37"/>
  <c r="AJ13" i="38"/>
  <c r="AJ13" i="41"/>
  <c r="AJ13" i="129"/>
  <c r="AJ13" i="127"/>
  <c r="AJ13" i="128"/>
  <c r="AJ13" i="37"/>
  <c r="O8" i="38"/>
  <c r="O8" i="41"/>
  <c r="O8" i="129"/>
  <c r="O8" i="127"/>
  <c r="O8" i="128"/>
  <c r="O8" i="37"/>
  <c r="S8" i="38"/>
  <c r="S8" i="41"/>
  <c r="S8" i="129"/>
  <c r="S8" i="37"/>
  <c r="S8" i="128"/>
  <c r="S8" i="127"/>
  <c r="L10" i="41"/>
  <c r="L10" i="129"/>
  <c r="L10" i="38"/>
  <c r="L10" i="127"/>
  <c r="L10" i="128"/>
  <c r="L10" i="37"/>
  <c r="P10" i="41"/>
  <c r="P10" i="129"/>
  <c r="P10" i="38"/>
  <c r="P10" i="127"/>
  <c r="P10" i="128"/>
  <c r="P10" i="37"/>
  <c r="T10" i="41"/>
  <c r="T10" i="129"/>
  <c r="T10" i="38"/>
  <c r="T10" i="127"/>
  <c r="T10" i="128"/>
  <c r="T10" i="37"/>
  <c r="M13" i="38"/>
  <c r="M13" i="41"/>
  <c r="M13" i="129"/>
  <c r="M13" i="128"/>
  <c r="M13" i="37"/>
  <c r="M13" i="127"/>
  <c r="Q13" i="38"/>
  <c r="Q13" i="41"/>
  <c r="Q13" i="129"/>
  <c r="Q13" i="128"/>
  <c r="Q13" i="37"/>
  <c r="Q13" i="127"/>
  <c r="U13" i="38"/>
  <c r="U13" i="41"/>
  <c r="U13" i="129"/>
  <c r="U13" i="128"/>
  <c r="U13" i="37"/>
  <c r="U13" i="127"/>
  <c r="X8" i="41"/>
  <c r="X8" i="38"/>
  <c r="X8" i="129"/>
  <c r="X8" i="37"/>
  <c r="X8" i="128"/>
  <c r="X8" i="127"/>
  <c r="AB8" i="38"/>
  <c r="AB8" i="41"/>
  <c r="AB8" i="129"/>
  <c r="AB8" i="37"/>
  <c r="AB8" i="128"/>
  <c r="AB8" i="127"/>
  <c r="Y10" i="38"/>
  <c r="Y10" i="129"/>
  <c r="Y10" i="41"/>
  <c r="Y10" i="128"/>
  <c r="Y10" i="127"/>
  <c r="Y10" i="37"/>
  <c r="AC10" i="38"/>
  <c r="AC10" i="41"/>
  <c r="AC10" i="129"/>
  <c r="AC10" i="127"/>
  <c r="AC10" i="37"/>
  <c r="AC10" i="128"/>
  <c r="Z13" i="38"/>
  <c r="Z13" i="129"/>
  <c r="Z13" i="41"/>
  <c r="Z13" i="127"/>
  <c r="Z13" i="128"/>
  <c r="Z13" i="37"/>
  <c r="AL14" i="38"/>
  <c r="AL14" i="41"/>
  <c r="AL14" i="129"/>
  <c r="AL14" i="128"/>
  <c r="AL14" i="127"/>
  <c r="AL14" i="37"/>
  <c r="BX7" i="113"/>
  <c r="BX12" i="113"/>
  <c r="BX18" i="113"/>
  <c r="BX24" i="113"/>
  <c r="BR7" i="113"/>
  <c r="BV7" i="113"/>
  <c r="BR9" i="113"/>
  <c r="BV9" i="113"/>
  <c r="BR12" i="113"/>
  <c r="BV12" i="113"/>
  <c r="BR15" i="113"/>
  <c r="BV15" i="113"/>
  <c r="BR18" i="113"/>
  <c r="BV18" i="113"/>
  <c r="BR20" i="113"/>
  <c r="BV20" i="113"/>
  <c r="BR22" i="113"/>
  <c r="BV22" i="113"/>
  <c r="BR24" i="113"/>
  <c r="BV24" i="113"/>
  <c r="BR26" i="113"/>
  <c r="BV26" i="113"/>
  <c r="BR28" i="113"/>
  <c r="BV28" i="113"/>
  <c r="AX18" i="113"/>
  <c r="AX26" i="113"/>
  <c r="BA7" i="113"/>
  <c r="BE7" i="113"/>
  <c r="BI7" i="113"/>
  <c r="BB9" i="113"/>
  <c r="BF9" i="113"/>
  <c r="AY12" i="113"/>
  <c r="BC12" i="113"/>
  <c r="BG12" i="113"/>
  <c r="AZ15" i="113"/>
  <c r="BD15" i="113"/>
  <c r="BH15" i="113"/>
  <c r="BA18" i="113"/>
  <c r="BE18" i="113"/>
  <c r="BI18" i="113"/>
  <c r="BB20" i="113"/>
  <c r="BF20" i="113"/>
  <c r="AY22" i="113"/>
  <c r="BC22" i="113"/>
  <c r="BG22" i="113"/>
  <c r="AZ24" i="113"/>
  <c r="BD24" i="113"/>
  <c r="BH24" i="113"/>
  <c r="BA26" i="113"/>
  <c r="BE26" i="113"/>
  <c r="BI26" i="113"/>
  <c r="BB28" i="113"/>
  <c r="BF28" i="113"/>
  <c r="BJ7" i="113"/>
  <c r="BN7" i="113"/>
  <c r="BK9" i="113"/>
  <c r="BO9" i="113"/>
  <c r="BL12" i="113"/>
  <c r="BP12" i="113"/>
  <c r="BM15" i="113"/>
  <c r="BJ18" i="113"/>
  <c r="BN18" i="113"/>
  <c r="BK20" i="113"/>
  <c r="BO20" i="113"/>
  <c r="BL22" i="113"/>
  <c r="BP22" i="113"/>
  <c r="BM24" i="113"/>
  <c r="BJ26" i="113"/>
  <c r="BN26" i="113"/>
  <c r="BK28" i="113"/>
  <c r="BO28" i="113"/>
  <c r="BZ16" i="113"/>
  <c r="BZ10" i="113"/>
  <c r="BT12" i="113"/>
  <c r="BT20" i="113"/>
  <c r="BX26" i="113"/>
  <c r="BS7" i="113"/>
  <c r="BW7" i="113"/>
  <c r="BS9" i="113"/>
  <c r="BW9" i="113"/>
  <c r="BS12" i="113"/>
  <c r="BW12" i="113"/>
  <c r="BS15" i="113"/>
  <c r="BW15" i="113"/>
  <c r="BS18" i="113"/>
  <c r="BW18" i="113"/>
  <c r="BS20" i="113"/>
  <c r="BW20" i="113"/>
  <c r="BS22" i="113"/>
  <c r="BW22" i="113"/>
  <c r="BS24" i="113"/>
  <c r="BW24" i="113"/>
  <c r="BS26" i="113"/>
  <c r="BW26" i="113"/>
  <c r="BS28" i="113"/>
  <c r="BW28" i="113"/>
  <c r="AX20" i="113"/>
  <c r="AX28" i="113"/>
  <c r="BB7" i="113"/>
  <c r="BF7" i="113"/>
  <c r="Z10" i="2"/>
  <c r="AY9" i="113"/>
  <c r="BC9" i="113"/>
  <c r="BG9" i="113"/>
  <c r="AZ12" i="113"/>
  <c r="BD12" i="113"/>
  <c r="BH12" i="113"/>
  <c r="BA15" i="113"/>
  <c r="BE15" i="113"/>
  <c r="BI15" i="113"/>
  <c r="BB18" i="113"/>
  <c r="BF18" i="113"/>
  <c r="AY20" i="113"/>
  <c r="BC20" i="113"/>
  <c r="BG20" i="113"/>
  <c r="AZ22" i="113"/>
  <c r="BD22" i="113"/>
  <c r="BH22" i="113"/>
  <c r="BA24" i="113"/>
  <c r="BE24" i="113"/>
  <c r="BI24" i="113"/>
  <c r="BB26" i="113"/>
  <c r="BF26" i="113"/>
  <c r="AY28" i="113"/>
  <c r="BC28" i="113"/>
  <c r="BG28" i="113"/>
  <c r="BK7" i="113"/>
  <c r="BO7" i="113"/>
  <c r="BL9" i="113"/>
  <c r="BP9" i="113"/>
  <c r="BM12" i="113"/>
  <c r="BJ15" i="113"/>
  <c r="BN15" i="113"/>
  <c r="BK18" i="113"/>
  <c r="BO18" i="113"/>
  <c r="BL20" i="113"/>
  <c r="BP20" i="113"/>
  <c r="BM22" i="113"/>
  <c r="BJ24" i="113"/>
  <c r="BN24" i="113"/>
  <c r="BK26" i="113"/>
  <c r="BO26" i="113"/>
  <c r="BL28" i="113"/>
  <c r="BP28" i="113"/>
  <c r="BY13" i="113"/>
  <c r="BT7" i="113"/>
  <c r="BX9" i="113"/>
  <c r="BX15" i="113"/>
  <c r="BX20" i="113"/>
  <c r="BX22" i="113"/>
  <c r="BT26" i="113"/>
  <c r="BT28" i="113"/>
  <c r="AX22" i="113"/>
  <c r="AY7" i="113"/>
  <c r="BC7" i="113"/>
  <c r="BG7" i="113"/>
  <c r="AZ9" i="113"/>
  <c r="BD9" i="113"/>
  <c r="BA12" i="113"/>
  <c r="BE12" i="113"/>
  <c r="BI12" i="113"/>
  <c r="BB15" i="113"/>
  <c r="BF15" i="113"/>
  <c r="AY18" i="113"/>
  <c r="BC18" i="113"/>
  <c r="BG18" i="113"/>
  <c r="AZ20" i="113"/>
  <c r="BD20" i="113"/>
  <c r="BH20" i="113"/>
  <c r="BA22" i="113"/>
  <c r="BE22" i="113"/>
  <c r="BI22" i="113"/>
  <c r="BB24" i="113"/>
  <c r="BF24" i="113"/>
  <c r="AY26" i="113"/>
  <c r="BC26" i="113"/>
  <c r="BG26" i="113"/>
  <c r="AZ28" i="113"/>
  <c r="BD28" i="113"/>
  <c r="BH28" i="113"/>
  <c r="BL7" i="113"/>
  <c r="BP7" i="113"/>
  <c r="BM9" i="113"/>
  <c r="BJ12" i="113"/>
  <c r="BN12" i="113"/>
  <c r="BK15" i="113"/>
  <c r="BO15" i="113"/>
  <c r="BL18" i="113"/>
  <c r="BP18" i="113"/>
  <c r="BM20" i="113"/>
  <c r="BJ22" i="113"/>
  <c r="BN22" i="113"/>
  <c r="BK24" i="113"/>
  <c r="BO24" i="113"/>
  <c r="BL26" i="113"/>
  <c r="BP26" i="113"/>
  <c r="BM28" i="113"/>
  <c r="BY16" i="113"/>
  <c r="BZ13" i="113"/>
  <c r="BT9" i="113"/>
  <c r="BT15" i="113"/>
  <c r="BT18" i="113"/>
  <c r="BT22" i="113"/>
  <c r="BT24" i="113"/>
  <c r="BX28" i="113"/>
  <c r="BH9" i="113"/>
  <c r="BQ7" i="113"/>
  <c r="BU7" i="113"/>
  <c r="BQ9" i="113"/>
  <c r="BU9" i="113"/>
  <c r="BQ12" i="113"/>
  <c r="BU12" i="113"/>
  <c r="BQ15" i="113"/>
  <c r="BU15" i="113"/>
  <c r="BQ18" i="113"/>
  <c r="BU18" i="113"/>
  <c r="BQ20" i="113"/>
  <c r="BU20" i="113"/>
  <c r="BQ22" i="113"/>
  <c r="BU22" i="113"/>
  <c r="BQ24" i="113"/>
  <c r="BU24" i="113"/>
  <c r="BQ26" i="113"/>
  <c r="BU26" i="113"/>
  <c r="BQ28" i="113"/>
  <c r="BU28" i="113"/>
  <c r="AX15" i="113"/>
  <c r="AX24" i="113"/>
  <c r="AZ7" i="113"/>
  <c r="BD7" i="113"/>
  <c r="BH7" i="113"/>
  <c r="BA9" i="113"/>
  <c r="BE9" i="113"/>
  <c r="BI9" i="113"/>
  <c r="BB12" i="113"/>
  <c r="BF12" i="113"/>
  <c r="AY15" i="113"/>
  <c r="BC15" i="113"/>
  <c r="BG15" i="113"/>
  <c r="AZ18" i="113"/>
  <c r="BD18" i="113"/>
  <c r="BH18" i="113"/>
  <c r="BA20" i="113"/>
  <c r="BE20" i="113"/>
  <c r="BI20" i="113"/>
  <c r="BB22" i="113"/>
  <c r="BF22" i="113"/>
  <c r="AY24" i="113"/>
  <c r="BC24" i="113"/>
  <c r="BG24" i="113"/>
  <c r="AZ26" i="113"/>
  <c r="BD26" i="113"/>
  <c r="BH26" i="113"/>
  <c r="BA28" i="113"/>
  <c r="BE28" i="113"/>
  <c r="BI28" i="113"/>
  <c r="BM7" i="113"/>
  <c r="BJ9" i="113"/>
  <c r="BN9" i="113"/>
  <c r="BK12" i="113"/>
  <c r="BO12" i="113"/>
  <c r="BL15" i="113"/>
  <c r="BP15" i="113"/>
  <c r="BM18" i="113"/>
  <c r="BJ20" i="113"/>
  <c r="BN20" i="113"/>
  <c r="BK22" i="113"/>
  <c r="BO22" i="113"/>
  <c r="BL24" i="113"/>
  <c r="BP24" i="113"/>
  <c r="BM26" i="113"/>
  <c r="BJ28" i="113"/>
  <c r="BN28" i="113"/>
  <c r="BY10" i="113"/>
  <c r="AU13" i="2"/>
  <c r="AI10" i="2"/>
  <c r="AB16" i="2"/>
  <c r="AN13" i="2"/>
  <c r="AR10" i="2"/>
  <c r="AV10" i="2"/>
  <c r="AR13" i="2"/>
  <c r="AV13" i="2"/>
  <c r="AR16" i="2"/>
  <c r="AV16" i="2"/>
  <c r="AB10" i="2"/>
  <c r="AF10" i="2"/>
  <c r="AJ10" i="2"/>
  <c r="AB13" i="2"/>
  <c r="AF13" i="2"/>
  <c r="AJ13" i="2"/>
  <c r="AC16" i="2"/>
  <c r="AG16" i="2"/>
  <c r="AN10" i="2"/>
  <c r="AK13" i="2"/>
  <c r="AO13" i="2"/>
  <c r="AL16" i="2"/>
  <c r="AP16" i="2"/>
  <c r="AU10" i="2"/>
  <c r="AY10" i="2"/>
  <c r="AY16" i="2"/>
  <c r="AE10" i="2"/>
  <c r="AE13" i="2"/>
  <c r="AJ16" i="2"/>
  <c r="AQ10" i="2"/>
  <c r="AO16" i="2"/>
  <c r="AS10" i="2"/>
  <c r="AW10" i="2"/>
  <c r="AS13" i="2"/>
  <c r="AW13" i="2"/>
  <c r="AS16" i="2"/>
  <c r="AW16" i="2"/>
  <c r="AC10" i="2"/>
  <c r="AG10" i="2"/>
  <c r="AC13" i="2"/>
  <c r="AG13" i="2"/>
  <c r="Z16" i="2"/>
  <c r="AD16" i="2"/>
  <c r="AH16" i="2"/>
  <c r="AK10" i="2"/>
  <c r="AO10" i="2"/>
  <c r="AL13" i="2"/>
  <c r="AP13" i="2"/>
  <c r="AM16" i="2"/>
  <c r="AQ16" i="2"/>
  <c r="AY13" i="2"/>
  <c r="AA13" i="2"/>
  <c r="AF16" i="2"/>
  <c r="AM10" i="2"/>
  <c r="AT10" i="2"/>
  <c r="AX10" i="2"/>
  <c r="AT13" i="2"/>
  <c r="AX13" i="2"/>
  <c r="AT16" i="2"/>
  <c r="AX16" i="2"/>
  <c r="AD10" i="2"/>
  <c r="AH10" i="2"/>
  <c r="Z13" i="2"/>
  <c r="AD13" i="2"/>
  <c r="AH13" i="2"/>
  <c r="AA16" i="2"/>
  <c r="AE16" i="2"/>
  <c r="AI16" i="2"/>
  <c r="AL10" i="2"/>
  <c r="AP10" i="2"/>
  <c r="AM13" i="2"/>
  <c r="AQ13" i="2"/>
  <c r="AN16" i="2"/>
  <c r="AU16" i="2"/>
  <c r="AA10" i="2"/>
  <c r="AI13" i="2"/>
  <c r="AK16" i="2"/>
  <c r="Y7" i="2"/>
  <c r="Y9" i="2"/>
  <c r="Y12" i="2"/>
  <c r="Y16" i="2"/>
  <c r="AP10" i="40" l="1"/>
  <c r="AP10" i="115"/>
  <c r="AP10" i="29"/>
  <c r="AP10" i="77"/>
  <c r="AP10" i="104"/>
  <c r="AP10" i="21"/>
  <c r="AP10" i="114"/>
  <c r="AP10" i="99"/>
  <c r="AQ16" i="40"/>
  <c r="AQ16" i="115"/>
  <c r="AQ16" i="77"/>
  <c r="AQ16" i="29"/>
  <c r="AQ16" i="21"/>
  <c r="AQ16" i="104"/>
  <c r="AQ16" i="114"/>
  <c r="AQ16" i="99"/>
  <c r="Y12" i="40"/>
  <c r="Y12" i="115"/>
  <c r="Y12" i="77"/>
  <c r="Y12" i="29"/>
  <c r="Y12" i="21"/>
  <c r="Y12" i="104"/>
  <c r="Y12" i="114"/>
  <c r="Y12" i="99"/>
  <c r="AI13" i="40"/>
  <c r="AI13" i="115"/>
  <c r="AI13" i="77"/>
  <c r="AI13" i="29"/>
  <c r="AI13" i="21"/>
  <c r="AI13" i="114"/>
  <c r="AI13" i="104"/>
  <c r="AI13" i="99"/>
  <c r="AQ13" i="40"/>
  <c r="AQ13" i="115"/>
  <c r="AQ13" i="77"/>
  <c r="AQ13" i="29"/>
  <c r="AQ13" i="21"/>
  <c r="AQ13" i="104"/>
  <c r="AQ13" i="114"/>
  <c r="AQ13" i="99"/>
  <c r="AI16" i="40"/>
  <c r="AI16" i="115"/>
  <c r="AI16" i="77"/>
  <c r="AI16" i="29"/>
  <c r="AI16" i="21"/>
  <c r="AI16" i="104"/>
  <c r="AI16" i="114"/>
  <c r="AI16" i="99"/>
  <c r="AD13" i="40"/>
  <c r="AD13" i="115"/>
  <c r="AD13" i="77"/>
  <c r="AD13" i="29"/>
  <c r="AD13" i="21"/>
  <c r="AD13" i="104"/>
  <c r="AD13" i="114"/>
  <c r="AD13" i="99"/>
  <c r="AX16" i="40"/>
  <c r="AX16" i="115"/>
  <c r="AX16" i="77"/>
  <c r="AX16" i="29"/>
  <c r="AX16" i="104"/>
  <c r="AX16" i="21"/>
  <c r="AX16" i="114"/>
  <c r="AX16" i="99"/>
  <c r="AX10" i="40"/>
  <c r="AX10" i="115"/>
  <c r="AX10" i="77"/>
  <c r="AX10" i="29"/>
  <c r="AX10" i="104"/>
  <c r="AX10" i="21"/>
  <c r="AX10" i="114"/>
  <c r="AX10" i="99"/>
  <c r="AA13" i="40"/>
  <c r="AA13" i="115"/>
  <c r="AA13" i="77"/>
  <c r="AA13" i="29"/>
  <c r="AA13" i="21"/>
  <c r="AA13" i="104"/>
  <c r="AA13" i="114"/>
  <c r="AA13" i="99"/>
  <c r="AP13" i="40"/>
  <c r="AP13" i="115"/>
  <c r="AP13" i="77"/>
  <c r="AP13" i="29"/>
  <c r="AP13" i="21"/>
  <c r="AP13" i="104"/>
  <c r="AP13" i="114"/>
  <c r="AP13" i="99"/>
  <c r="AH16" i="40"/>
  <c r="AH16" i="115"/>
  <c r="AH16" i="77"/>
  <c r="AH16" i="29"/>
  <c r="AH16" i="104"/>
  <c r="AH16" i="21"/>
  <c r="AH16" i="114"/>
  <c r="AH16" i="99"/>
  <c r="AC13" i="40"/>
  <c r="AC13" i="115"/>
  <c r="AC13" i="77"/>
  <c r="AC13" i="29"/>
  <c r="AC13" i="21"/>
  <c r="AC13" i="104"/>
  <c r="AC13" i="99"/>
  <c r="AC13" i="114"/>
  <c r="AS16" i="40"/>
  <c r="AS16" i="115"/>
  <c r="AS16" i="77"/>
  <c r="AS16" i="29"/>
  <c r="AS16" i="21"/>
  <c r="AS16" i="104"/>
  <c r="AS16" i="114"/>
  <c r="AS16" i="99"/>
  <c r="AS10" i="40"/>
  <c r="AS10" i="115"/>
  <c r="AS10" i="77"/>
  <c r="AS10" i="29"/>
  <c r="AS10" i="104"/>
  <c r="AS10" i="21"/>
  <c r="AS10" i="114"/>
  <c r="AS10" i="99"/>
  <c r="AE13" i="40"/>
  <c r="AE13" i="115"/>
  <c r="AE13" i="77"/>
  <c r="AE13" i="29"/>
  <c r="AE13" i="21"/>
  <c r="AE13" i="104"/>
  <c r="AE13" i="114"/>
  <c r="AE13" i="99"/>
  <c r="AU10" i="40"/>
  <c r="AU10" i="115"/>
  <c r="AU10" i="77"/>
  <c r="AU10" i="29"/>
  <c r="AU10" i="21"/>
  <c r="AU10" i="104"/>
  <c r="AU10" i="99"/>
  <c r="AU10" i="114"/>
  <c r="AK13" i="40"/>
  <c r="AK13" i="115"/>
  <c r="AK13" i="77"/>
  <c r="AK13" i="29"/>
  <c r="AK13" i="21"/>
  <c r="AK13" i="104"/>
  <c r="AK13" i="99"/>
  <c r="AK13" i="114"/>
  <c r="AJ13" i="40"/>
  <c r="AJ13" i="115"/>
  <c r="AJ13" i="77"/>
  <c r="AJ13" i="29"/>
  <c r="AJ13" i="104"/>
  <c r="AJ13" i="21"/>
  <c r="AJ13" i="114"/>
  <c r="AJ13" i="99"/>
  <c r="AF10" i="40"/>
  <c r="AF10" i="115"/>
  <c r="AF10" i="77"/>
  <c r="AF10" i="29"/>
  <c r="AF10" i="21"/>
  <c r="AF10" i="104"/>
  <c r="AF10" i="114"/>
  <c r="AF10" i="99"/>
  <c r="AV13" i="40"/>
  <c r="AV13" i="115"/>
  <c r="AV13" i="77"/>
  <c r="AV13" i="29"/>
  <c r="AV13" i="104"/>
  <c r="AV13" i="21"/>
  <c r="AV13" i="114"/>
  <c r="AV13" i="99"/>
  <c r="AN13" i="40"/>
  <c r="AN13" i="115"/>
  <c r="AN13" i="77"/>
  <c r="AN13" i="29"/>
  <c r="AN13" i="104"/>
  <c r="AN13" i="21"/>
  <c r="AN13" i="114"/>
  <c r="AN13" i="99"/>
  <c r="Y7" i="40"/>
  <c r="Y7" i="115"/>
  <c r="Y7" i="77"/>
  <c r="Y7" i="21"/>
  <c r="Y7" i="29"/>
  <c r="Y7" i="104"/>
  <c r="Y7" i="99"/>
  <c r="Y7" i="114"/>
  <c r="AX13" i="40"/>
  <c r="AX13" i="115"/>
  <c r="AX13" i="77"/>
  <c r="AX13" i="29"/>
  <c r="AX13" i="21"/>
  <c r="AX13" i="104"/>
  <c r="AX13" i="114"/>
  <c r="AX13" i="99"/>
  <c r="AC10" i="40"/>
  <c r="AC10" i="115"/>
  <c r="AC10" i="77"/>
  <c r="AC10" i="29"/>
  <c r="AC10" i="104"/>
  <c r="AC10" i="21"/>
  <c r="AC10" i="114"/>
  <c r="AC10" i="99"/>
  <c r="Y9" i="40"/>
  <c r="Y9" i="115"/>
  <c r="Y9" i="77"/>
  <c r="Y9" i="29"/>
  <c r="Y9" i="104"/>
  <c r="Y9" i="21"/>
  <c r="Y9" i="99"/>
  <c r="Y9" i="114"/>
  <c r="AA10" i="40"/>
  <c r="AA10" i="115"/>
  <c r="AA10" i="77"/>
  <c r="AA10" i="29"/>
  <c r="AA10" i="21"/>
  <c r="AA10" i="104"/>
  <c r="AA10" i="99"/>
  <c r="AA10" i="114"/>
  <c r="AM13" i="40"/>
  <c r="AM13" i="115"/>
  <c r="AM13" i="77"/>
  <c r="AM13" i="29"/>
  <c r="AM13" i="21"/>
  <c r="AM13" i="114"/>
  <c r="AM13" i="104"/>
  <c r="AM13" i="99"/>
  <c r="AE16" i="40"/>
  <c r="AE16" i="115"/>
  <c r="AE16" i="77"/>
  <c r="AE16" i="29"/>
  <c r="AE16" i="21"/>
  <c r="AE16" i="104"/>
  <c r="AE16" i="114"/>
  <c r="AE16" i="99"/>
  <c r="Z13" i="40"/>
  <c r="Z13" i="115"/>
  <c r="Z13" i="77"/>
  <c r="Z13" i="29"/>
  <c r="Z13" i="21"/>
  <c r="Z13" i="104"/>
  <c r="Z13" i="114"/>
  <c r="Z13" i="99"/>
  <c r="AT16" i="40"/>
  <c r="AT16" i="115"/>
  <c r="AT16" i="29"/>
  <c r="AT16" i="77"/>
  <c r="AT16" i="104"/>
  <c r="AT16" i="21"/>
  <c r="AT16" i="114"/>
  <c r="AT16" i="99"/>
  <c r="AT10" i="40"/>
  <c r="AT10" i="115"/>
  <c r="AT10" i="77"/>
  <c r="AT10" i="29"/>
  <c r="AT10" i="104"/>
  <c r="AT10" i="21"/>
  <c r="AT10" i="114"/>
  <c r="AT10" i="99"/>
  <c r="AY13" i="40"/>
  <c r="AY13" i="115"/>
  <c r="AY13" i="77"/>
  <c r="AY13" i="29"/>
  <c r="AY13" i="21"/>
  <c r="AY13" i="114"/>
  <c r="AY13" i="104"/>
  <c r="AY13" i="99"/>
  <c r="AL13" i="40"/>
  <c r="AL13" i="115"/>
  <c r="AL13" i="77"/>
  <c r="AL13" i="29"/>
  <c r="AL13" i="21"/>
  <c r="AL13" i="104"/>
  <c r="AL13" i="114"/>
  <c r="AL13" i="99"/>
  <c r="AD16" i="40"/>
  <c r="AD16" i="115"/>
  <c r="AD16" i="29"/>
  <c r="AD16" i="77"/>
  <c r="AD16" i="104"/>
  <c r="AD16" i="21"/>
  <c r="AD16" i="114"/>
  <c r="AD16" i="99"/>
  <c r="AG10" i="40"/>
  <c r="AG10" i="115"/>
  <c r="AG10" i="77"/>
  <c r="AG10" i="29"/>
  <c r="AG10" i="104"/>
  <c r="AG10" i="21"/>
  <c r="AG10" i="114"/>
  <c r="AG10" i="99"/>
  <c r="AW13" i="40"/>
  <c r="AW13" i="115"/>
  <c r="AW13" i="77"/>
  <c r="AW13" i="29"/>
  <c r="AW13" i="21"/>
  <c r="AW13" i="104"/>
  <c r="AW13" i="99"/>
  <c r="AW13" i="114"/>
  <c r="AO16" i="40"/>
  <c r="AO16" i="115"/>
  <c r="AO16" i="77"/>
  <c r="AO16" i="29"/>
  <c r="AO16" i="21"/>
  <c r="AO16" i="114"/>
  <c r="AO16" i="104"/>
  <c r="AO16" i="99"/>
  <c r="AE10" i="40"/>
  <c r="AE10" i="115"/>
  <c r="AE10" i="77"/>
  <c r="AE10" i="29"/>
  <c r="AE10" i="21"/>
  <c r="AE10" i="104"/>
  <c r="AE10" i="99"/>
  <c r="AE10" i="114"/>
  <c r="AP16" i="40"/>
  <c r="AP16" i="115"/>
  <c r="AP16" i="29"/>
  <c r="AP16" i="77"/>
  <c r="AP16" i="104"/>
  <c r="AP16" i="21"/>
  <c r="AP16" i="114"/>
  <c r="AP16" i="99"/>
  <c r="AN10" i="40"/>
  <c r="AN10" i="115"/>
  <c r="AN10" i="77"/>
  <c r="AN10" i="29"/>
  <c r="AN10" i="21"/>
  <c r="AN10" i="104"/>
  <c r="AN10" i="114"/>
  <c r="AN10" i="99"/>
  <c r="AF13" i="40"/>
  <c r="AF13" i="115"/>
  <c r="AF13" i="77"/>
  <c r="AF13" i="29"/>
  <c r="AF13" i="104"/>
  <c r="AF13" i="21"/>
  <c r="AF13" i="114"/>
  <c r="AF13" i="99"/>
  <c r="AB10" i="40"/>
  <c r="AB10" i="115"/>
  <c r="AB10" i="77"/>
  <c r="AB10" i="29"/>
  <c r="AB10" i="21"/>
  <c r="AB10" i="104"/>
  <c r="AB10" i="114"/>
  <c r="AB10" i="99"/>
  <c r="AR13" i="40"/>
  <c r="AR13" i="115"/>
  <c r="AR13" i="77"/>
  <c r="AR13" i="29"/>
  <c r="AR13" i="104"/>
  <c r="AR13" i="21"/>
  <c r="AR13" i="114"/>
  <c r="AR13" i="99"/>
  <c r="AB16" i="40"/>
  <c r="AB16" i="115"/>
  <c r="AB16" i="77"/>
  <c r="AB16" i="29"/>
  <c r="AB16" i="21"/>
  <c r="AB16" i="104"/>
  <c r="AB16" i="114"/>
  <c r="AB16" i="99"/>
  <c r="Z10" i="40"/>
  <c r="Z10" i="115"/>
  <c r="Z10" i="29"/>
  <c r="Z10" i="77"/>
  <c r="Z10" i="104"/>
  <c r="Z10" i="21"/>
  <c r="Z10" i="99"/>
  <c r="Z10" i="114"/>
  <c r="AU16" i="40"/>
  <c r="AU16" i="115"/>
  <c r="AU16" i="77"/>
  <c r="AU16" i="29"/>
  <c r="AU16" i="21"/>
  <c r="AU16" i="104"/>
  <c r="AU16" i="114"/>
  <c r="AU16" i="99"/>
  <c r="AH10" i="40"/>
  <c r="AH10" i="115"/>
  <c r="AH10" i="77"/>
  <c r="AH10" i="29"/>
  <c r="AH10" i="104"/>
  <c r="AH10" i="21"/>
  <c r="AH10" i="99"/>
  <c r="AH10" i="114"/>
  <c r="AM10" i="40"/>
  <c r="AM10" i="115"/>
  <c r="AM10" i="77"/>
  <c r="AM10" i="29"/>
  <c r="AM10" i="21"/>
  <c r="AM10" i="104"/>
  <c r="AM10" i="99"/>
  <c r="AM10" i="114"/>
  <c r="AO10" i="40"/>
  <c r="AO10" i="115"/>
  <c r="AO10" i="77"/>
  <c r="AO10" i="29"/>
  <c r="AO10" i="104"/>
  <c r="AO10" i="21"/>
  <c r="AO10" i="114"/>
  <c r="AO10" i="99"/>
  <c r="AS13" i="40"/>
  <c r="AS13" i="115"/>
  <c r="AS13" i="77"/>
  <c r="AS13" i="29"/>
  <c r="AS13" i="21"/>
  <c r="AS13" i="104"/>
  <c r="AS13" i="99"/>
  <c r="AS13" i="114"/>
  <c r="AQ10" i="40"/>
  <c r="AQ10" i="115"/>
  <c r="AQ10" i="77"/>
  <c r="AQ10" i="29"/>
  <c r="AQ10" i="21"/>
  <c r="AQ10" i="104"/>
  <c r="AQ10" i="99"/>
  <c r="AQ10" i="114"/>
  <c r="AY16" i="40"/>
  <c r="AY16" i="115"/>
  <c r="AY16" i="77"/>
  <c r="AY16" i="29"/>
  <c r="AY16" i="21"/>
  <c r="AY16" i="104"/>
  <c r="AY16" i="114"/>
  <c r="AY16" i="99"/>
  <c r="AL16" i="40"/>
  <c r="AL16" i="115"/>
  <c r="AL16" i="77"/>
  <c r="AL16" i="29"/>
  <c r="AL16" i="104"/>
  <c r="AL16" i="21"/>
  <c r="AL16" i="114"/>
  <c r="AL16" i="99"/>
  <c r="AG16" i="40"/>
  <c r="AG16" i="115"/>
  <c r="AG16" i="77"/>
  <c r="AG16" i="29"/>
  <c r="AG16" i="21"/>
  <c r="AG16" i="104"/>
  <c r="AG16" i="114"/>
  <c r="AG16" i="99"/>
  <c r="AB13" i="40"/>
  <c r="AB13" i="115"/>
  <c r="AB13" i="77"/>
  <c r="AB13" i="29"/>
  <c r="AB13" i="104"/>
  <c r="AB13" i="21"/>
  <c r="AB13" i="114"/>
  <c r="AB13" i="99"/>
  <c r="AV16" i="40"/>
  <c r="AV16" i="115"/>
  <c r="AV16" i="77"/>
  <c r="AV16" i="29"/>
  <c r="AV16" i="21"/>
  <c r="AV16" i="104"/>
  <c r="AV16" i="114"/>
  <c r="AV16" i="99"/>
  <c r="AV10" i="40"/>
  <c r="AV10" i="115"/>
  <c r="AV10" i="77"/>
  <c r="AV10" i="29"/>
  <c r="AV10" i="21"/>
  <c r="AV10" i="104"/>
  <c r="AV10" i="114"/>
  <c r="AV10" i="99"/>
  <c r="AI10" i="40"/>
  <c r="AI10" i="115"/>
  <c r="AI10" i="77"/>
  <c r="AI10" i="29"/>
  <c r="AI10" i="21"/>
  <c r="AI10" i="104"/>
  <c r="AI10" i="99"/>
  <c r="AI10" i="114"/>
  <c r="AA16" i="40"/>
  <c r="AA16" i="115"/>
  <c r="AA16" i="77"/>
  <c r="AA16" i="29"/>
  <c r="AA16" i="21"/>
  <c r="AA16" i="104"/>
  <c r="AA16" i="114"/>
  <c r="AA16" i="99"/>
  <c r="Z16" i="40"/>
  <c r="Z16" i="115"/>
  <c r="Z16" i="29"/>
  <c r="Z16" i="77"/>
  <c r="Z16" i="104"/>
  <c r="Z16" i="21"/>
  <c r="Z16" i="114"/>
  <c r="Z16" i="99"/>
  <c r="Y16" i="40"/>
  <c r="Y16" i="115"/>
  <c r="Y16" i="77"/>
  <c r="Y16" i="29"/>
  <c r="Y16" i="21"/>
  <c r="Y16" i="114"/>
  <c r="Y16" i="104"/>
  <c r="Y16" i="99"/>
  <c r="AK16" i="40"/>
  <c r="AK16" i="115"/>
  <c r="AK16" i="77"/>
  <c r="AK16" i="29"/>
  <c r="AK16" i="21"/>
  <c r="AK16" i="114"/>
  <c r="AK16" i="104"/>
  <c r="AK16" i="99"/>
  <c r="AN16" i="40"/>
  <c r="AN16" i="115"/>
  <c r="AN16" i="77"/>
  <c r="AN16" i="29"/>
  <c r="AN16" i="21"/>
  <c r="AN16" i="104"/>
  <c r="AN16" i="114"/>
  <c r="AN16" i="99"/>
  <c r="AL10" i="40"/>
  <c r="AL10" i="115"/>
  <c r="AL10" i="29"/>
  <c r="AL10" i="77"/>
  <c r="AL10" i="104"/>
  <c r="AL10" i="21"/>
  <c r="AL10" i="99"/>
  <c r="AL10" i="114"/>
  <c r="AH13" i="40"/>
  <c r="AH13" i="115"/>
  <c r="AH13" i="77"/>
  <c r="AH13" i="29"/>
  <c r="AH13" i="21"/>
  <c r="AH13" i="104"/>
  <c r="AH13" i="114"/>
  <c r="AH13" i="99"/>
  <c r="AD10" i="40"/>
  <c r="AD10" i="115"/>
  <c r="AD10" i="77"/>
  <c r="AD10" i="29"/>
  <c r="AD10" i="104"/>
  <c r="AD10" i="21"/>
  <c r="AD10" i="99"/>
  <c r="AD10" i="114"/>
  <c r="AT13" i="40"/>
  <c r="AT13" i="115"/>
  <c r="AT13" i="77"/>
  <c r="AT13" i="29"/>
  <c r="AT13" i="21"/>
  <c r="AT13" i="104"/>
  <c r="AT13" i="114"/>
  <c r="AT13" i="99"/>
  <c r="AF16" i="40"/>
  <c r="AF16" i="115"/>
  <c r="AF16" i="77"/>
  <c r="AF16" i="29"/>
  <c r="AF16" i="21"/>
  <c r="AF16" i="104"/>
  <c r="AF16" i="114"/>
  <c r="AF16" i="99"/>
  <c r="AM16" i="40"/>
  <c r="AM16" i="115"/>
  <c r="AM16" i="77"/>
  <c r="AM16" i="29"/>
  <c r="AM16" i="21"/>
  <c r="AM16" i="104"/>
  <c r="AM16" i="114"/>
  <c r="AM16" i="99"/>
  <c r="AK10" i="40"/>
  <c r="AK10" i="115"/>
  <c r="AK10" i="77"/>
  <c r="AK10" i="29"/>
  <c r="AK10" i="104"/>
  <c r="AK10" i="21"/>
  <c r="AK10" i="114"/>
  <c r="AK10" i="99"/>
  <c r="AG13" i="40"/>
  <c r="AG13" i="115"/>
  <c r="AG13" i="77"/>
  <c r="AG13" i="29"/>
  <c r="AG13" i="21"/>
  <c r="AG13" i="104"/>
  <c r="AG13" i="99"/>
  <c r="AG13" i="114"/>
  <c r="AW16" i="40"/>
  <c r="AW16" i="115"/>
  <c r="AW16" i="77"/>
  <c r="AW16" i="29"/>
  <c r="AW16" i="21"/>
  <c r="AW16" i="104"/>
  <c r="AW16" i="114"/>
  <c r="AW16" i="99"/>
  <c r="AW10" i="40"/>
  <c r="AW10" i="115"/>
  <c r="AW10" i="77"/>
  <c r="AW10" i="29"/>
  <c r="AW10" i="104"/>
  <c r="AW10" i="21"/>
  <c r="AW10" i="114"/>
  <c r="AW10" i="99"/>
  <c r="AJ16" i="40"/>
  <c r="AJ16" i="115"/>
  <c r="AJ16" i="77"/>
  <c r="AJ16" i="29"/>
  <c r="AJ16" i="21"/>
  <c r="AJ16" i="104"/>
  <c r="AJ16" i="114"/>
  <c r="AJ16" i="99"/>
  <c r="AY10" i="40"/>
  <c r="AY10" i="115"/>
  <c r="AY10" i="77"/>
  <c r="AY10" i="29"/>
  <c r="AY10" i="21"/>
  <c r="AY10" i="104"/>
  <c r="AY10" i="99"/>
  <c r="AY10" i="114"/>
  <c r="AO13" i="40"/>
  <c r="AO13" i="115"/>
  <c r="AO13" i="77"/>
  <c r="AO13" i="29"/>
  <c r="AO13" i="21"/>
  <c r="AO13" i="104"/>
  <c r="AO13" i="99"/>
  <c r="AO13" i="114"/>
  <c r="AC16" i="40"/>
  <c r="AC16" i="115"/>
  <c r="AC16" i="77"/>
  <c r="AC16" i="29"/>
  <c r="AC16" i="21"/>
  <c r="AC16" i="104"/>
  <c r="AC16" i="114"/>
  <c r="AC16" i="99"/>
  <c r="AJ10" i="40"/>
  <c r="AJ10" i="115"/>
  <c r="AJ10" i="77"/>
  <c r="AJ10" i="29"/>
  <c r="AJ10" i="21"/>
  <c r="AJ10" i="104"/>
  <c r="AJ10" i="114"/>
  <c r="AJ10" i="99"/>
  <c r="AR16" i="40"/>
  <c r="AR16" i="115"/>
  <c r="AR16" i="77"/>
  <c r="AR16" i="29"/>
  <c r="AR16" i="21"/>
  <c r="AR16" i="104"/>
  <c r="AR16" i="114"/>
  <c r="AR16" i="99"/>
  <c r="AR10" i="40"/>
  <c r="AR10" i="115"/>
  <c r="AR10" i="77"/>
  <c r="AR10" i="29"/>
  <c r="AR10" i="21"/>
  <c r="AR10" i="104"/>
  <c r="AR10" i="114"/>
  <c r="AR10" i="99"/>
  <c r="AU13" i="40"/>
  <c r="AU13" i="115"/>
  <c r="AU13" i="77"/>
  <c r="AU13" i="29"/>
  <c r="AU13" i="21"/>
  <c r="AU13" i="104"/>
  <c r="AU13" i="114"/>
  <c r="AU13" i="99"/>
  <c r="K8" i="38"/>
  <c r="K8" i="129"/>
  <c r="K8" i="41"/>
  <c r="K8" i="128"/>
  <c r="K8" i="37"/>
  <c r="K8" i="127"/>
  <c r="T11" i="41"/>
  <c r="T11" i="38"/>
  <c r="T11" i="129"/>
  <c r="T11" i="128"/>
  <c r="T11" i="37"/>
  <c r="T11" i="127"/>
  <c r="AC11" i="38"/>
  <c r="AC11" i="41"/>
  <c r="AC11" i="129"/>
  <c r="AC11" i="127"/>
  <c r="AC11" i="37"/>
  <c r="AC11" i="128"/>
  <c r="T14" i="41"/>
  <c r="T14" i="38"/>
  <c r="T14" i="129"/>
  <c r="T14" i="128"/>
  <c r="T14" i="127"/>
  <c r="T14" i="37"/>
  <c r="AF14" i="38"/>
  <c r="AF14" i="41"/>
  <c r="AF14" i="129"/>
  <c r="AF14" i="37"/>
  <c r="AF14" i="128"/>
  <c r="AF14" i="127"/>
  <c r="W11" i="38"/>
  <c r="W11" i="129"/>
  <c r="W11" i="41"/>
  <c r="W11" i="37"/>
  <c r="W11" i="128"/>
  <c r="W11" i="127"/>
  <c r="AK11" i="38"/>
  <c r="AK11" i="41"/>
  <c r="AK11" i="129"/>
  <c r="AK11" i="128"/>
  <c r="AK11" i="127"/>
  <c r="AK11" i="37"/>
  <c r="V11" i="38"/>
  <c r="V11" i="41"/>
  <c r="V11" i="129"/>
  <c r="V11" i="127"/>
  <c r="V11" i="37"/>
  <c r="V11" i="128"/>
  <c r="AG14" i="38"/>
  <c r="AG14" i="129"/>
  <c r="AG14" i="41"/>
  <c r="AG14" i="127"/>
  <c r="AG14" i="37"/>
  <c r="AG14" i="128"/>
  <c r="K13" i="38"/>
  <c r="K13" i="41"/>
  <c r="K13" i="129"/>
  <c r="K13" i="127"/>
  <c r="K13" i="128"/>
  <c r="K13" i="37"/>
  <c r="U14" i="38"/>
  <c r="U14" i="129"/>
  <c r="U14" i="41"/>
  <c r="U14" i="37"/>
  <c r="U14" i="128"/>
  <c r="U14" i="127"/>
  <c r="AC14" i="38"/>
  <c r="AC14" i="129"/>
  <c r="AC14" i="41"/>
  <c r="AC14" i="128"/>
  <c r="AC14" i="127"/>
  <c r="AC14" i="37"/>
  <c r="P14" i="41"/>
  <c r="P14" i="38"/>
  <c r="P14" i="129"/>
  <c r="P14" i="37"/>
  <c r="P14" i="128"/>
  <c r="P14" i="127"/>
  <c r="AJ11" i="38"/>
  <c r="AJ11" i="41"/>
  <c r="AJ11" i="129"/>
  <c r="AJ11" i="128"/>
  <c r="AJ11" i="37"/>
  <c r="AJ11" i="127"/>
  <c r="M14" i="38"/>
  <c r="M14" i="129"/>
  <c r="M14" i="41"/>
  <c r="M14" i="128"/>
  <c r="M14" i="127"/>
  <c r="M14" i="37"/>
  <c r="AB14" i="38"/>
  <c r="AB14" i="41"/>
  <c r="AB14" i="129"/>
  <c r="AB14" i="127"/>
  <c r="AB14" i="37"/>
  <c r="AB14" i="128"/>
  <c r="O14" i="38"/>
  <c r="O14" i="41"/>
  <c r="O14" i="129"/>
  <c r="O14" i="128"/>
  <c r="O14" i="127"/>
  <c r="O14" i="37"/>
  <c r="AE11" i="38"/>
  <c r="AE11" i="129"/>
  <c r="AE11" i="41"/>
  <c r="AE11" i="128"/>
  <c r="AE11" i="127"/>
  <c r="AE11" i="37"/>
  <c r="Q14" i="38"/>
  <c r="Q14" i="129"/>
  <c r="Q14" i="41"/>
  <c r="Q14" i="127"/>
  <c r="Q14" i="37"/>
  <c r="Q14" i="128"/>
  <c r="AG11" i="38"/>
  <c r="AG11" i="41"/>
  <c r="AG11" i="129"/>
  <c r="AG11" i="37"/>
  <c r="AG11" i="128"/>
  <c r="AG11" i="127"/>
  <c r="W14" i="38"/>
  <c r="W14" i="129"/>
  <c r="W14" i="41"/>
  <c r="W14" i="127"/>
  <c r="W14" i="37"/>
  <c r="W14" i="128"/>
  <c r="V14" i="38"/>
  <c r="V14" i="41"/>
  <c r="V14" i="129"/>
  <c r="V14" i="128"/>
  <c r="V14" i="127"/>
  <c r="V14" i="37"/>
  <c r="R11" i="38"/>
  <c r="R11" i="41"/>
  <c r="R11" i="129"/>
  <c r="R11" i="127"/>
  <c r="R11" i="37"/>
  <c r="R11" i="128"/>
  <c r="AH14" i="38"/>
  <c r="AH14" i="129"/>
  <c r="AH14" i="41"/>
  <c r="AH14" i="128"/>
  <c r="AH14" i="127"/>
  <c r="AH14" i="37"/>
  <c r="Z14" i="38"/>
  <c r="Z14" i="41"/>
  <c r="Z14" i="129"/>
  <c r="Z14" i="128"/>
  <c r="Z14" i="127"/>
  <c r="Z14" i="37"/>
  <c r="AJ14" i="38"/>
  <c r="AJ14" i="41"/>
  <c r="AJ14" i="129"/>
  <c r="AJ14" i="128"/>
  <c r="AJ14" i="127"/>
  <c r="AJ14" i="37"/>
  <c r="AA11" i="38"/>
  <c r="AA11" i="129"/>
  <c r="AA11" i="41"/>
  <c r="AA11" i="37"/>
  <c r="AA11" i="128"/>
  <c r="AA11" i="127"/>
  <c r="N14" i="38"/>
  <c r="N14" i="41"/>
  <c r="N14" i="129"/>
  <c r="N14" i="128"/>
  <c r="N14" i="127"/>
  <c r="N14" i="37"/>
  <c r="P11" i="41"/>
  <c r="P11" i="38"/>
  <c r="P11" i="129"/>
  <c r="P11" i="128"/>
  <c r="P11" i="37"/>
  <c r="P11" i="127"/>
  <c r="S14" i="38"/>
  <c r="S14" i="41"/>
  <c r="S14" i="129"/>
  <c r="S14" i="128"/>
  <c r="S14" i="127"/>
  <c r="S14" i="37"/>
  <c r="AI11" i="38"/>
  <c r="AI11" i="129"/>
  <c r="AI11" i="41"/>
  <c r="AI11" i="128"/>
  <c r="AI11" i="127"/>
  <c r="AI11" i="37"/>
  <c r="K10" i="38"/>
  <c r="K10" i="129"/>
  <c r="K10" i="41"/>
  <c r="K10" i="127"/>
  <c r="K10" i="37"/>
  <c r="K10" i="128"/>
  <c r="M11" i="38"/>
  <c r="M11" i="41"/>
  <c r="M11" i="129"/>
  <c r="M11" i="127"/>
  <c r="M11" i="37"/>
  <c r="M11" i="128"/>
  <c r="Y14" i="38"/>
  <c r="Y14" i="129"/>
  <c r="Y14" i="41"/>
  <c r="Y14" i="128"/>
  <c r="Y14" i="127"/>
  <c r="Y14" i="37"/>
  <c r="L14" i="41"/>
  <c r="L14" i="129"/>
  <c r="L14" i="38"/>
  <c r="L14" i="127"/>
  <c r="L14" i="37"/>
  <c r="L14" i="128"/>
  <c r="AF11" i="38"/>
  <c r="AF11" i="41"/>
  <c r="AF11" i="129"/>
  <c r="AF11" i="128"/>
  <c r="AF11" i="37"/>
  <c r="AF11" i="127"/>
  <c r="AK14" i="38"/>
  <c r="AK14" i="129"/>
  <c r="AK14" i="41"/>
  <c r="AK14" i="37"/>
  <c r="AK14" i="128"/>
  <c r="AK14" i="127"/>
  <c r="X14" i="41"/>
  <c r="X14" i="129"/>
  <c r="X14" i="38"/>
  <c r="X14" i="128"/>
  <c r="X14" i="127"/>
  <c r="X14" i="37"/>
  <c r="S11" i="38"/>
  <c r="S11" i="129"/>
  <c r="S11" i="41"/>
  <c r="S11" i="128"/>
  <c r="S11" i="127"/>
  <c r="S11" i="37"/>
  <c r="AI14" i="38"/>
  <c r="AI14" i="41"/>
  <c r="AI14" i="129"/>
  <c r="AI14" i="128"/>
  <c r="AI14" i="127"/>
  <c r="AI14" i="37"/>
  <c r="Q11" i="38"/>
  <c r="Q11" i="41"/>
  <c r="Q11" i="129"/>
  <c r="Q11" i="37"/>
  <c r="Q11" i="128"/>
  <c r="Q11" i="127"/>
  <c r="Z11" i="38"/>
  <c r="Z11" i="41"/>
  <c r="Z11" i="129"/>
  <c r="Z11" i="127"/>
  <c r="Z11" i="128"/>
  <c r="Z11" i="37"/>
  <c r="R14" i="38"/>
  <c r="R14" i="129"/>
  <c r="R14" i="41"/>
  <c r="R14" i="128"/>
  <c r="R14" i="127"/>
  <c r="R14" i="37"/>
  <c r="N11" i="38"/>
  <c r="N11" i="41"/>
  <c r="N11" i="129"/>
  <c r="N11" i="127"/>
  <c r="N11" i="128"/>
  <c r="N11" i="37"/>
  <c r="AD14" i="38"/>
  <c r="AD14" i="41"/>
  <c r="AD14" i="129"/>
  <c r="AD14" i="128"/>
  <c r="AD14" i="127"/>
  <c r="AD14" i="37"/>
  <c r="L11" i="41"/>
  <c r="L11" i="129"/>
  <c r="L11" i="38"/>
  <c r="L11" i="37"/>
  <c r="L11" i="128"/>
  <c r="L11" i="127"/>
  <c r="O11" i="38"/>
  <c r="O11" i="129"/>
  <c r="O11" i="41"/>
  <c r="O11" i="128"/>
  <c r="O11" i="127"/>
  <c r="O11" i="37"/>
  <c r="U11" i="38"/>
  <c r="U11" i="41"/>
  <c r="U11" i="129"/>
  <c r="U11" i="128"/>
  <c r="U11" i="127"/>
  <c r="U11" i="37"/>
  <c r="AB11" i="38"/>
  <c r="AB11" i="41"/>
  <c r="AB11" i="129"/>
  <c r="AB11" i="128"/>
  <c r="AB11" i="37"/>
  <c r="AB11" i="127"/>
  <c r="Y11" i="38"/>
  <c r="Y11" i="41"/>
  <c r="Y11" i="129"/>
  <c r="Y11" i="128"/>
  <c r="Y11" i="127"/>
  <c r="Y11" i="37"/>
  <c r="AE14" i="38"/>
  <c r="AE14" i="41"/>
  <c r="AE14" i="129"/>
  <c r="AE14" i="128"/>
  <c r="AE14" i="127"/>
  <c r="AE14" i="37"/>
  <c r="AH11" i="38"/>
  <c r="AH11" i="41"/>
  <c r="AH11" i="129"/>
  <c r="AH11" i="127"/>
  <c r="AH11" i="37"/>
  <c r="AH11" i="128"/>
  <c r="X11" i="41"/>
  <c r="X11" i="129"/>
  <c r="X11" i="38"/>
  <c r="X11" i="128"/>
  <c r="X11" i="37"/>
  <c r="X11" i="127"/>
  <c r="AA14" i="38"/>
  <c r="AA14" i="41"/>
  <c r="AA14" i="129"/>
  <c r="AA14" i="37"/>
  <c r="AA14" i="128"/>
  <c r="AA14" i="127"/>
  <c r="AD11" i="38"/>
  <c r="AD11" i="41"/>
  <c r="AD11" i="129"/>
  <c r="AD11" i="127"/>
  <c r="AD11" i="128"/>
  <c r="AD11" i="37"/>
  <c r="AZ10" i="113"/>
  <c r="AX12" i="113"/>
  <c r="BH13" i="113"/>
  <c r="BT16" i="113"/>
  <c r="BO10" i="113"/>
  <c r="AZ16" i="113"/>
  <c r="BG10" i="113"/>
  <c r="BW16" i="113"/>
  <c r="BW10" i="113"/>
  <c r="AZ13" i="113"/>
  <c r="BP16" i="113"/>
  <c r="BN10" i="113"/>
  <c r="AY16" i="113"/>
  <c r="BB10" i="113"/>
  <c r="BR16" i="113"/>
  <c r="BR10" i="113"/>
  <c r="BP10" i="113"/>
  <c r="BD13" i="113"/>
  <c r="BT10" i="113"/>
  <c r="BK16" i="113"/>
  <c r="BI13" i="113"/>
  <c r="BE10" i="113"/>
  <c r="BU16" i="113"/>
  <c r="BU10" i="113"/>
  <c r="BM13" i="113"/>
  <c r="AY10" i="113"/>
  <c r="BJ16" i="113"/>
  <c r="AX9" i="113"/>
  <c r="BL13" i="113"/>
  <c r="BD16" i="113"/>
  <c r="AY13" i="113"/>
  <c r="BS13" i="113"/>
  <c r="BE16" i="113"/>
  <c r="BX13" i="113"/>
  <c r="BK13" i="113"/>
  <c r="BC16" i="113"/>
  <c r="BF10" i="113"/>
  <c r="BV16" i="113"/>
  <c r="BV10" i="113"/>
  <c r="BN16" i="113"/>
  <c r="BI16" i="113"/>
  <c r="BX10" i="113"/>
  <c r="BO16" i="113"/>
  <c r="BM10" i="113"/>
  <c r="BB16" i="113"/>
  <c r="BI10" i="113"/>
  <c r="BQ13" i="113"/>
  <c r="BT13" i="113"/>
  <c r="AX16" i="113"/>
  <c r="AX7" i="113"/>
  <c r="BP13" i="113"/>
  <c r="BH16" i="113"/>
  <c r="BC13" i="113"/>
  <c r="BW13" i="113"/>
  <c r="BL10" i="113"/>
  <c r="BO13" i="113"/>
  <c r="BG16" i="113"/>
  <c r="BB13" i="113"/>
  <c r="BR13" i="113"/>
  <c r="BX16" i="113"/>
  <c r="BJ13" i="113"/>
  <c r="BF16" i="113"/>
  <c r="BA13" i="113"/>
  <c r="BU13" i="113"/>
  <c r="BH10" i="113"/>
  <c r="BM16" i="113"/>
  <c r="BK10" i="113"/>
  <c r="BG13" i="113"/>
  <c r="BC10" i="113"/>
  <c r="BS16" i="113"/>
  <c r="BS10" i="113"/>
  <c r="BL16" i="113"/>
  <c r="BJ10" i="113"/>
  <c r="BF13" i="113"/>
  <c r="BV13" i="113"/>
  <c r="BD10" i="113"/>
  <c r="BN13" i="113"/>
  <c r="BE13" i="113"/>
  <c r="BA10" i="113"/>
  <c r="BQ16" i="113"/>
  <c r="BQ10" i="113"/>
  <c r="BA16" i="113"/>
  <c r="Y13" i="2"/>
  <c r="Y10" i="2"/>
  <c r="B3" i="91"/>
  <c r="C3" i="91"/>
  <c r="D3" i="91"/>
  <c r="B4" i="91"/>
  <c r="C4" i="91"/>
  <c r="D4" i="91"/>
  <c r="B6" i="91"/>
  <c r="C6" i="91"/>
  <c r="D6" i="91"/>
  <c r="Y10" i="40" l="1"/>
  <c r="Y10" i="115"/>
  <c r="Y10" i="77"/>
  <c r="Y10" i="29"/>
  <c r="Y10" i="104"/>
  <c r="Y10" i="21"/>
  <c r="Y10" i="114"/>
  <c r="Y10" i="99"/>
  <c r="Y13" i="40"/>
  <c r="Y13" i="115"/>
  <c r="Y13" i="77"/>
  <c r="Y13" i="21"/>
  <c r="Y13" i="29"/>
  <c r="Y13" i="104"/>
  <c r="Y13" i="99"/>
  <c r="Y13" i="114"/>
  <c r="K11" i="38"/>
  <c r="K11" i="129"/>
  <c r="K11" i="41"/>
  <c r="K11" i="128"/>
  <c r="K11" i="37"/>
  <c r="K11" i="127"/>
  <c r="K14" i="38"/>
  <c r="K14" i="41"/>
  <c r="K14" i="129"/>
  <c r="K14" i="128"/>
  <c r="K14" i="37"/>
  <c r="K14" i="127"/>
  <c r="AX10" i="113"/>
  <c r="AX13" i="113"/>
  <c r="E7" i="2" l="1"/>
  <c r="F7" i="2"/>
  <c r="G7" i="2"/>
  <c r="H7" i="2"/>
  <c r="I7" i="2"/>
  <c r="J7" i="2"/>
  <c r="K7" i="2"/>
  <c r="L7" i="2"/>
  <c r="M7" i="2"/>
  <c r="N7" i="2"/>
  <c r="O7" i="2"/>
  <c r="P7" i="2"/>
  <c r="Q7" i="2"/>
  <c r="R7" i="2"/>
  <c r="S7" i="2"/>
  <c r="T7" i="2"/>
  <c r="U7" i="2"/>
  <c r="V7" i="2"/>
  <c r="W7" i="2"/>
  <c r="X7" i="2"/>
  <c r="E9" i="2"/>
  <c r="F9" i="2"/>
  <c r="G9" i="2"/>
  <c r="H9" i="2"/>
  <c r="I9" i="2"/>
  <c r="J9" i="2"/>
  <c r="K9" i="2"/>
  <c r="L9" i="2"/>
  <c r="M9" i="2"/>
  <c r="N9" i="2"/>
  <c r="O9" i="2"/>
  <c r="P9" i="2"/>
  <c r="Q9" i="2"/>
  <c r="R9" i="2"/>
  <c r="S9" i="2"/>
  <c r="T9" i="2"/>
  <c r="U9" i="2"/>
  <c r="V9" i="2"/>
  <c r="W9" i="2"/>
  <c r="X9" i="2"/>
  <c r="E12" i="2"/>
  <c r="F12" i="2"/>
  <c r="G12" i="2"/>
  <c r="H12" i="2"/>
  <c r="I12" i="2"/>
  <c r="J12" i="2"/>
  <c r="K12" i="2"/>
  <c r="L12" i="2"/>
  <c r="M12" i="2"/>
  <c r="N12" i="2"/>
  <c r="O12" i="2"/>
  <c r="P12" i="2"/>
  <c r="Q12" i="2"/>
  <c r="R12" i="2"/>
  <c r="S12" i="2"/>
  <c r="T12" i="2"/>
  <c r="U12" i="2"/>
  <c r="V12" i="2"/>
  <c r="W12" i="2"/>
  <c r="X12" i="2"/>
  <c r="E15" i="2"/>
  <c r="F15" i="2"/>
  <c r="G15" i="2"/>
  <c r="H15" i="2"/>
  <c r="I15" i="2"/>
  <c r="J15" i="2"/>
  <c r="K15" i="2"/>
  <c r="L15" i="2"/>
  <c r="M15" i="2"/>
  <c r="N15" i="2"/>
  <c r="O15" i="2"/>
  <c r="P15" i="2"/>
  <c r="Q15" i="2"/>
  <c r="R15" i="2"/>
  <c r="S15" i="2"/>
  <c r="T15" i="2"/>
  <c r="U15" i="2"/>
  <c r="V15" i="2"/>
  <c r="W15" i="2"/>
  <c r="X15" i="2"/>
  <c r="E18" i="2"/>
  <c r="F18" i="2"/>
  <c r="G18" i="2"/>
  <c r="H18" i="2"/>
  <c r="I18" i="2"/>
  <c r="J18" i="2"/>
  <c r="K18" i="2"/>
  <c r="L18" i="2"/>
  <c r="M18" i="2"/>
  <c r="N18" i="2"/>
  <c r="O18" i="2"/>
  <c r="P18" i="2"/>
  <c r="Q18" i="2"/>
  <c r="R18" i="2"/>
  <c r="S18" i="2"/>
  <c r="T18" i="2"/>
  <c r="U18" i="2"/>
  <c r="V18" i="2"/>
  <c r="W18" i="2"/>
  <c r="X18" i="2"/>
  <c r="E20" i="2"/>
  <c r="F20" i="2"/>
  <c r="G20" i="2"/>
  <c r="H20" i="2"/>
  <c r="I20" i="2"/>
  <c r="J20" i="2"/>
  <c r="K20" i="2"/>
  <c r="L20" i="2"/>
  <c r="M20" i="2"/>
  <c r="N20" i="2"/>
  <c r="O20" i="2"/>
  <c r="P20" i="2"/>
  <c r="Q20" i="2"/>
  <c r="R20" i="2"/>
  <c r="S20" i="2"/>
  <c r="T20" i="2"/>
  <c r="U20" i="2"/>
  <c r="V20" i="2"/>
  <c r="W20" i="2"/>
  <c r="X20" i="2"/>
  <c r="E22" i="2"/>
  <c r="F22" i="2"/>
  <c r="G22" i="2"/>
  <c r="H22" i="2"/>
  <c r="I22" i="2"/>
  <c r="J22" i="2"/>
  <c r="K22" i="2"/>
  <c r="L22" i="2"/>
  <c r="M22" i="2"/>
  <c r="N22" i="2"/>
  <c r="O22" i="2"/>
  <c r="P22" i="2"/>
  <c r="Q22" i="2"/>
  <c r="R22" i="2"/>
  <c r="S22" i="2"/>
  <c r="T22" i="2"/>
  <c r="U22" i="2"/>
  <c r="V22" i="2"/>
  <c r="W22" i="2"/>
  <c r="X22" i="2"/>
  <c r="E24" i="2"/>
  <c r="F24" i="2"/>
  <c r="G24" i="2"/>
  <c r="H24" i="2"/>
  <c r="I24" i="2"/>
  <c r="J24" i="2"/>
  <c r="K24" i="2"/>
  <c r="L24" i="2"/>
  <c r="M24" i="2"/>
  <c r="N24" i="2"/>
  <c r="O24" i="2"/>
  <c r="P24" i="2"/>
  <c r="Q24" i="2"/>
  <c r="R24" i="2"/>
  <c r="S24" i="2"/>
  <c r="T24" i="2"/>
  <c r="U24" i="2"/>
  <c r="V24" i="2"/>
  <c r="W24" i="2"/>
  <c r="X24" i="2"/>
  <c r="E26" i="2"/>
  <c r="F26" i="2"/>
  <c r="G26" i="2"/>
  <c r="H26" i="2"/>
  <c r="I26" i="2"/>
  <c r="J26" i="2"/>
  <c r="K26" i="2"/>
  <c r="L26" i="2"/>
  <c r="M26" i="2"/>
  <c r="N26" i="2"/>
  <c r="O26" i="2"/>
  <c r="P26" i="2"/>
  <c r="Q26" i="2"/>
  <c r="R26" i="2"/>
  <c r="S26" i="2"/>
  <c r="T26" i="2"/>
  <c r="U26" i="2"/>
  <c r="V26" i="2"/>
  <c r="W26" i="2"/>
  <c r="X26" i="2"/>
  <c r="E28" i="2"/>
  <c r="F28" i="2"/>
  <c r="G28" i="2"/>
  <c r="H28" i="2"/>
  <c r="I28" i="2"/>
  <c r="J28" i="2"/>
  <c r="K28" i="2"/>
  <c r="L28" i="2"/>
  <c r="M28" i="2"/>
  <c r="N28" i="2"/>
  <c r="O28" i="2"/>
  <c r="P28" i="2"/>
  <c r="Q28" i="2"/>
  <c r="R28" i="2"/>
  <c r="S28" i="2"/>
  <c r="T28" i="2"/>
  <c r="U28" i="2"/>
  <c r="V28" i="2"/>
  <c r="W28" i="2"/>
  <c r="X28" i="2"/>
  <c r="V28" i="21" l="1"/>
  <c r="V28" i="114"/>
  <c r="V28" i="104"/>
  <c r="V28" i="99"/>
  <c r="J28" i="21"/>
  <c r="J28" i="114"/>
  <c r="J28" i="104"/>
  <c r="J28" i="99"/>
  <c r="T26" i="40"/>
  <c r="T26" i="115"/>
  <c r="T26" i="77"/>
  <c r="T26" i="21"/>
  <c r="T26" i="29"/>
  <c r="T26" i="104"/>
  <c r="T26" i="114"/>
  <c r="T26" i="99"/>
  <c r="H26" i="40"/>
  <c r="H26" i="115"/>
  <c r="H26" i="77"/>
  <c r="H26" i="21"/>
  <c r="H26" i="29"/>
  <c r="H26" i="104"/>
  <c r="H26" i="114"/>
  <c r="H26" i="99"/>
  <c r="R24" i="40"/>
  <c r="R24" i="115"/>
  <c r="R24" i="77"/>
  <c r="R24" i="29"/>
  <c r="R24" i="21"/>
  <c r="R24" i="104"/>
  <c r="R24" i="114"/>
  <c r="R24" i="99"/>
  <c r="F24" i="40"/>
  <c r="F24" i="115"/>
  <c r="F24" i="77"/>
  <c r="F24" i="29"/>
  <c r="F24" i="21"/>
  <c r="F24" i="104"/>
  <c r="F24" i="114"/>
  <c r="F24" i="99"/>
  <c r="P22" i="40"/>
  <c r="P22" i="115"/>
  <c r="P22" i="77"/>
  <c r="P22" i="29"/>
  <c r="P22" i="21"/>
  <c r="P22" i="114"/>
  <c r="P22" i="104"/>
  <c r="P22" i="99"/>
  <c r="V20" i="40"/>
  <c r="V20" i="115"/>
  <c r="V20" i="77"/>
  <c r="V20" i="29"/>
  <c r="V20" i="21"/>
  <c r="V20" i="104"/>
  <c r="V20" i="114"/>
  <c r="V20" i="99"/>
  <c r="J20" i="40"/>
  <c r="J20" i="115"/>
  <c r="J20" i="77"/>
  <c r="J20" i="29"/>
  <c r="J20" i="21"/>
  <c r="J20" i="104"/>
  <c r="J20" i="114"/>
  <c r="J20" i="99"/>
  <c r="T18" i="40"/>
  <c r="T18" i="115"/>
  <c r="T18" i="77"/>
  <c r="T18" i="21"/>
  <c r="T18" i="104"/>
  <c r="T18" i="29"/>
  <c r="T18" i="114"/>
  <c r="T18" i="99"/>
  <c r="H18" i="40"/>
  <c r="H18" i="115"/>
  <c r="H18" i="77"/>
  <c r="H18" i="21"/>
  <c r="H18" i="104"/>
  <c r="H18" i="29"/>
  <c r="H18" i="114"/>
  <c r="H18" i="99"/>
  <c r="R15" i="40"/>
  <c r="R15" i="115"/>
  <c r="R15" i="77"/>
  <c r="R15" i="21"/>
  <c r="R15" i="29"/>
  <c r="R15" i="104"/>
  <c r="R15" i="99"/>
  <c r="R15" i="114"/>
  <c r="F15" i="40"/>
  <c r="F15" i="115"/>
  <c r="F15" i="77"/>
  <c r="F15" i="21"/>
  <c r="F15" i="104"/>
  <c r="F15" i="29"/>
  <c r="F15" i="99"/>
  <c r="F15" i="114"/>
  <c r="X7" i="40"/>
  <c r="X7" i="115"/>
  <c r="X7" i="77"/>
  <c r="X7" i="29"/>
  <c r="X7" i="104"/>
  <c r="X7" i="21"/>
  <c r="X7" i="99"/>
  <c r="X7" i="114"/>
  <c r="X28" i="21"/>
  <c r="X28" i="104"/>
  <c r="X28" i="114"/>
  <c r="X28" i="99"/>
  <c r="T28" i="21"/>
  <c r="T28" i="104"/>
  <c r="T28" i="114"/>
  <c r="T28" i="99"/>
  <c r="P28" i="21"/>
  <c r="P28" i="104"/>
  <c r="P28" i="114"/>
  <c r="P28" i="99"/>
  <c r="L28" i="21"/>
  <c r="L28" i="104"/>
  <c r="L28" i="114"/>
  <c r="L28" i="99"/>
  <c r="H28" i="21"/>
  <c r="H28" i="104"/>
  <c r="H28" i="114"/>
  <c r="H28" i="99"/>
  <c r="V26" i="40"/>
  <c r="V26" i="115"/>
  <c r="V26" i="77"/>
  <c r="V26" i="29"/>
  <c r="V26" i="21"/>
  <c r="V26" i="114"/>
  <c r="V26" i="104"/>
  <c r="V26" i="99"/>
  <c r="R26" i="40"/>
  <c r="R26" i="115"/>
  <c r="R26" i="77"/>
  <c r="R26" i="29"/>
  <c r="R26" i="21"/>
  <c r="R26" i="114"/>
  <c r="R26" i="104"/>
  <c r="R26" i="99"/>
  <c r="N26" i="40"/>
  <c r="N26" i="115"/>
  <c r="N26" i="77"/>
  <c r="N26" i="29"/>
  <c r="N26" i="21"/>
  <c r="N26" i="114"/>
  <c r="N26" i="104"/>
  <c r="N26" i="99"/>
  <c r="J26" i="40"/>
  <c r="J26" i="115"/>
  <c r="J26" i="77"/>
  <c r="J26" i="29"/>
  <c r="J26" i="21"/>
  <c r="J26" i="114"/>
  <c r="J26" i="104"/>
  <c r="J26" i="99"/>
  <c r="F26" i="40"/>
  <c r="F26" i="115"/>
  <c r="F26" i="77"/>
  <c r="F26" i="29"/>
  <c r="F26" i="21"/>
  <c r="F26" i="114"/>
  <c r="F26" i="104"/>
  <c r="F26" i="99"/>
  <c r="X24" i="40"/>
  <c r="X24" i="115"/>
  <c r="X24" i="77"/>
  <c r="X24" i="29"/>
  <c r="X24" i="21"/>
  <c r="X24" i="114"/>
  <c r="X24" i="104"/>
  <c r="X24" i="99"/>
  <c r="T24" i="40"/>
  <c r="T24" i="115"/>
  <c r="T24" i="77"/>
  <c r="T24" i="29"/>
  <c r="T24" i="21"/>
  <c r="T24" i="114"/>
  <c r="T24" i="104"/>
  <c r="T24" i="99"/>
  <c r="P24" i="40"/>
  <c r="P24" i="115"/>
  <c r="P24" i="77"/>
  <c r="P24" i="29"/>
  <c r="P24" i="21"/>
  <c r="P24" i="114"/>
  <c r="P24" i="104"/>
  <c r="P24" i="99"/>
  <c r="L24" i="40"/>
  <c r="L24" i="115"/>
  <c r="L24" i="77"/>
  <c r="L24" i="29"/>
  <c r="L24" i="21"/>
  <c r="L24" i="114"/>
  <c r="L24" i="104"/>
  <c r="L24" i="99"/>
  <c r="H24" i="40"/>
  <c r="H24" i="115"/>
  <c r="H24" i="77"/>
  <c r="H24" i="29"/>
  <c r="H24" i="21"/>
  <c r="H24" i="114"/>
  <c r="H24" i="104"/>
  <c r="H24" i="99"/>
  <c r="V22" i="40"/>
  <c r="V22" i="115"/>
  <c r="V22" i="77"/>
  <c r="V22" i="21"/>
  <c r="V22" i="29"/>
  <c r="V22" i="104"/>
  <c r="V22" i="114"/>
  <c r="V22" i="99"/>
  <c r="R22" i="40"/>
  <c r="R22" i="115"/>
  <c r="R22" i="77"/>
  <c r="R22" i="21"/>
  <c r="R22" i="29"/>
  <c r="R22" i="104"/>
  <c r="R22" i="114"/>
  <c r="R22" i="99"/>
  <c r="N22" i="40"/>
  <c r="N22" i="115"/>
  <c r="N22" i="77"/>
  <c r="N22" i="21"/>
  <c r="N22" i="29"/>
  <c r="N22" i="104"/>
  <c r="N22" i="114"/>
  <c r="N22" i="99"/>
  <c r="J22" i="40"/>
  <c r="J22" i="115"/>
  <c r="J22" i="77"/>
  <c r="J22" i="21"/>
  <c r="J22" i="29"/>
  <c r="J22" i="104"/>
  <c r="J22" i="114"/>
  <c r="J22" i="99"/>
  <c r="F22" i="40"/>
  <c r="F22" i="115"/>
  <c r="F22" i="77"/>
  <c r="F22" i="21"/>
  <c r="F22" i="29"/>
  <c r="F22" i="104"/>
  <c r="F22" i="114"/>
  <c r="F22" i="99"/>
  <c r="X20" i="40"/>
  <c r="X20" i="115"/>
  <c r="X20" i="77"/>
  <c r="X20" i="29"/>
  <c r="X20" i="21"/>
  <c r="X20" i="104"/>
  <c r="X20" i="114"/>
  <c r="X20" i="99"/>
  <c r="T20" i="40"/>
  <c r="T20" i="115"/>
  <c r="T20" i="77"/>
  <c r="T20" i="104"/>
  <c r="T20" i="29"/>
  <c r="T20" i="21"/>
  <c r="T20" i="114"/>
  <c r="T20" i="99"/>
  <c r="P20" i="40"/>
  <c r="P20" i="115"/>
  <c r="P20" i="77"/>
  <c r="P20" i="104"/>
  <c r="P20" i="29"/>
  <c r="P20" i="21"/>
  <c r="P20" i="114"/>
  <c r="P20" i="99"/>
  <c r="L20" i="40"/>
  <c r="L20" i="115"/>
  <c r="L20" i="77"/>
  <c r="L20" i="104"/>
  <c r="L20" i="29"/>
  <c r="L20" i="21"/>
  <c r="L20" i="114"/>
  <c r="L20" i="99"/>
  <c r="H20" i="40"/>
  <c r="H20" i="115"/>
  <c r="H20" i="77"/>
  <c r="H20" i="104"/>
  <c r="H20" i="29"/>
  <c r="H20" i="21"/>
  <c r="H20" i="114"/>
  <c r="H20" i="99"/>
  <c r="V18" i="40"/>
  <c r="V18" i="115"/>
  <c r="V18" i="77"/>
  <c r="V18" i="29"/>
  <c r="V18" i="21"/>
  <c r="V18" i="104"/>
  <c r="V18" i="114"/>
  <c r="V18" i="99"/>
  <c r="R18" i="40"/>
  <c r="R18" i="115"/>
  <c r="R18" i="77"/>
  <c r="R18" i="29"/>
  <c r="R18" i="21"/>
  <c r="R18" i="114"/>
  <c r="R18" i="104"/>
  <c r="R18" i="99"/>
  <c r="N18" i="40"/>
  <c r="N18" i="115"/>
  <c r="N18" i="77"/>
  <c r="N18" i="29"/>
  <c r="N18" i="21"/>
  <c r="N18" i="114"/>
  <c r="N18" i="104"/>
  <c r="N18" i="99"/>
  <c r="J18" i="40"/>
  <c r="J18" i="115"/>
  <c r="J18" i="77"/>
  <c r="J18" i="29"/>
  <c r="J18" i="21"/>
  <c r="J18" i="104"/>
  <c r="J18" i="114"/>
  <c r="J18" i="99"/>
  <c r="F18" i="40"/>
  <c r="F18" i="115"/>
  <c r="F18" i="77"/>
  <c r="F18" i="29"/>
  <c r="F18" i="21"/>
  <c r="F18" i="104"/>
  <c r="F18" i="114"/>
  <c r="F18" i="99"/>
  <c r="X15" i="40"/>
  <c r="X15" i="115"/>
  <c r="X15" i="77"/>
  <c r="X15" i="29"/>
  <c r="X15" i="21"/>
  <c r="X15" i="104"/>
  <c r="X15" i="114"/>
  <c r="X15" i="99"/>
  <c r="T15" i="40"/>
  <c r="T15" i="115"/>
  <c r="T15" i="77"/>
  <c r="T15" i="29"/>
  <c r="T15" i="21"/>
  <c r="T15" i="104"/>
  <c r="T15" i="114"/>
  <c r="T15" i="99"/>
  <c r="P15" i="40"/>
  <c r="P15" i="115"/>
  <c r="P15" i="77"/>
  <c r="P15" i="29"/>
  <c r="P15" i="21"/>
  <c r="P15" i="114"/>
  <c r="P15" i="104"/>
  <c r="P15" i="99"/>
  <c r="L15" i="40"/>
  <c r="L15" i="115"/>
  <c r="L15" i="77"/>
  <c r="L15" i="29"/>
  <c r="L15" i="21"/>
  <c r="L15" i="114"/>
  <c r="L15" i="104"/>
  <c r="L15" i="99"/>
  <c r="H15" i="40"/>
  <c r="H15" i="115"/>
  <c r="H15" i="77"/>
  <c r="H15" i="29"/>
  <c r="H15" i="21"/>
  <c r="H15" i="104"/>
  <c r="H15" i="114"/>
  <c r="H15" i="99"/>
  <c r="V12" i="40"/>
  <c r="V12" i="115"/>
  <c r="V12" i="77"/>
  <c r="V12" i="29"/>
  <c r="V12" i="21"/>
  <c r="V12" i="104"/>
  <c r="V12" i="114"/>
  <c r="V12" i="99"/>
  <c r="R12" i="40"/>
  <c r="R12" i="115"/>
  <c r="R12" i="77"/>
  <c r="R12" i="29"/>
  <c r="R12" i="21"/>
  <c r="R12" i="104"/>
  <c r="R12" i="114"/>
  <c r="R12" i="99"/>
  <c r="N13" i="123"/>
  <c r="N13" i="122"/>
  <c r="N13" i="121"/>
  <c r="N13" i="120"/>
  <c r="N13" i="119"/>
  <c r="N13" i="100"/>
  <c r="N12" i="40"/>
  <c r="N12" i="115"/>
  <c r="N12" i="77"/>
  <c r="N12" i="29"/>
  <c r="N12" i="21"/>
  <c r="N12" i="114"/>
  <c r="N12" i="104"/>
  <c r="N12" i="99"/>
  <c r="J13" i="123"/>
  <c r="J13" i="122"/>
  <c r="J13" i="121"/>
  <c r="J13" i="120"/>
  <c r="J13" i="119"/>
  <c r="J13" i="100"/>
  <c r="J12" i="40"/>
  <c r="J12" i="115"/>
  <c r="J12" i="77"/>
  <c r="J12" i="29"/>
  <c r="J12" i="21"/>
  <c r="J12" i="114"/>
  <c r="J12" i="104"/>
  <c r="J12" i="99"/>
  <c r="F13" i="123"/>
  <c r="F13" i="122"/>
  <c r="F13" i="121"/>
  <c r="F13" i="120"/>
  <c r="F13" i="119"/>
  <c r="F13" i="100"/>
  <c r="F12" i="40"/>
  <c r="F12" i="115"/>
  <c r="F12" i="77"/>
  <c r="F12" i="29"/>
  <c r="F12" i="104"/>
  <c r="F12" i="21"/>
  <c r="F12" i="114"/>
  <c r="F12" i="99"/>
  <c r="X9" i="40"/>
  <c r="X9" i="115"/>
  <c r="X9" i="77"/>
  <c r="X9" i="29"/>
  <c r="X9" i="104"/>
  <c r="X9" i="21"/>
  <c r="X9" i="114"/>
  <c r="X9" i="99"/>
  <c r="T9" i="40"/>
  <c r="T9" i="115"/>
  <c r="T9" i="77"/>
  <c r="T9" i="29"/>
  <c r="T9" i="104"/>
  <c r="T9" i="21"/>
  <c r="T9" i="114"/>
  <c r="T9" i="99"/>
  <c r="P9" i="40"/>
  <c r="P9" i="115"/>
  <c r="P9" i="77"/>
  <c r="P9" i="29"/>
  <c r="P9" i="104"/>
  <c r="P9" i="21"/>
  <c r="P9" i="114"/>
  <c r="P9" i="99"/>
  <c r="L10" i="123"/>
  <c r="L10" i="122"/>
  <c r="L10" i="121"/>
  <c r="L10" i="120"/>
  <c r="L10" i="119"/>
  <c r="L10" i="100"/>
  <c r="L9" i="40"/>
  <c r="L9" i="115"/>
  <c r="L9" i="77"/>
  <c r="L9" i="29"/>
  <c r="L9" i="104"/>
  <c r="L9" i="21"/>
  <c r="L9" i="114"/>
  <c r="L9" i="99"/>
  <c r="H10" i="123"/>
  <c r="H10" i="122"/>
  <c r="H10" i="121"/>
  <c r="H10" i="120"/>
  <c r="H10" i="119"/>
  <c r="H10" i="100"/>
  <c r="H9" i="40"/>
  <c r="H9" i="115"/>
  <c r="H9" i="77"/>
  <c r="H9" i="29"/>
  <c r="H9" i="104"/>
  <c r="H9" i="21"/>
  <c r="H9" i="114"/>
  <c r="H9" i="99"/>
  <c r="V7" i="40"/>
  <c r="V7" i="115"/>
  <c r="V7" i="77"/>
  <c r="V7" i="29"/>
  <c r="V7" i="21"/>
  <c r="V7" i="104"/>
  <c r="V7" i="114"/>
  <c r="V7" i="99"/>
  <c r="R7" i="40"/>
  <c r="R7" i="115"/>
  <c r="R7" i="77"/>
  <c r="R7" i="29"/>
  <c r="R7" i="21"/>
  <c r="R7" i="104"/>
  <c r="R7" i="114"/>
  <c r="R7" i="99"/>
  <c r="N8" i="123"/>
  <c r="N8" i="122"/>
  <c r="N8" i="121"/>
  <c r="N8" i="120"/>
  <c r="N8" i="119"/>
  <c r="N8" i="100"/>
  <c r="N7" i="40"/>
  <c r="N7" i="115"/>
  <c r="N7" i="77"/>
  <c r="N7" i="29"/>
  <c r="N7" i="21"/>
  <c r="N7" i="104"/>
  <c r="N7" i="114"/>
  <c r="N7" i="99"/>
  <c r="J8" i="123"/>
  <c r="J8" i="122"/>
  <c r="J8" i="121"/>
  <c r="J8" i="120"/>
  <c r="J8" i="119"/>
  <c r="J8" i="100"/>
  <c r="J7" i="40"/>
  <c r="J7" i="115"/>
  <c r="J7" i="77"/>
  <c r="J7" i="29"/>
  <c r="J7" i="21"/>
  <c r="J7" i="104"/>
  <c r="J7" i="114"/>
  <c r="J7" i="99"/>
  <c r="F8" i="123"/>
  <c r="F8" i="122"/>
  <c r="F8" i="121"/>
  <c r="F8" i="120"/>
  <c r="F8" i="119"/>
  <c r="F8" i="100"/>
  <c r="F7" i="40"/>
  <c r="F7" i="115"/>
  <c r="F7" i="77"/>
  <c r="F7" i="29"/>
  <c r="F7" i="21"/>
  <c r="F7" i="104"/>
  <c r="F7" i="114"/>
  <c r="F7" i="99"/>
  <c r="N28" i="21"/>
  <c r="N28" i="114"/>
  <c r="N28" i="104"/>
  <c r="N28" i="99"/>
  <c r="F28" i="21"/>
  <c r="F28" i="114"/>
  <c r="F28" i="104"/>
  <c r="F28" i="99"/>
  <c r="P26" i="40"/>
  <c r="P26" i="115"/>
  <c r="P26" i="77"/>
  <c r="P26" i="21"/>
  <c r="P26" i="29"/>
  <c r="P26" i="104"/>
  <c r="P26" i="114"/>
  <c r="P26" i="99"/>
  <c r="N24" i="40"/>
  <c r="N24" i="115"/>
  <c r="N24" i="77"/>
  <c r="N24" i="29"/>
  <c r="N24" i="21"/>
  <c r="N24" i="104"/>
  <c r="N24" i="114"/>
  <c r="N24" i="99"/>
  <c r="X22" i="40"/>
  <c r="X22" i="115"/>
  <c r="X22" i="77"/>
  <c r="X22" i="29"/>
  <c r="X22" i="21"/>
  <c r="X22" i="114"/>
  <c r="X22" i="104"/>
  <c r="X22" i="99"/>
  <c r="L22" i="40"/>
  <c r="L22" i="115"/>
  <c r="L22" i="77"/>
  <c r="L22" i="29"/>
  <c r="L22" i="21"/>
  <c r="L22" i="114"/>
  <c r="L22" i="104"/>
  <c r="L22" i="99"/>
  <c r="N20" i="40"/>
  <c r="N20" i="115"/>
  <c r="N20" i="77"/>
  <c r="N20" i="29"/>
  <c r="N20" i="21"/>
  <c r="N20" i="104"/>
  <c r="N20" i="114"/>
  <c r="N20" i="99"/>
  <c r="X18" i="40"/>
  <c r="X18" i="115"/>
  <c r="X18" i="77"/>
  <c r="X18" i="21"/>
  <c r="X18" i="104"/>
  <c r="X18" i="29"/>
  <c r="X18" i="114"/>
  <c r="X18" i="99"/>
  <c r="L18" i="40"/>
  <c r="L18" i="115"/>
  <c r="L18" i="77"/>
  <c r="L18" i="21"/>
  <c r="L18" i="104"/>
  <c r="L18" i="29"/>
  <c r="L18" i="114"/>
  <c r="L18" i="99"/>
  <c r="X12" i="40"/>
  <c r="X12" i="115"/>
  <c r="X12" i="77"/>
  <c r="X12" i="21"/>
  <c r="X12" i="29"/>
  <c r="X12" i="104"/>
  <c r="X12" i="99"/>
  <c r="X12" i="114"/>
  <c r="W28" i="21"/>
  <c r="W28" i="114"/>
  <c r="W28" i="104"/>
  <c r="W28" i="99"/>
  <c r="S28" i="21"/>
  <c r="S28" i="114"/>
  <c r="S28" i="104"/>
  <c r="S28" i="99"/>
  <c r="O28" i="21"/>
  <c r="O28" i="114"/>
  <c r="O28" i="104"/>
  <c r="O28" i="99"/>
  <c r="K28" i="21"/>
  <c r="K28" i="114"/>
  <c r="K28" i="104"/>
  <c r="K28" i="99"/>
  <c r="G28" i="21"/>
  <c r="G28" i="114"/>
  <c r="G28" i="104"/>
  <c r="G28" i="99"/>
  <c r="U26" i="40"/>
  <c r="U26" i="115"/>
  <c r="U26" i="77"/>
  <c r="U26" i="29"/>
  <c r="U26" i="21"/>
  <c r="U26" i="114"/>
  <c r="U26" i="104"/>
  <c r="U26" i="99"/>
  <c r="Q26" i="40"/>
  <c r="Q26" i="115"/>
  <c r="Q26" i="77"/>
  <c r="Q26" i="29"/>
  <c r="Q26" i="21"/>
  <c r="Q26" i="114"/>
  <c r="Q26" i="104"/>
  <c r="Q26" i="99"/>
  <c r="M26" i="40"/>
  <c r="M26" i="115"/>
  <c r="M26" i="77"/>
  <c r="M26" i="29"/>
  <c r="M26" i="21"/>
  <c r="M26" i="114"/>
  <c r="M26" i="104"/>
  <c r="M26" i="99"/>
  <c r="I26" i="40"/>
  <c r="I26" i="115"/>
  <c r="I26" i="77"/>
  <c r="I26" i="29"/>
  <c r="I26" i="21"/>
  <c r="I26" i="114"/>
  <c r="I26" i="104"/>
  <c r="I26" i="99"/>
  <c r="E26" i="40"/>
  <c r="E26" i="115"/>
  <c r="E26" i="77"/>
  <c r="E26" i="29"/>
  <c r="E26" i="21"/>
  <c r="E26" i="114"/>
  <c r="E26" i="104"/>
  <c r="E26" i="99"/>
  <c r="W24" i="40"/>
  <c r="W24" i="115"/>
  <c r="W24" i="77"/>
  <c r="W24" i="21"/>
  <c r="W24" i="29"/>
  <c r="W24" i="104"/>
  <c r="W24" i="114"/>
  <c r="W24" i="99"/>
  <c r="S24" i="40"/>
  <c r="S24" i="115"/>
  <c r="S24" i="77"/>
  <c r="S24" i="21"/>
  <c r="S24" i="29"/>
  <c r="S24" i="104"/>
  <c r="S24" i="114"/>
  <c r="S24" i="99"/>
  <c r="O24" i="40"/>
  <c r="O24" i="115"/>
  <c r="O24" i="77"/>
  <c r="O24" i="21"/>
  <c r="O24" i="29"/>
  <c r="O24" i="104"/>
  <c r="O24" i="114"/>
  <c r="O24" i="99"/>
  <c r="K24" i="40"/>
  <c r="K24" i="115"/>
  <c r="K24" i="77"/>
  <c r="K24" i="21"/>
  <c r="K24" i="29"/>
  <c r="K24" i="104"/>
  <c r="K24" i="114"/>
  <c r="K24" i="99"/>
  <c r="G24" i="40"/>
  <c r="G24" i="115"/>
  <c r="G24" i="77"/>
  <c r="G24" i="21"/>
  <c r="G24" i="29"/>
  <c r="G24" i="104"/>
  <c r="G24" i="114"/>
  <c r="G24" i="99"/>
  <c r="U22" i="40"/>
  <c r="U22" i="115"/>
  <c r="U22" i="77"/>
  <c r="U22" i="29"/>
  <c r="U22" i="21"/>
  <c r="U22" i="104"/>
  <c r="U22" i="114"/>
  <c r="U22" i="99"/>
  <c r="Q22" i="40"/>
  <c r="Q22" i="115"/>
  <c r="Q22" i="77"/>
  <c r="Q22" i="29"/>
  <c r="Q22" i="21"/>
  <c r="Q22" i="104"/>
  <c r="Q22" i="114"/>
  <c r="Q22" i="99"/>
  <c r="M22" i="40"/>
  <c r="M22" i="115"/>
  <c r="M22" i="77"/>
  <c r="M22" i="29"/>
  <c r="M22" i="21"/>
  <c r="M22" i="104"/>
  <c r="M22" i="114"/>
  <c r="M22" i="99"/>
  <c r="I22" i="40"/>
  <c r="I22" i="115"/>
  <c r="I22" i="77"/>
  <c r="I22" i="29"/>
  <c r="I22" i="21"/>
  <c r="I22" i="104"/>
  <c r="I22" i="114"/>
  <c r="I22" i="99"/>
  <c r="E22" i="40"/>
  <c r="E22" i="115"/>
  <c r="E22" i="77"/>
  <c r="E22" i="29"/>
  <c r="E22" i="21"/>
  <c r="E22" i="104"/>
  <c r="E22" i="114"/>
  <c r="E22" i="99"/>
  <c r="W20" i="40"/>
  <c r="W20" i="115"/>
  <c r="W20" i="77"/>
  <c r="W20" i="29"/>
  <c r="W20" i="21"/>
  <c r="W20" i="114"/>
  <c r="W20" i="104"/>
  <c r="W20" i="99"/>
  <c r="S20" i="40"/>
  <c r="S20" i="115"/>
  <c r="S20" i="77"/>
  <c r="S20" i="29"/>
  <c r="S20" i="21"/>
  <c r="S20" i="104"/>
  <c r="S20" i="114"/>
  <c r="S20" i="99"/>
  <c r="O20" i="40"/>
  <c r="O20" i="115"/>
  <c r="O20" i="77"/>
  <c r="O20" i="29"/>
  <c r="O20" i="21"/>
  <c r="O20" i="104"/>
  <c r="O20" i="114"/>
  <c r="O20" i="99"/>
  <c r="K20" i="40"/>
  <c r="K20" i="115"/>
  <c r="K20" i="77"/>
  <c r="K20" i="29"/>
  <c r="K20" i="21"/>
  <c r="K20" i="114"/>
  <c r="K20" i="104"/>
  <c r="K20" i="99"/>
  <c r="G20" i="40"/>
  <c r="G20" i="115"/>
  <c r="G20" i="77"/>
  <c r="G20" i="29"/>
  <c r="G20" i="21"/>
  <c r="G20" i="114"/>
  <c r="G20" i="104"/>
  <c r="G20" i="99"/>
  <c r="U18" i="40"/>
  <c r="U18" i="115"/>
  <c r="U18" i="77"/>
  <c r="U18" i="29"/>
  <c r="U18" i="21"/>
  <c r="U18" i="104"/>
  <c r="U18" i="114"/>
  <c r="U18" i="99"/>
  <c r="Q18" i="40"/>
  <c r="Q18" i="115"/>
  <c r="Q18" i="77"/>
  <c r="Q18" i="29"/>
  <c r="Q18" i="21"/>
  <c r="Q18" i="104"/>
  <c r="Q18" i="114"/>
  <c r="Q18" i="99"/>
  <c r="M18" i="40"/>
  <c r="M18" i="115"/>
  <c r="M18" i="77"/>
  <c r="M18" i="29"/>
  <c r="M18" i="21"/>
  <c r="M18" i="104"/>
  <c r="M18" i="114"/>
  <c r="M18" i="99"/>
  <c r="I18" i="40"/>
  <c r="I18" i="115"/>
  <c r="I18" i="77"/>
  <c r="I18" i="29"/>
  <c r="I18" i="21"/>
  <c r="I18" i="104"/>
  <c r="I18" i="114"/>
  <c r="I18" i="99"/>
  <c r="E18" i="40"/>
  <c r="E18" i="115"/>
  <c r="E18" i="77"/>
  <c r="E18" i="29"/>
  <c r="E18" i="21"/>
  <c r="E18" i="104"/>
  <c r="E18" i="114"/>
  <c r="E18" i="99"/>
  <c r="W15" i="40"/>
  <c r="W15" i="115"/>
  <c r="W15" i="77"/>
  <c r="W15" i="29"/>
  <c r="W15" i="21"/>
  <c r="W15" i="104"/>
  <c r="W15" i="114"/>
  <c r="W15" i="99"/>
  <c r="S15" i="40"/>
  <c r="S15" i="115"/>
  <c r="S15" i="77"/>
  <c r="S15" i="29"/>
  <c r="S15" i="21"/>
  <c r="S15" i="104"/>
  <c r="S15" i="114"/>
  <c r="S15" i="99"/>
  <c r="O15" i="40"/>
  <c r="O15" i="115"/>
  <c r="O15" i="77"/>
  <c r="O15" i="29"/>
  <c r="O15" i="21"/>
  <c r="O15" i="104"/>
  <c r="O15" i="114"/>
  <c r="O15" i="99"/>
  <c r="K15" i="40"/>
  <c r="K15" i="115"/>
  <c r="K15" i="77"/>
  <c r="K15" i="29"/>
  <c r="K15" i="21"/>
  <c r="K15" i="104"/>
  <c r="K15" i="114"/>
  <c r="K15" i="99"/>
  <c r="G15" i="40"/>
  <c r="G15" i="115"/>
  <c r="G15" i="77"/>
  <c r="G15" i="29"/>
  <c r="G15" i="21"/>
  <c r="G15" i="104"/>
  <c r="G15" i="114"/>
  <c r="G15" i="99"/>
  <c r="U12" i="40"/>
  <c r="U12" i="115"/>
  <c r="U12" i="77"/>
  <c r="U12" i="29"/>
  <c r="U12" i="21"/>
  <c r="U12" i="104"/>
  <c r="U12" i="114"/>
  <c r="U12" i="99"/>
  <c r="Q12" i="40"/>
  <c r="Q12" i="115"/>
  <c r="Q12" i="77"/>
  <c r="Q12" i="29"/>
  <c r="Q12" i="21"/>
  <c r="Q12" i="104"/>
  <c r="Q12" i="114"/>
  <c r="Q12" i="99"/>
  <c r="M13" i="123"/>
  <c r="M13" i="122"/>
  <c r="M13" i="121"/>
  <c r="M13" i="120"/>
  <c r="M13" i="119"/>
  <c r="M13" i="100"/>
  <c r="M12" i="40"/>
  <c r="M12" i="115"/>
  <c r="M12" i="77"/>
  <c r="M12" i="29"/>
  <c r="M12" i="21"/>
  <c r="M12" i="104"/>
  <c r="M12" i="114"/>
  <c r="M12" i="99"/>
  <c r="I13" i="123"/>
  <c r="I13" i="122"/>
  <c r="I13" i="121"/>
  <c r="I13" i="120"/>
  <c r="I13" i="119"/>
  <c r="I13" i="100"/>
  <c r="I12" i="40"/>
  <c r="I12" i="115"/>
  <c r="I12" i="77"/>
  <c r="I12" i="29"/>
  <c r="I12" i="21"/>
  <c r="I12" i="104"/>
  <c r="I12" i="114"/>
  <c r="I12" i="99"/>
  <c r="E13" i="123"/>
  <c r="E13" i="122"/>
  <c r="E13" i="121"/>
  <c r="E13" i="120"/>
  <c r="E13" i="119"/>
  <c r="H13" i="98"/>
  <c r="E13" i="97"/>
  <c r="E14" i="125"/>
  <c r="E13" i="100"/>
  <c r="E14" i="126"/>
  <c r="E14" i="96"/>
  <c r="E13" i="95"/>
  <c r="E12" i="40"/>
  <c r="E12" i="115"/>
  <c r="E12" i="77"/>
  <c r="E12" i="29"/>
  <c r="E12" i="21"/>
  <c r="E12" i="104"/>
  <c r="E12" i="114"/>
  <c r="E12" i="99"/>
  <c r="W9" i="40"/>
  <c r="W9" i="115"/>
  <c r="W9" i="77"/>
  <c r="W9" i="29"/>
  <c r="W9" i="21"/>
  <c r="W9" i="104"/>
  <c r="W9" i="114"/>
  <c r="W9" i="99"/>
  <c r="S9" i="40"/>
  <c r="S9" i="115"/>
  <c r="S9" i="77"/>
  <c r="S9" i="29"/>
  <c r="S9" i="21"/>
  <c r="S9" i="104"/>
  <c r="S9" i="114"/>
  <c r="S9" i="99"/>
  <c r="O10" i="123"/>
  <c r="O10" i="122"/>
  <c r="O10" i="121"/>
  <c r="O10" i="120"/>
  <c r="O10" i="119"/>
  <c r="O10" i="100"/>
  <c r="O9" i="40"/>
  <c r="O9" i="115"/>
  <c r="O9" i="77"/>
  <c r="O9" i="29"/>
  <c r="O9" i="21"/>
  <c r="O9" i="104"/>
  <c r="O9" i="114"/>
  <c r="O9" i="99"/>
  <c r="K10" i="123"/>
  <c r="K10" i="122"/>
  <c r="K10" i="121"/>
  <c r="K10" i="120"/>
  <c r="K10" i="119"/>
  <c r="K10" i="100"/>
  <c r="K9" i="40"/>
  <c r="K9" i="115"/>
  <c r="K9" i="77"/>
  <c r="K9" i="29"/>
  <c r="K9" i="21"/>
  <c r="K9" i="104"/>
  <c r="K9" i="114"/>
  <c r="K9" i="99"/>
  <c r="G10" i="123"/>
  <c r="G10" i="122"/>
  <c r="G10" i="121"/>
  <c r="G10" i="120"/>
  <c r="G10" i="119"/>
  <c r="G10" i="100"/>
  <c r="G9" i="40"/>
  <c r="G9" i="115"/>
  <c r="G9" i="77"/>
  <c r="G9" i="29"/>
  <c r="G9" i="21"/>
  <c r="G9" i="104"/>
  <c r="G9" i="114"/>
  <c r="G9" i="99"/>
  <c r="U7" i="40"/>
  <c r="U7" i="115"/>
  <c r="U7" i="77"/>
  <c r="U7" i="21"/>
  <c r="U7" i="29"/>
  <c r="U7" i="104"/>
  <c r="U7" i="99"/>
  <c r="U7" i="114"/>
  <c r="Q7" i="40"/>
  <c r="Q7" i="115"/>
  <c r="Q7" i="77"/>
  <c r="Q7" i="29"/>
  <c r="Q7" i="21"/>
  <c r="Q7" i="104"/>
  <c r="Q7" i="99"/>
  <c r="Q7" i="114"/>
  <c r="M8" i="123"/>
  <c r="M8" i="122"/>
  <c r="M8" i="121"/>
  <c r="M8" i="120"/>
  <c r="M8" i="119"/>
  <c r="M8" i="100"/>
  <c r="M7" i="40"/>
  <c r="M7" i="115"/>
  <c r="M7" i="77"/>
  <c r="M7" i="21"/>
  <c r="M7" i="104"/>
  <c r="M7" i="29"/>
  <c r="M7" i="99"/>
  <c r="M7" i="114"/>
  <c r="I8" i="123"/>
  <c r="I8" i="122"/>
  <c r="I8" i="121"/>
  <c r="I8" i="120"/>
  <c r="I8" i="119"/>
  <c r="I8" i="100"/>
  <c r="I7" i="40"/>
  <c r="I7" i="115"/>
  <c r="I7" i="77"/>
  <c r="I7" i="21"/>
  <c r="I7" i="29"/>
  <c r="I7" i="104"/>
  <c r="I7" i="99"/>
  <c r="I7" i="114"/>
  <c r="E8" i="123"/>
  <c r="E8" i="122"/>
  <c r="E8" i="121"/>
  <c r="E8" i="120"/>
  <c r="E8" i="119"/>
  <c r="H8" i="98"/>
  <c r="E8" i="97"/>
  <c r="E9" i="125"/>
  <c r="E8" i="100"/>
  <c r="E9" i="126"/>
  <c r="E9" i="96"/>
  <c r="E8" i="95"/>
  <c r="E7" i="40"/>
  <c r="E7" i="115"/>
  <c r="E7" i="77"/>
  <c r="E7" i="21"/>
  <c r="E7" i="29"/>
  <c r="E7" i="104"/>
  <c r="E7" i="99"/>
  <c r="E7" i="114"/>
  <c r="R28" i="21"/>
  <c r="R28" i="114"/>
  <c r="R28" i="104"/>
  <c r="R28" i="99"/>
  <c r="X26" i="40"/>
  <c r="X26" i="115"/>
  <c r="X26" i="77"/>
  <c r="X26" i="21"/>
  <c r="X26" i="29"/>
  <c r="X26" i="104"/>
  <c r="X26" i="114"/>
  <c r="X26" i="99"/>
  <c r="L26" i="40"/>
  <c r="L26" i="115"/>
  <c r="L26" i="77"/>
  <c r="L26" i="21"/>
  <c r="L26" i="29"/>
  <c r="L26" i="104"/>
  <c r="L26" i="114"/>
  <c r="L26" i="99"/>
  <c r="V24" i="40"/>
  <c r="V24" i="115"/>
  <c r="V24" i="77"/>
  <c r="V24" i="29"/>
  <c r="V24" i="21"/>
  <c r="V24" i="104"/>
  <c r="V24" i="114"/>
  <c r="V24" i="99"/>
  <c r="J24" i="40"/>
  <c r="J24" i="115"/>
  <c r="J24" i="77"/>
  <c r="J24" i="29"/>
  <c r="J24" i="21"/>
  <c r="J24" i="104"/>
  <c r="J24" i="114"/>
  <c r="J24" i="99"/>
  <c r="T22" i="40"/>
  <c r="T22" i="115"/>
  <c r="T22" i="77"/>
  <c r="T22" i="29"/>
  <c r="T22" i="21"/>
  <c r="T22" i="114"/>
  <c r="T22" i="104"/>
  <c r="T22" i="99"/>
  <c r="H22" i="40"/>
  <c r="H22" i="115"/>
  <c r="H22" i="77"/>
  <c r="H22" i="29"/>
  <c r="H22" i="21"/>
  <c r="H22" i="114"/>
  <c r="H22" i="104"/>
  <c r="H22" i="99"/>
  <c r="R20" i="40"/>
  <c r="R20" i="115"/>
  <c r="R20" i="77"/>
  <c r="R20" i="29"/>
  <c r="R20" i="21"/>
  <c r="R20" i="104"/>
  <c r="R20" i="114"/>
  <c r="R20" i="99"/>
  <c r="F20" i="40"/>
  <c r="F20" i="115"/>
  <c r="F20" i="77"/>
  <c r="F20" i="29"/>
  <c r="F20" i="21"/>
  <c r="F20" i="104"/>
  <c r="F20" i="114"/>
  <c r="F20" i="99"/>
  <c r="P18" i="40"/>
  <c r="P18" i="115"/>
  <c r="P18" i="77"/>
  <c r="P18" i="21"/>
  <c r="P18" i="104"/>
  <c r="P18" i="29"/>
  <c r="P18" i="114"/>
  <c r="P18" i="99"/>
  <c r="V15" i="40"/>
  <c r="V15" i="115"/>
  <c r="V15" i="77"/>
  <c r="V15" i="21"/>
  <c r="V15" i="104"/>
  <c r="V15" i="29"/>
  <c r="V15" i="99"/>
  <c r="V15" i="114"/>
  <c r="N15" i="40"/>
  <c r="N15" i="115"/>
  <c r="N15" i="77"/>
  <c r="N15" i="21"/>
  <c r="N15" i="29"/>
  <c r="N15" i="104"/>
  <c r="N15" i="99"/>
  <c r="N15" i="114"/>
  <c r="J15" i="40"/>
  <c r="J15" i="115"/>
  <c r="J15" i="77"/>
  <c r="J15" i="29"/>
  <c r="J15" i="21"/>
  <c r="J15" i="104"/>
  <c r="J15" i="99"/>
  <c r="J15" i="114"/>
  <c r="T12" i="40"/>
  <c r="T12" i="115"/>
  <c r="T12" i="77"/>
  <c r="T12" i="21"/>
  <c r="T12" i="29"/>
  <c r="T12" i="104"/>
  <c r="T12" i="99"/>
  <c r="T12" i="114"/>
  <c r="P12" i="40"/>
  <c r="P12" i="115"/>
  <c r="P12" i="77"/>
  <c r="P12" i="29"/>
  <c r="P12" i="21"/>
  <c r="P12" i="104"/>
  <c r="P12" i="99"/>
  <c r="P12" i="114"/>
  <c r="L13" i="123"/>
  <c r="L13" i="122"/>
  <c r="L13" i="121"/>
  <c r="L13" i="120"/>
  <c r="L13" i="119"/>
  <c r="L13" i="100"/>
  <c r="L12" i="40"/>
  <c r="L12" i="115"/>
  <c r="L12" i="77"/>
  <c r="L12" i="21"/>
  <c r="L12" i="104"/>
  <c r="L12" i="29"/>
  <c r="L12" i="99"/>
  <c r="L12" i="114"/>
  <c r="H13" i="123"/>
  <c r="H13" i="122"/>
  <c r="H13" i="121"/>
  <c r="H13" i="120"/>
  <c r="H13" i="119"/>
  <c r="H13" i="100"/>
  <c r="H12" i="40"/>
  <c r="H12" i="115"/>
  <c r="H12" i="77"/>
  <c r="H12" i="21"/>
  <c r="H12" i="29"/>
  <c r="H12" i="104"/>
  <c r="H12" i="99"/>
  <c r="H12" i="114"/>
  <c r="V9" i="40"/>
  <c r="V9" i="115"/>
  <c r="V9" i="77"/>
  <c r="V9" i="29"/>
  <c r="V9" i="21"/>
  <c r="V9" i="104"/>
  <c r="V9" i="99"/>
  <c r="V9" i="114"/>
  <c r="R9" i="40"/>
  <c r="R9" i="115"/>
  <c r="R9" i="77"/>
  <c r="R9" i="21"/>
  <c r="R9" i="104"/>
  <c r="R9" i="29"/>
  <c r="R9" i="99"/>
  <c r="R9" i="114"/>
  <c r="N10" i="123"/>
  <c r="N10" i="122"/>
  <c r="N10" i="121"/>
  <c r="N10" i="120"/>
  <c r="N10" i="119"/>
  <c r="N10" i="100"/>
  <c r="N9" i="40"/>
  <c r="N9" i="115"/>
  <c r="N9" i="77"/>
  <c r="N9" i="21"/>
  <c r="N9" i="29"/>
  <c r="N9" i="104"/>
  <c r="N9" i="99"/>
  <c r="N9" i="114"/>
  <c r="J10" i="123"/>
  <c r="J10" i="122"/>
  <c r="J10" i="121"/>
  <c r="J10" i="120"/>
  <c r="J10" i="119"/>
  <c r="J10" i="100"/>
  <c r="J9" i="40"/>
  <c r="J9" i="115"/>
  <c r="J9" i="77"/>
  <c r="J9" i="21"/>
  <c r="J9" i="29"/>
  <c r="J9" i="104"/>
  <c r="J9" i="99"/>
  <c r="J9" i="114"/>
  <c r="F10" i="123"/>
  <c r="F10" i="122"/>
  <c r="F10" i="121"/>
  <c r="F10" i="120"/>
  <c r="F10" i="119"/>
  <c r="F10" i="100"/>
  <c r="F9" i="40"/>
  <c r="F9" i="115"/>
  <c r="F9" i="77"/>
  <c r="F9" i="29"/>
  <c r="F9" i="21"/>
  <c r="F9" i="104"/>
  <c r="F9" i="99"/>
  <c r="F9" i="114"/>
  <c r="T7" i="40"/>
  <c r="T7" i="115"/>
  <c r="T7" i="77"/>
  <c r="T7" i="29"/>
  <c r="T7" i="104"/>
  <c r="T7" i="21"/>
  <c r="T7" i="99"/>
  <c r="T7" i="114"/>
  <c r="P7" i="40"/>
  <c r="P7" i="115"/>
  <c r="P7" i="77"/>
  <c r="P7" i="29"/>
  <c r="P7" i="104"/>
  <c r="P7" i="21"/>
  <c r="P7" i="99"/>
  <c r="P7" i="114"/>
  <c r="L8" i="123"/>
  <c r="L8" i="122"/>
  <c r="L8" i="121"/>
  <c r="L8" i="120"/>
  <c r="L8" i="119"/>
  <c r="L8" i="100"/>
  <c r="L7" i="40"/>
  <c r="L7" i="115"/>
  <c r="L7" i="77"/>
  <c r="L7" i="29"/>
  <c r="L7" i="104"/>
  <c r="L7" i="21"/>
  <c r="L7" i="99"/>
  <c r="L7" i="114"/>
  <c r="H8" i="123"/>
  <c r="H8" i="122"/>
  <c r="H8" i="121"/>
  <c r="H8" i="120"/>
  <c r="H8" i="119"/>
  <c r="H8" i="100"/>
  <c r="H7" i="40"/>
  <c r="H7" i="115"/>
  <c r="H7" i="77"/>
  <c r="H7" i="29"/>
  <c r="H7" i="104"/>
  <c r="H7" i="21"/>
  <c r="H7" i="99"/>
  <c r="H7" i="114"/>
  <c r="U28" i="21"/>
  <c r="U28" i="104"/>
  <c r="U28" i="114"/>
  <c r="U28" i="99"/>
  <c r="Q28" i="21"/>
  <c r="Q28" i="104"/>
  <c r="Q28" i="114"/>
  <c r="Q28" i="99"/>
  <c r="M28" i="21"/>
  <c r="M28" i="104"/>
  <c r="M28" i="114"/>
  <c r="M28" i="99"/>
  <c r="I28" i="21"/>
  <c r="I28" i="104"/>
  <c r="I28" i="114"/>
  <c r="I28" i="99"/>
  <c r="E28" i="21"/>
  <c r="E28" i="104"/>
  <c r="E28" i="114"/>
  <c r="E28" i="99"/>
  <c r="W26" i="40"/>
  <c r="W26" i="115"/>
  <c r="W26" i="77"/>
  <c r="W26" i="29"/>
  <c r="W26" i="21"/>
  <c r="W26" i="104"/>
  <c r="W26" i="114"/>
  <c r="W26" i="99"/>
  <c r="S26" i="40"/>
  <c r="S26" i="115"/>
  <c r="S26" i="77"/>
  <c r="S26" i="29"/>
  <c r="S26" i="21"/>
  <c r="S26" i="104"/>
  <c r="S26" i="114"/>
  <c r="S26" i="99"/>
  <c r="O26" i="40"/>
  <c r="O26" i="115"/>
  <c r="O26" i="77"/>
  <c r="O26" i="29"/>
  <c r="O26" i="21"/>
  <c r="O26" i="104"/>
  <c r="O26" i="114"/>
  <c r="O26" i="99"/>
  <c r="K26" i="40"/>
  <c r="K26" i="115"/>
  <c r="K26" i="77"/>
  <c r="K26" i="29"/>
  <c r="K26" i="21"/>
  <c r="K26" i="104"/>
  <c r="K26" i="114"/>
  <c r="K26" i="99"/>
  <c r="G26" i="40"/>
  <c r="G26" i="115"/>
  <c r="G26" i="77"/>
  <c r="G26" i="29"/>
  <c r="G26" i="21"/>
  <c r="G26" i="104"/>
  <c r="G26" i="114"/>
  <c r="G26" i="99"/>
  <c r="U24" i="40"/>
  <c r="U24" i="115"/>
  <c r="U24" i="77"/>
  <c r="U24" i="29"/>
  <c r="U24" i="21"/>
  <c r="U24" i="114"/>
  <c r="U24" i="104"/>
  <c r="U24" i="99"/>
  <c r="Q24" i="40"/>
  <c r="Q24" i="115"/>
  <c r="Q24" i="77"/>
  <c r="Q24" i="29"/>
  <c r="Q24" i="21"/>
  <c r="Q24" i="114"/>
  <c r="Q24" i="104"/>
  <c r="Q24" i="99"/>
  <c r="M24" i="40"/>
  <c r="M24" i="115"/>
  <c r="M24" i="77"/>
  <c r="M24" i="29"/>
  <c r="M24" i="21"/>
  <c r="M24" i="114"/>
  <c r="M24" i="104"/>
  <c r="M24" i="99"/>
  <c r="I24" i="40"/>
  <c r="I24" i="115"/>
  <c r="I24" i="77"/>
  <c r="I24" i="29"/>
  <c r="I24" i="21"/>
  <c r="I24" i="114"/>
  <c r="I24" i="104"/>
  <c r="I24" i="99"/>
  <c r="E24" i="40"/>
  <c r="E24" i="115"/>
  <c r="E24" i="77"/>
  <c r="E24" i="29"/>
  <c r="E24" i="21"/>
  <c r="E24" i="114"/>
  <c r="E24" i="104"/>
  <c r="E24" i="99"/>
  <c r="W22" i="40"/>
  <c r="W22" i="115"/>
  <c r="W22" i="77"/>
  <c r="W22" i="29"/>
  <c r="W22" i="21"/>
  <c r="W22" i="114"/>
  <c r="W22" i="104"/>
  <c r="W22" i="99"/>
  <c r="S22" i="40"/>
  <c r="S22" i="115"/>
  <c r="S22" i="77"/>
  <c r="S22" i="29"/>
  <c r="S22" i="21"/>
  <c r="S22" i="114"/>
  <c r="S22" i="104"/>
  <c r="S22" i="99"/>
  <c r="O22" i="40"/>
  <c r="O22" i="115"/>
  <c r="O22" i="77"/>
  <c r="O22" i="29"/>
  <c r="O22" i="21"/>
  <c r="O22" i="114"/>
  <c r="O22" i="104"/>
  <c r="O22" i="99"/>
  <c r="K22" i="40"/>
  <c r="K22" i="115"/>
  <c r="K22" i="77"/>
  <c r="K22" i="29"/>
  <c r="K22" i="21"/>
  <c r="K22" i="114"/>
  <c r="K22" i="104"/>
  <c r="K22" i="99"/>
  <c r="G22" i="40"/>
  <c r="G22" i="115"/>
  <c r="G22" i="77"/>
  <c r="G22" i="29"/>
  <c r="G22" i="21"/>
  <c r="G22" i="114"/>
  <c r="G22" i="104"/>
  <c r="G22" i="99"/>
  <c r="U20" i="40"/>
  <c r="U20" i="115"/>
  <c r="U20" i="77"/>
  <c r="U20" i="21"/>
  <c r="U20" i="29"/>
  <c r="U20" i="104"/>
  <c r="U20" i="114"/>
  <c r="U20" i="99"/>
  <c r="Q20" i="40"/>
  <c r="Q20" i="115"/>
  <c r="Q20" i="77"/>
  <c r="Q20" i="21"/>
  <c r="Q20" i="104"/>
  <c r="Q20" i="29"/>
  <c r="Q20" i="114"/>
  <c r="Q20" i="99"/>
  <c r="M20" i="40"/>
  <c r="M20" i="115"/>
  <c r="M20" i="77"/>
  <c r="M20" i="21"/>
  <c r="M20" i="104"/>
  <c r="M20" i="29"/>
  <c r="M20" i="114"/>
  <c r="M20" i="99"/>
  <c r="I20" i="40"/>
  <c r="I20" i="115"/>
  <c r="I20" i="77"/>
  <c r="I20" i="21"/>
  <c r="I20" i="104"/>
  <c r="I20" i="29"/>
  <c r="I20" i="114"/>
  <c r="I20" i="99"/>
  <c r="E20" i="40"/>
  <c r="E20" i="115"/>
  <c r="E20" i="77"/>
  <c r="E20" i="21"/>
  <c r="E20" i="104"/>
  <c r="E20" i="29"/>
  <c r="E20" i="114"/>
  <c r="E20" i="99"/>
  <c r="W18" i="40"/>
  <c r="W18" i="115"/>
  <c r="W18" i="77"/>
  <c r="W18" i="104"/>
  <c r="W18" i="29"/>
  <c r="W18" i="21"/>
  <c r="W18" i="114"/>
  <c r="W18" i="99"/>
  <c r="S18" i="40"/>
  <c r="S18" i="115"/>
  <c r="S18" i="77"/>
  <c r="S18" i="104"/>
  <c r="S18" i="29"/>
  <c r="S18" i="21"/>
  <c r="S18" i="114"/>
  <c r="S18" i="99"/>
  <c r="O18" i="40"/>
  <c r="O18" i="115"/>
  <c r="O18" i="77"/>
  <c r="O18" i="104"/>
  <c r="O18" i="29"/>
  <c r="O18" i="21"/>
  <c r="O18" i="114"/>
  <c r="O18" i="99"/>
  <c r="K18" i="40"/>
  <c r="K18" i="115"/>
  <c r="K18" i="77"/>
  <c r="K18" i="104"/>
  <c r="K18" i="29"/>
  <c r="K18" i="21"/>
  <c r="K18" i="114"/>
  <c r="K18" i="99"/>
  <c r="G18" i="40"/>
  <c r="G18" i="115"/>
  <c r="G18" i="77"/>
  <c r="G18" i="104"/>
  <c r="G18" i="29"/>
  <c r="G18" i="21"/>
  <c r="G18" i="114"/>
  <c r="G18" i="99"/>
  <c r="U15" i="40"/>
  <c r="U15" i="115"/>
  <c r="U15" i="77"/>
  <c r="U15" i="29"/>
  <c r="U15" i="104"/>
  <c r="U15" i="21"/>
  <c r="U15" i="114"/>
  <c r="U15" i="99"/>
  <c r="Q15" i="40"/>
  <c r="Q15" i="115"/>
  <c r="Q15" i="77"/>
  <c r="Q15" i="29"/>
  <c r="Q15" i="104"/>
  <c r="Q15" i="21"/>
  <c r="Q15" i="114"/>
  <c r="Q15" i="99"/>
  <c r="M15" i="40"/>
  <c r="M15" i="115"/>
  <c r="M15" i="77"/>
  <c r="M15" i="29"/>
  <c r="M15" i="104"/>
  <c r="M15" i="21"/>
  <c r="M15" i="114"/>
  <c r="M15" i="99"/>
  <c r="I15" i="40"/>
  <c r="I15" i="115"/>
  <c r="I15" i="77"/>
  <c r="I15" i="29"/>
  <c r="I15" i="104"/>
  <c r="I15" i="21"/>
  <c r="I15" i="114"/>
  <c r="I15" i="99"/>
  <c r="E15" i="40"/>
  <c r="E15" i="115"/>
  <c r="E15" i="77"/>
  <c r="E15" i="29"/>
  <c r="E15" i="104"/>
  <c r="E15" i="21"/>
  <c r="E15" i="114"/>
  <c r="E15" i="99"/>
  <c r="W12" i="40"/>
  <c r="W12" i="115"/>
  <c r="W12" i="77"/>
  <c r="W12" i="29"/>
  <c r="W12" i="104"/>
  <c r="W12" i="21"/>
  <c r="W12" i="114"/>
  <c r="W12" i="99"/>
  <c r="S12" i="40"/>
  <c r="S12" i="115"/>
  <c r="S12" i="77"/>
  <c r="S12" i="29"/>
  <c r="S12" i="104"/>
  <c r="S12" i="21"/>
  <c r="S12" i="114"/>
  <c r="S12" i="99"/>
  <c r="O13" i="123"/>
  <c r="O13" i="122"/>
  <c r="O13" i="121"/>
  <c r="O13" i="120"/>
  <c r="O13" i="119"/>
  <c r="O13" i="100"/>
  <c r="O12" i="40"/>
  <c r="O12" i="115"/>
  <c r="O12" i="77"/>
  <c r="O12" i="29"/>
  <c r="O12" i="104"/>
  <c r="O12" i="21"/>
  <c r="O12" i="114"/>
  <c r="O12" i="99"/>
  <c r="K13" i="123"/>
  <c r="K13" i="122"/>
  <c r="K13" i="121"/>
  <c r="K13" i="120"/>
  <c r="K13" i="119"/>
  <c r="K13" i="100"/>
  <c r="K12" i="40"/>
  <c r="K12" i="115"/>
  <c r="K12" i="77"/>
  <c r="K12" i="29"/>
  <c r="K12" i="104"/>
  <c r="K12" i="21"/>
  <c r="K12" i="114"/>
  <c r="K12" i="99"/>
  <c r="G13" i="123"/>
  <c r="G13" i="122"/>
  <c r="G13" i="121"/>
  <c r="G13" i="120"/>
  <c r="G13" i="119"/>
  <c r="G13" i="100"/>
  <c r="G12" i="40"/>
  <c r="G12" i="115"/>
  <c r="G12" i="77"/>
  <c r="G12" i="29"/>
  <c r="G12" i="104"/>
  <c r="G12" i="21"/>
  <c r="G12" i="114"/>
  <c r="G12" i="99"/>
  <c r="U9" i="40"/>
  <c r="U9" i="115"/>
  <c r="U9" i="77"/>
  <c r="U9" i="29"/>
  <c r="U9" i="104"/>
  <c r="U9" i="21"/>
  <c r="U9" i="99"/>
  <c r="U9" i="114"/>
  <c r="Q9" i="40"/>
  <c r="Q9" i="115"/>
  <c r="Q9" i="77"/>
  <c r="Q9" i="29"/>
  <c r="Q9" i="104"/>
  <c r="Q9" i="21"/>
  <c r="Q9" i="99"/>
  <c r="Q9" i="114"/>
  <c r="M10" i="123"/>
  <c r="M10" i="122"/>
  <c r="M10" i="121"/>
  <c r="M10" i="120"/>
  <c r="M10" i="119"/>
  <c r="M10" i="100"/>
  <c r="M9" i="40"/>
  <c r="M9" i="115"/>
  <c r="M9" i="77"/>
  <c r="M9" i="29"/>
  <c r="M9" i="104"/>
  <c r="M9" i="21"/>
  <c r="M9" i="99"/>
  <c r="M9" i="114"/>
  <c r="I10" i="123"/>
  <c r="I10" i="122"/>
  <c r="I10" i="121"/>
  <c r="I10" i="120"/>
  <c r="I10" i="119"/>
  <c r="I10" i="100"/>
  <c r="I9" i="40"/>
  <c r="I9" i="115"/>
  <c r="I9" i="77"/>
  <c r="I9" i="29"/>
  <c r="I9" i="104"/>
  <c r="I9" i="21"/>
  <c r="I9" i="99"/>
  <c r="I9" i="114"/>
  <c r="E10" i="123"/>
  <c r="E10" i="122"/>
  <c r="E10" i="121"/>
  <c r="E10" i="120"/>
  <c r="E10" i="119"/>
  <c r="E10" i="100"/>
  <c r="H10" i="98"/>
  <c r="E10" i="97"/>
  <c r="E11" i="125"/>
  <c r="E11" i="126"/>
  <c r="E11" i="96"/>
  <c r="E9" i="40"/>
  <c r="E10" i="95"/>
  <c r="E9" i="115"/>
  <c r="E9" i="77"/>
  <c r="E9" i="29"/>
  <c r="E9" i="104"/>
  <c r="E9" i="21"/>
  <c r="E9" i="99"/>
  <c r="E9" i="114"/>
  <c r="W7" i="40"/>
  <c r="W7" i="115"/>
  <c r="W7" i="77"/>
  <c r="W7" i="29"/>
  <c r="W7" i="104"/>
  <c r="W7" i="21"/>
  <c r="W7" i="114"/>
  <c r="W7" i="99"/>
  <c r="S7" i="40"/>
  <c r="S7" i="115"/>
  <c r="S7" i="77"/>
  <c r="S7" i="29"/>
  <c r="S7" i="104"/>
  <c r="S7" i="21"/>
  <c r="S7" i="114"/>
  <c r="S7" i="99"/>
  <c r="O8" i="123"/>
  <c r="O8" i="122"/>
  <c r="O8" i="121"/>
  <c r="O8" i="120"/>
  <c r="O8" i="119"/>
  <c r="O8" i="100"/>
  <c r="O7" i="40"/>
  <c r="O7" i="115"/>
  <c r="O7" i="77"/>
  <c r="O7" i="29"/>
  <c r="O7" i="104"/>
  <c r="O7" i="21"/>
  <c r="O7" i="114"/>
  <c r="O7" i="99"/>
  <c r="K8" i="123"/>
  <c r="K8" i="122"/>
  <c r="K8" i="121"/>
  <c r="K8" i="120"/>
  <c r="K8" i="119"/>
  <c r="K8" i="100"/>
  <c r="K7" i="40"/>
  <c r="K7" i="115"/>
  <c r="K7" i="77"/>
  <c r="K7" i="29"/>
  <c r="K7" i="104"/>
  <c r="K7" i="21"/>
  <c r="K7" i="114"/>
  <c r="K7" i="99"/>
  <c r="G8" i="123"/>
  <c r="G8" i="122"/>
  <c r="G8" i="121"/>
  <c r="G8" i="120"/>
  <c r="G8" i="119"/>
  <c r="G8" i="100"/>
  <c r="G7" i="40"/>
  <c r="G7" i="115"/>
  <c r="G7" i="77"/>
  <c r="G7" i="29"/>
  <c r="G7" i="104"/>
  <c r="G7" i="21"/>
  <c r="G7" i="114"/>
  <c r="G7" i="99"/>
  <c r="I13" i="38"/>
  <c r="I13" i="41"/>
  <c r="I13" i="129"/>
  <c r="I13" i="128"/>
  <c r="I13" i="37"/>
  <c r="I13" i="127"/>
  <c r="E13" i="38"/>
  <c r="E13" i="129"/>
  <c r="E13" i="41"/>
  <c r="E13" i="128"/>
  <c r="E13" i="37"/>
  <c r="E13" i="127"/>
  <c r="H10" i="38"/>
  <c r="H10" i="41"/>
  <c r="H10" i="129"/>
  <c r="H10" i="128"/>
  <c r="H10" i="127"/>
  <c r="H10" i="37"/>
  <c r="D10" i="38"/>
  <c r="D10" i="41"/>
  <c r="D10" i="129"/>
  <c r="D10" i="127"/>
  <c r="D10" i="128"/>
  <c r="D10" i="37"/>
  <c r="G8" i="38"/>
  <c r="G8" i="129"/>
  <c r="G8" i="41"/>
  <c r="G8" i="128"/>
  <c r="G8" i="37"/>
  <c r="G8" i="127"/>
  <c r="C8" i="38"/>
  <c r="C8" i="129"/>
  <c r="C8" i="41"/>
  <c r="C8" i="128"/>
  <c r="C8" i="37"/>
  <c r="C8" i="127"/>
  <c r="H13" i="38"/>
  <c r="H13" i="41"/>
  <c r="H13" i="129"/>
  <c r="H13" i="128"/>
  <c r="H13" i="127"/>
  <c r="H13" i="37"/>
  <c r="D13" i="38"/>
  <c r="D13" i="41"/>
  <c r="D13" i="129"/>
  <c r="D13" i="128"/>
  <c r="D13" i="127"/>
  <c r="D13" i="37"/>
  <c r="G10" i="38"/>
  <c r="G10" i="41"/>
  <c r="G10" i="128"/>
  <c r="G10" i="129"/>
  <c r="G10" i="127"/>
  <c r="G10" i="37"/>
  <c r="C10" i="41"/>
  <c r="C10" i="38"/>
  <c r="C10" i="129"/>
  <c r="C10" i="128"/>
  <c r="C10" i="37"/>
  <c r="C10" i="127"/>
  <c r="J8" i="38"/>
  <c r="J8" i="41"/>
  <c r="J8" i="127"/>
  <c r="J8" i="129"/>
  <c r="J8" i="128"/>
  <c r="J8" i="37"/>
  <c r="F8" i="38"/>
  <c r="F8" i="41"/>
  <c r="F8" i="129"/>
  <c r="F8" i="128"/>
  <c r="F8" i="127"/>
  <c r="F8" i="37"/>
  <c r="G13" i="38"/>
  <c r="G13" i="41"/>
  <c r="G13" i="127"/>
  <c r="G13" i="129"/>
  <c r="G13" i="37"/>
  <c r="G13" i="128"/>
  <c r="C13" i="38"/>
  <c r="C13" i="41"/>
  <c r="C13" i="129"/>
  <c r="C13" i="127"/>
  <c r="C13" i="128"/>
  <c r="C13" i="37"/>
  <c r="J10" i="38"/>
  <c r="J10" i="129"/>
  <c r="J10" i="41"/>
  <c r="J10" i="37"/>
  <c r="J10" i="128"/>
  <c r="J10" i="127"/>
  <c r="F10" i="38"/>
  <c r="F10" i="129"/>
  <c r="F10" i="41"/>
  <c r="F10" i="127"/>
  <c r="F10" i="37"/>
  <c r="F10" i="128"/>
  <c r="I8" i="38"/>
  <c r="I8" i="129"/>
  <c r="I8" i="41"/>
  <c r="I8" i="128"/>
  <c r="I8" i="127"/>
  <c r="I8" i="37"/>
  <c r="E8" i="38"/>
  <c r="E8" i="41"/>
  <c r="E8" i="129"/>
  <c r="E8" i="37"/>
  <c r="E8" i="128"/>
  <c r="E8" i="127"/>
  <c r="J13" i="38"/>
  <c r="J13" i="129"/>
  <c r="J13" i="41"/>
  <c r="J13" i="127"/>
  <c r="J13" i="128"/>
  <c r="J13" i="37"/>
  <c r="F13" i="38"/>
  <c r="F13" i="129"/>
  <c r="F13" i="41"/>
  <c r="F13" i="127"/>
  <c r="F13" i="37"/>
  <c r="F13" i="128"/>
  <c r="I10" i="38"/>
  <c r="I10" i="41"/>
  <c r="I10" i="129"/>
  <c r="I10" i="128"/>
  <c r="I10" i="127"/>
  <c r="I10" i="37"/>
  <c r="E10" i="38"/>
  <c r="E10" i="129"/>
  <c r="E10" i="41"/>
  <c r="E10" i="128"/>
  <c r="E10" i="127"/>
  <c r="E10" i="37"/>
  <c r="H8" i="41"/>
  <c r="H8" i="129"/>
  <c r="H8" i="38"/>
  <c r="H8" i="127"/>
  <c r="H8" i="128"/>
  <c r="H8" i="37"/>
  <c r="D8" i="41"/>
  <c r="D8" i="129"/>
  <c r="D8" i="38"/>
  <c r="D8" i="127"/>
  <c r="D8" i="37"/>
  <c r="D8" i="128"/>
  <c r="B13" i="129"/>
  <c r="B13" i="128"/>
  <c r="B13" i="38"/>
  <c r="B13" i="41"/>
  <c r="B13" i="127"/>
  <c r="B13" i="37"/>
  <c r="B10" i="129"/>
  <c r="B10" i="38"/>
  <c r="B10" i="41"/>
  <c r="B10" i="128"/>
  <c r="B10" i="127"/>
  <c r="B10" i="37"/>
  <c r="B8" i="129"/>
  <c r="B8" i="38"/>
  <c r="B8" i="41"/>
  <c r="B8" i="128"/>
  <c r="B8" i="127"/>
  <c r="B8" i="37"/>
  <c r="X9" i="113"/>
  <c r="AT28" i="113"/>
  <c r="AP28" i="113"/>
  <c r="AL28" i="113"/>
  <c r="AH28" i="113"/>
  <c r="AD28" i="113"/>
  <c r="Z28" i="113"/>
  <c r="AU26" i="113"/>
  <c r="AQ26" i="113"/>
  <c r="AM26" i="113"/>
  <c r="AI26" i="113"/>
  <c r="AE26" i="113"/>
  <c r="AA26" i="113"/>
  <c r="AV24" i="113"/>
  <c r="AR24" i="113"/>
  <c r="AN24" i="113"/>
  <c r="AJ24" i="113"/>
  <c r="AF24" i="113"/>
  <c r="AB24" i="113"/>
  <c r="AW22" i="113"/>
  <c r="AS22" i="113"/>
  <c r="AO22" i="113"/>
  <c r="AK22" i="113"/>
  <c r="AG22" i="113"/>
  <c r="AC22" i="113"/>
  <c r="Y22" i="113"/>
  <c r="AT20" i="113"/>
  <c r="AP20" i="113"/>
  <c r="AL20" i="113"/>
  <c r="AH20" i="113"/>
  <c r="AD20" i="113"/>
  <c r="Z20" i="113"/>
  <c r="AU18" i="113"/>
  <c r="AQ18" i="113"/>
  <c r="AM18" i="113"/>
  <c r="AI18" i="113"/>
  <c r="AE18" i="113"/>
  <c r="AA18" i="113"/>
  <c r="AV15" i="113"/>
  <c r="AR15" i="113"/>
  <c r="AN15" i="113"/>
  <c r="AJ15" i="113"/>
  <c r="AF15" i="113"/>
  <c r="AB15" i="113"/>
  <c r="AW12" i="113"/>
  <c r="AS12" i="113"/>
  <c r="AO12" i="113"/>
  <c r="AK12" i="113"/>
  <c r="AG12" i="113"/>
  <c r="AC12" i="113"/>
  <c r="Y12" i="113"/>
  <c r="AU9" i="113"/>
  <c r="AQ9" i="113"/>
  <c r="AM9" i="113"/>
  <c r="AI9" i="113"/>
  <c r="AE9" i="113"/>
  <c r="AA9" i="113"/>
  <c r="AV7" i="113"/>
  <c r="AR7" i="113"/>
  <c r="AN7" i="113"/>
  <c r="AJ7" i="113"/>
  <c r="AF7" i="113"/>
  <c r="AB7" i="113"/>
  <c r="AW28" i="113"/>
  <c r="AS28" i="113"/>
  <c r="AO28" i="113"/>
  <c r="AK28" i="113"/>
  <c r="AG28" i="113"/>
  <c r="AC28" i="113"/>
  <c r="Y28" i="113"/>
  <c r="AT26" i="113"/>
  <c r="AP26" i="113"/>
  <c r="AL26" i="113"/>
  <c r="AH26" i="113"/>
  <c r="AD26" i="113"/>
  <c r="Z26" i="113"/>
  <c r="AU24" i="113"/>
  <c r="AQ24" i="113"/>
  <c r="AM24" i="113"/>
  <c r="AI24" i="113"/>
  <c r="AE24" i="113"/>
  <c r="AA24" i="113"/>
  <c r="AV22" i="113"/>
  <c r="AR22" i="113"/>
  <c r="AN22" i="113"/>
  <c r="AJ22" i="113"/>
  <c r="AF22" i="113"/>
  <c r="AB22" i="113"/>
  <c r="AW20" i="113"/>
  <c r="AS20" i="113"/>
  <c r="AO20" i="113"/>
  <c r="AK20" i="113"/>
  <c r="AG20" i="113"/>
  <c r="AC20" i="113"/>
  <c r="Y20" i="113"/>
  <c r="AT18" i="113"/>
  <c r="AP18" i="113"/>
  <c r="AL18" i="113"/>
  <c r="AH18" i="113"/>
  <c r="AD18" i="113"/>
  <c r="Z18" i="113"/>
  <c r="AU15" i="113"/>
  <c r="AQ15" i="113"/>
  <c r="AM15" i="113"/>
  <c r="AI15" i="113"/>
  <c r="AE15" i="113"/>
  <c r="AA15" i="113"/>
  <c r="W13" i="2"/>
  <c r="AV12" i="113"/>
  <c r="S13" i="2"/>
  <c r="AR12" i="113"/>
  <c r="O13" i="2"/>
  <c r="AN12" i="113"/>
  <c r="K13" i="2"/>
  <c r="AJ12" i="113"/>
  <c r="G13" i="2"/>
  <c r="AF12" i="113"/>
  <c r="AB12" i="113"/>
  <c r="Z10" i="113"/>
  <c r="U10" i="2"/>
  <c r="AT9" i="113"/>
  <c r="Q10" i="2"/>
  <c r="AP9" i="113"/>
  <c r="AL9" i="113"/>
  <c r="AH9" i="113"/>
  <c r="E10" i="2"/>
  <c r="AD9" i="113"/>
  <c r="Z9" i="113"/>
  <c r="AU7" i="113"/>
  <c r="AQ7" i="113"/>
  <c r="AM7" i="113"/>
  <c r="AI7" i="113"/>
  <c r="AE7" i="113"/>
  <c r="AA7" i="113"/>
  <c r="AV28" i="113"/>
  <c r="AR28" i="113"/>
  <c r="AN28" i="113"/>
  <c r="AJ28" i="113"/>
  <c r="AF28" i="113"/>
  <c r="AB28" i="113"/>
  <c r="AW26" i="113"/>
  <c r="AS26" i="113"/>
  <c r="AO26" i="113"/>
  <c r="AK26" i="113"/>
  <c r="AG26" i="113"/>
  <c r="AC26" i="113"/>
  <c r="Y26" i="113"/>
  <c r="AT24" i="113"/>
  <c r="AP24" i="113"/>
  <c r="AL24" i="113"/>
  <c r="AH24" i="113"/>
  <c r="AD24" i="113"/>
  <c r="Z24" i="113"/>
  <c r="AU22" i="113"/>
  <c r="AQ22" i="113"/>
  <c r="AM22" i="113"/>
  <c r="AI22" i="113"/>
  <c r="AE22" i="113"/>
  <c r="AA22" i="113"/>
  <c r="AV20" i="113"/>
  <c r="AR20" i="113"/>
  <c r="AN20" i="113"/>
  <c r="AJ20" i="113"/>
  <c r="AF20" i="113"/>
  <c r="AB20" i="113"/>
  <c r="AW18" i="113"/>
  <c r="AS18" i="113"/>
  <c r="AO18" i="113"/>
  <c r="AK18" i="113"/>
  <c r="AG18" i="113"/>
  <c r="AC18" i="113"/>
  <c r="Y18" i="113"/>
  <c r="AT15" i="113"/>
  <c r="Q16" i="2"/>
  <c r="AP15" i="113"/>
  <c r="AL15" i="113"/>
  <c r="I16" i="2"/>
  <c r="AH15" i="113"/>
  <c r="AD15" i="113"/>
  <c r="Z15" i="113"/>
  <c r="V13" i="2"/>
  <c r="AU12" i="113"/>
  <c r="R13" i="2"/>
  <c r="AQ12" i="113"/>
  <c r="N13" i="2"/>
  <c r="AM12" i="113"/>
  <c r="AI12" i="113"/>
  <c r="F13" i="2"/>
  <c r="AE12" i="113"/>
  <c r="AA12" i="113"/>
  <c r="AW9" i="113"/>
  <c r="AS9" i="113"/>
  <c r="AO9" i="113"/>
  <c r="AK9" i="113"/>
  <c r="AG9" i="113"/>
  <c r="AC9" i="113"/>
  <c r="Y9" i="113"/>
  <c r="AT7" i="113"/>
  <c r="AP7" i="113"/>
  <c r="AL7" i="113"/>
  <c r="AH7" i="113"/>
  <c r="AD7" i="113"/>
  <c r="Z7" i="113"/>
  <c r="AU28" i="113"/>
  <c r="AQ28" i="113"/>
  <c r="AM28" i="113"/>
  <c r="AI28" i="113"/>
  <c r="AE28" i="113"/>
  <c r="AA28" i="113"/>
  <c r="AV26" i="113"/>
  <c r="AR26" i="113"/>
  <c r="AN26" i="113"/>
  <c r="AJ26" i="113"/>
  <c r="AF26" i="113"/>
  <c r="AB26" i="113"/>
  <c r="AW24" i="113"/>
  <c r="AS24" i="113"/>
  <c r="AO24" i="113"/>
  <c r="AK24" i="113"/>
  <c r="AG24" i="113"/>
  <c r="AC24" i="113"/>
  <c r="Y24" i="113"/>
  <c r="AT22" i="113"/>
  <c r="AP22" i="113"/>
  <c r="AL22" i="113"/>
  <c r="AH22" i="113"/>
  <c r="AD22" i="113"/>
  <c r="Z22" i="113"/>
  <c r="AU20" i="113"/>
  <c r="AQ20" i="113"/>
  <c r="AM20" i="113"/>
  <c r="AI20" i="113"/>
  <c r="AE20" i="113"/>
  <c r="AA20" i="113"/>
  <c r="AV18" i="113"/>
  <c r="AR18" i="113"/>
  <c r="AN18" i="113"/>
  <c r="AJ18" i="113"/>
  <c r="AF18" i="113"/>
  <c r="AB18" i="113"/>
  <c r="X16" i="2"/>
  <c r="AW15" i="113"/>
  <c r="T16" i="2"/>
  <c r="AS15" i="113"/>
  <c r="P16" i="2"/>
  <c r="AO15" i="113"/>
  <c r="L16" i="2"/>
  <c r="AK15" i="113"/>
  <c r="H16" i="2"/>
  <c r="AG15" i="113"/>
  <c r="AC15" i="113"/>
  <c r="Y15" i="113"/>
  <c r="AT12" i="113"/>
  <c r="AP12" i="113"/>
  <c r="AL12" i="113"/>
  <c r="AH12" i="113"/>
  <c r="AD12" i="113"/>
  <c r="Z12" i="113"/>
  <c r="AV9" i="113"/>
  <c r="AR9" i="113"/>
  <c r="AN9" i="113"/>
  <c r="AJ9" i="113"/>
  <c r="AF9" i="113"/>
  <c r="AB9" i="113"/>
  <c r="AW7" i="113"/>
  <c r="AS7" i="113"/>
  <c r="AO7" i="113"/>
  <c r="AK7" i="113"/>
  <c r="AG7" i="113"/>
  <c r="AC7" i="113"/>
  <c r="Y7" i="113"/>
  <c r="V16" i="2"/>
  <c r="N16" i="2"/>
  <c r="J16" i="2"/>
  <c r="F16" i="2"/>
  <c r="J13" i="2"/>
  <c r="U13" i="2"/>
  <c r="Q13" i="2"/>
  <c r="M13" i="2"/>
  <c r="I13" i="2"/>
  <c r="E13" i="2"/>
  <c r="M10" i="2"/>
  <c r="X10" i="2"/>
  <c r="T10" i="2"/>
  <c r="P10" i="2"/>
  <c r="L10" i="2"/>
  <c r="H10" i="2"/>
  <c r="U16" i="2"/>
  <c r="M16" i="2"/>
  <c r="E16" i="2"/>
  <c r="X13" i="2"/>
  <c r="T13" i="2"/>
  <c r="P13" i="2"/>
  <c r="L13" i="2"/>
  <c r="H13" i="2"/>
  <c r="I10" i="2"/>
  <c r="W10" i="2"/>
  <c r="S10" i="2"/>
  <c r="O10" i="2"/>
  <c r="K10" i="2"/>
  <c r="G10" i="2"/>
  <c r="W16" i="2"/>
  <c r="S16" i="2"/>
  <c r="O16" i="2"/>
  <c r="K16" i="2"/>
  <c r="G16" i="2"/>
  <c r="V10" i="2"/>
  <c r="N10" i="2"/>
  <c r="J10" i="2"/>
  <c r="F10" i="2"/>
  <c r="R16" i="2"/>
  <c r="R10" i="2"/>
  <c r="V10" i="40" l="1"/>
  <c r="V10" i="115"/>
  <c r="V10" i="77"/>
  <c r="V10" i="29"/>
  <c r="V10" i="104"/>
  <c r="V10" i="21"/>
  <c r="V10" i="99"/>
  <c r="V10" i="114"/>
  <c r="L14" i="123"/>
  <c r="L14" i="122"/>
  <c r="L14" i="121"/>
  <c r="L14" i="120"/>
  <c r="L14" i="119"/>
  <c r="L14" i="100"/>
  <c r="L13" i="40"/>
  <c r="L13" i="115"/>
  <c r="L13" i="77"/>
  <c r="L13" i="29"/>
  <c r="L13" i="104"/>
  <c r="L13" i="21"/>
  <c r="L13" i="114"/>
  <c r="L13" i="99"/>
  <c r="H11" i="123"/>
  <c r="H11" i="122"/>
  <c r="H11" i="121"/>
  <c r="H11" i="120"/>
  <c r="H11" i="119"/>
  <c r="H11" i="100"/>
  <c r="H10" i="40"/>
  <c r="H10" i="115"/>
  <c r="H10" i="77"/>
  <c r="H10" i="29"/>
  <c r="H10" i="21"/>
  <c r="H10" i="104"/>
  <c r="H10" i="114"/>
  <c r="H10" i="99"/>
  <c r="F14" i="123"/>
  <c r="F14" i="122"/>
  <c r="F14" i="121"/>
  <c r="F14" i="120"/>
  <c r="F14" i="119"/>
  <c r="F14" i="100"/>
  <c r="F13" i="40"/>
  <c r="F13" i="115"/>
  <c r="F13" i="77"/>
  <c r="F13" i="29"/>
  <c r="F13" i="21"/>
  <c r="F13" i="104"/>
  <c r="F13" i="114"/>
  <c r="F13" i="99"/>
  <c r="F11" i="123"/>
  <c r="F11" i="122"/>
  <c r="F11" i="121"/>
  <c r="F11" i="120"/>
  <c r="F11" i="119"/>
  <c r="F11" i="100"/>
  <c r="F10" i="40"/>
  <c r="F10" i="115"/>
  <c r="F10" i="77"/>
  <c r="F10" i="29"/>
  <c r="F10" i="104"/>
  <c r="F10" i="21"/>
  <c r="F10" i="99"/>
  <c r="F10" i="114"/>
  <c r="S16" i="40"/>
  <c r="S16" i="115"/>
  <c r="S16" i="77"/>
  <c r="S16" i="21"/>
  <c r="S16" i="29"/>
  <c r="S16" i="104"/>
  <c r="S16" i="114"/>
  <c r="S16" i="99"/>
  <c r="I11" i="123"/>
  <c r="I11" i="122"/>
  <c r="I11" i="121"/>
  <c r="I11" i="120"/>
  <c r="I11" i="119"/>
  <c r="I11" i="100"/>
  <c r="I10" i="40"/>
  <c r="I10" i="115"/>
  <c r="I10" i="77"/>
  <c r="I10" i="29"/>
  <c r="I10" i="104"/>
  <c r="I10" i="21"/>
  <c r="I10" i="114"/>
  <c r="I10" i="99"/>
  <c r="M16" i="40"/>
  <c r="M16" i="115"/>
  <c r="M16" i="77"/>
  <c r="M16" i="29"/>
  <c r="M16" i="21"/>
  <c r="M16" i="104"/>
  <c r="M16" i="114"/>
  <c r="M16" i="99"/>
  <c r="L11" i="123"/>
  <c r="L11" i="122"/>
  <c r="L11" i="121"/>
  <c r="L11" i="120"/>
  <c r="L11" i="119"/>
  <c r="L11" i="100"/>
  <c r="L10" i="40"/>
  <c r="L10" i="115"/>
  <c r="L10" i="77"/>
  <c r="L10" i="29"/>
  <c r="L10" i="21"/>
  <c r="L10" i="104"/>
  <c r="L10" i="114"/>
  <c r="L10" i="99"/>
  <c r="Q13" i="40"/>
  <c r="Q13" i="115"/>
  <c r="Q13" i="77"/>
  <c r="Q13" i="21"/>
  <c r="Q13" i="104"/>
  <c r="Q13" i="29"/>
  <c r="Q13" i="99"/>
  <c r="Q13" i="114"/>
  <c r="J16" i="40"/>
  <c r="J16" i="115"/>
  <c r="J16" i="77"/>
  <c r="J16" i="29"/>
  <c r="J16" i="104"/>
  <c r="J16" i="21"/>
  <c r="J16" i="114"/>
  <c r="J16" i="99"/>
  <c r="T16" i="40"/>
  <c r="T16" i="115"/>
  <c r="T16" i="77"/>
  <c r="T16" i="29"/>
  <c r="T16" i="21"/>
  <c r="T16" i="104"/>
  <c r="T16" i="114"/>
  <c r="T16" i="99"/>
  <c r="G14" i="123"/>
  <c r="G14" i="122"/>
  <c r="G14" i="121"/>
  <c r="G14" i="120"/>
  <c r="G14" i="119"/>
  <c r="G14" i="100"/>
  <c r="G13" i="40"/>
  <c r="G13" i="115"/>
  <c r="G13" i="77"/>
  <c r="G13" i="29"/>
  <c r="G13" i="21"/>
  <c r="G13" i="114"/>
  <c r="G13" i="104"/>
  <c r="G13" i="99"/>
  <c r="W13" i="40"/>
  <c r="W13" i="115"/>
  <c r="W13" i="77"/>
  <c r="W13" i="29"/>
  <c r="W13" i="21"/>
  <c r="W13" i="114"/>
  <c r="W13" i="104"/>
  <c r="W13" i="99"/>
  <c r="J11" i="123"/>
  <c r="J11" i="122"/>
  <c r="J11" i="121"/>
  <c r="J11" i="120"/>
  <c r="J11" i="119"/>
  <c r="J11" i="100"/>
  <c r="J10" i="40"/>
  <c r="J10" i="115"/>
  <c r="J10" i="77"/>
  <c r="J10" i="29"/>
  <c r="J10" i="104"/>
  <c r="J10" i="21"/>
  <c r="J10" i="99"/>
  <c r="J10" i="114"/>
  <c r="G16" i="40"/>
  <c r="G16" i="115"/>
  <c r="G16" i="77"/>
  <c r="G16" i="21"/>
  <c r="G16" i="29"/>
  <c r="G16" i="104"/>
  <c r="G16" i="114"/>
  <c r="G16" i="99"/>
  <c r="W16" i="40"/>
  <c r="W16" i="115"/>
  <c r="W16" i="77"/>
  <c r="W16" i="21"/>
  <c r="W16" i="29"/>
  <c r="W16" i="104"/>
  <c r="W16" i="114"/>
  <c r="W16" i="99"/>
  <c r="O11" i="123"/>
  <c r="O11" i="122"/>
  <c r="O11" i="121"/>
  <c r="O11" i="120"/>
  <c r="O11" i="119"/>
  <c r="O11" i="100"/>
  <c r="O10" i="40"/>
  <c r="O10" i="115"/>
  <c r="O10" i="77"/>
  <c r="O10" i="21"/>
  <c r="O10" i="29"/>
  <c r="O10" i="104"/>
  <c r="O10" i="99"/>
  <c r="O10" i="114"/>
  <c r="T13" i="40"/>
  <c r="T13" i="115"/>
  <c r="T13" i="77"/>
  <c r="T13" i="29"/>
  <c r="T13" i="104"/>
  <c r="T13" i="21"/>
  <c r="T13" i="114"/>
  <c r="T13" i="99"/>
  <c r="U16" i="40"/>
  <c r="U16" i="115"/>
  <c r="U16" i="77"/>
  <c r="U16" i="29"/>
  <c r="U16" i="21"/>
  <c r="U16" i="114"/>
  <c r="U16" i="104"/>
  <c r="U16" i="99"/>
  <c r="P10" i="40"/>
  <c r="P10" i="115"/>
  <c r="P10" i="77"/>
  <c r="P10" i="29"/>
  <c r="P10" i="21"/>
  <c r="P10" i="104"/>
  <c r="P10" i="114"/>
  <c r="P10" i="99"/>
  <c r="E14" i="123"/>
  <c r="E14" i="122"/>
  <c r="E14" i="121"/>
  <c r="E14" i="120"/>
  <c r="E14" i="119"/>
  <c r="H14" i="98"/>
  <c r="E14" i="97"/>
  <c r="E15" i="125"/>
  <c r="E15" i="126"/>
  <c r="E15" i="96"/>
  <c r="E14" i="100"/>
  <c r="E13" i="40"/>
  <c r="E14" i="95"/>
  <c r="E13" i="115"/>
  <c r="E13" i="77"/>
  <c r="E13" i="29"/>
  <c r="E13" i="21"/>
  <c r="E13" i="104"/>
  <c r="E13" i="99"/>
  <c r="E13" i="114"/>
  <c r="U13" i="40"/>
  <c r="U13" i="115"/>
  <c r="U13" i="77"/>
  <c r="U13" i="29"/>
  <c r="U13" i="21"/>
  <c r="U13" i="104"/>
  <c r="U13" i="99"/>
  <c r="U13" i="114"/>
  <c r="N16" i="40"/>
  <c r="N16" i="115"/>
  <c r="N16" i="77"/>
  <c r="N16" i="29"/>
  <c r="N16" i="104"/>
  <c r="N16" i="21"/>
  <c r="N16" i="114"/>
  <c r="N16" i="99"/>
  <c r="Q16" i="40"/>
  <c r="Q16" i="115"/>
  <c r="Q16" i="77"/>
  <c r="Q16" i="29"/>
  <c r="Q16" i="21"/>
  <c r="Q16" i="104"/>
  <c r="Q16" i="114"/>
  <c r="Q16" i="99"/>
  <c r="E11" i="123"/>
  <c r="E11" i="122"/>
  <c r="E11" i="121"/>
  <c r="E11" i="120"/>
  <c r="E11" i="119"/>
  <c r="E11" i="100"/>
  <c r="H11" i="98"/>
  <c r="E11" i="97"/>
  <c r="E12" i="125"/>
  <c r="E12" i="126"/>
  <c r="E12" i="96"/>
  <c r="E11" i="95"/>
  <c r="E10" i="40"/>
  <c r="E10" i="115"/>
  <c r="E10" i="77"/>
  <c r="E10" i="29"/>
  <c r="E10" i="104"/>
  <c r="E10" i="21"/>
  <c r="E10" i="114"/>
  <c r="E10" i="99"/>
  <c r="Q10" i="40"/>
  <c r="Q10" i="115"/>
  <c r="Q10" i="77"/>
  <c r="Q10" i="29"/>
  <c r="Q10" i="104"/>
  <c r="Q10" i="21"/>
  <c r="Q10" i="114"/>
  <c r="Q10" i="99"/>
  <c r="R16" i="40"/>
  <c r="R16" i="115"/>
  <c r="R16" i="77"/>
  <c r="R16" i="29"/>
  <c r="R16" i="104"/>
  <c r="R16" i="21"/>
  <c r="R16" i="114"/>
  <c r="R16" i="99"/>
  <c r="G11" i="123"/>
  <c r="G11" i="122"/>
  <c r="G11" i="121"/>
  <c r="G11" i="120"/>
  <c r="G11" i="119"/>
  <c r="G11" i="100"/>
  <c r="G10" i="40"/>
  <c r="G10" i="115"/>
  <c r="G10" i="77"/>
  <c r="G10" i="21"/>
  <c r="G10" i="104"/>
  <c r="G10" i="29"/>
  <c r="G10" i="99"/>
  <c r="G10" i="114"/>
  <c r="E16" i="40"/>
  <c r="E16" i="115"/>
  <c r="E16" i="77"/>
  <c r="E16" i="29"/>
  <c r="E16" i="21"/>
  <c r="E16" i="114"/>
  <c r="E16" i="104"/>
  <c r="E16" i="99"/>
  <c r="F16" i="40"/>
  <c r="F16" i="115"/>
  <c r="F16" i="77"/>
  <c r="F16" i="29"/>
  <c r="F16" i="104"/>
  <c r="F16" i="21"/>
  <c r="F16" i="114"/>
  <c r="F16" i="99"/>
  <c r="U10" i="40"/>
  <c r="U10" i="115"/>
  <c r="U10" i="77"/>
  <c r="U10" i="29"/>
  <c r="U10" i="104"/>
  <c r="U10" i="21"/>
  <c r="U10" i="114"/>
  <c r="U10" i="99"/>
  <c r="R10" i="40"/>
  <c r="R10" i="115"/>
  <c r="R10" i="77"/>
  <c r="R10" i="29"/>
  <c r="R10" i="104"/>
  <c r="R10" i="21"/>
  <c r="R10" i="99"/>
  <c r="R10" i="114"/>
  <c r="N11" i="123"/>
  <c r="N11" i="122"/>
  <c r="N11" i="121"/>
  <c r="N11" i="120"/>
  <c r="N11" i="119"/>
  <c r="N11" i="100"/>
  <c r="N10" i="40"/>
  <c r="N10" i="115"/>
  <c r="N10" i="77"/>
  <c r="N10" i="29"/>
  <c r="N10" i="104"/>
  <c r="N10" i="21"/>
  <c r="N10" i="99"/>
  <c r="N10" i="114"/>
  <c r="K16" i="40"/>
  <c r="K16" i="115"/>
  <c r="K16" i="77"/>
  <c r="K16" i="21"/>
  <c r="K16" i="104"/>
  <c r="K16" i="29"/>
  <c r="K16" i="114"/>
  <c r="K16" i="99"/>
  <c r="S10" i="40"/>
  <c r="S10" i="115"/>
  <c r="S10" i="77"/>
  <c r="S10" i="21"/>
  <c r="S10" i="29"/>
  <c r="S10" i="104"/>
  <c r="S10" i="99"/>
  <c r="S10" i="114"/>
  <c r="H14" i="123"/>
  <c r="H14" i="122"/>
  <c r="H14" i="121"/>
  <c r="H14" i="120"/>
  <c r="H14" i="119"/>
  <c r="H14" i="100"/>
  <c r="H13" i="40"/>
  <c r="H13" i="115"/>
  <c r="H13" i="77"/>
  <c r="H13" i="29"/>
  <c r="H13" i="104"/>
  <c r="H13" i="21"/>
  <c r="H13" i="114"/>
  <c r="H13" i="99"/>
  <c r="X13" i="40"/>
  <c r="X13" i="115"/>
  <c r="X13" i="77"/>
  <c r="X13" i="29"/>
  <c r="X13" i="104"/>
  <c r="X13" i="21"/>
  <c r="X13" i="114"/>
  <c r="X13" i="99"/>
  <c r="T10" i="40"/>
  <c r="T10" i="115"/>
  <c r="T10" i="77"/>
  <c r="T10" i="29"/>
  <c r="T10" i="21"/>
  <c r="T10" i="104"/>
  <c r="T10" i="114"/>
  <c r="T10" i="99"/>
  <c r="I14" i="123"/>
  <c r="I14" i="122"/>
  <c r="I14" i="121"/>
  <c r="I14" i="120"/>
  <c r="I14" i="119"/>
  <c r="I14" i="100"/>
  <c r="I13" i="40"/>
  <c r="I13" i="115"/>
  <c r="I13" i="77"/>
  <c r="I13" i="21"/>
  <c r="I13" i="29"/>
  <c r="I13" i="104"/>
  <c r="I13" i="99"/>
  <c r="I13" i="114"/>
  <c r="J14" i="123"/>
  <c r="J14" i="122"/>
  <c r="J14" i="121"/>
  <c r="J14" i="120"/>
  <c r="J14" i="119"/>
  <c r="J14" i="100"/>
  <c r="J13" i="40"/>
  <c r="J13" i="115"/>
  <c r="J13" i="77"/>
  <c r="J13" i="29"/>
  <c r="J13" i="21"/>
  <c r="J13" i="104"/>
  <c r="J13" i="114"/>
  <c r="J13" i="99"/>
  <c r="V16" i="40"/>
  <c r="V16" i="115"/>
  <c r="V16" i="77"/>
  <c r="V16" i="29"/>
  <c r="V16" i="104"/>
  <c r="V16" i="21"/>
  <c r="V16" i="114"/>
  <c r="V16" i="99"/>
  <c r="H16" i="40"/>
  <c r="H16" i="115"/>
  <c r="H16" i="77"/>
  <c r="H16" i="29"/>
  <c r="H16" i="21"/>
  <c r="H16" i="104"/>
  <c r="H16" i="114"/>
  <c r="H16" i="99"/>
  <c r="P16" i="40"/>
  <c r="P16" i="115"/>
  <c r="P16" i="77"/>
  <c r="P16" i="29"/>
  <c r="P16" i="21"/>
  <c r="P16" i="104"/>
  <c r="P16" i="114"/>
  <c r="P16" i="99"/>
  <c r="X16" i="40"/>
  <c r="X16" i="115"/>
  <c r="X16" i="77"/>
  <c r="X16" i="29"/>
  <c r="X16" i="21"/>
  <c r="X16" i="104"/>
  <c r="X16" i="114"/>
  <c r="X16" i="99"/>
  <c r="N14" i="123"/>
  <c r="N14" i="122"/>
  <c r="N14" i="121"/>
  <c r="N14" i="120"/>
  <c r="N14" i="119"/>
  <c r="N14" i="100"/>
  <c r="N13" i="40"/>
  <c r="N13" i="115"/>
  <c r="N13" i="77"/>
  <c r="N13" i="29"/>
  <c r="N13" i="21"/>
  <c r="N13" i="104"/>
  <c r="N13" i="114"/>
  <c r="N13" i="99"/>
  <c r="V13" i="40"/>
  <c r="V13" i="115"/>
  <c r="V13" i="77"/>
  <c r="V13" i="29"/>
  <c r="V13" i="21"/>
  <c r="V13" i="104"/>
  <c r="V13" i="114"/>
  <c r="V13" i="99"/>
  <c r="I16" i="40"/>
  <c r="I16" i="115"/>
  <c r="I16" i="77"/>
  <c r="I16" i="29"/>
  <c r="I16" i="21"/>
  <c r="I16" i="114"/>
  <c r="I16" i="104"/>
  <c r="I16" i="99"/>
  <c r="K14" i="123"/>
  <c r="K14" i="122"/>
  <c r="K14" i="121"/>
  <c r="K14" i="120"/>
  <c r="K14" i="119"/>
  <c r="K14" i="100"/>
  <c r="K13" i="40"/>
  <c r="K13" i="115"/>
  <c r="K13" i="77"/>
  <c r="K13" i="29"/>
  <c r="K13" i="21"/>
  <c r="K13" i="104"/>
  <c r="K13" i="114"/>
  <c r="K13" i="99"/>
  <c r="S13" i="40"/>
  <c r="S13" i="115"/>
  <c r="S13" i="77"/>
  <c r="S13" i="29"/>
  <c r="S13" i="21"/>
  <c r="S13" i="114"/>
  <c r="S13" i="104"/>
  <c r="S13" i="99"/>
  <c r="O16" i="40"/>
  <c r="O16" i="115"/>
  <c r="O16" i="77"/>
  <c r="O16" i="29"/>
  <c r="O16" i="21"/>
  <c r="O16" i="104"/>
  <c r="O16" i="114"/>
  <c r="O16" i="99"/>
  <c r="X10" i="40"/>
  <c r="X10" i="115"/>
  <c r="X10" i="77"/>
  <c r="X10" i="29"/>
  <c r="X10" i="21"/>
  <c r="X10" i="104"/>
  <c r="X10" i="114"/>
  <c r="X10" i="99"/>
  <c r="W10" i="40"/>
  <c r="W10" i="115"/>
  <c r="W10" i="77"/>
  <c r="W10" i="21"/>
  <c r="W10" i="104"/>
  <c r="W10" i="29"/>
  <c r="W10" i="99"/>
  <c r="W10" i="114"/>
  <c r="M14" i="123"/>
  <c r="M14" i="122"/>
  <c r="M14" i="121"/>
  <c r="M14" i="120"/>
  <c r="M14" i="119"/>
  <c r="M14" i="100"/>
  <c r="M13" i="40"/>
  <c r="M13" i="115"/>
  <c r="M13" i="77"/>
  <c r="M13" i="21"/>
  <c r="M13" i="29"/>
  <c r="M13" i="104"/>
  <c r="M13" i="99"/>
  <c r="M13" i="114"/>
  <c r="K11" i="123"/>
  <c r="K11" i="122"/>
  <c r="K11" i="121"/>
  <c r="K11" i="120"/>
  <c r="K11" i="119"/>
  <c r="K11" i="100"/>
  <c r="K10" i="40"/>
  <c r="K10" i="115"/>
  <c r="K10" i="77"/>
  <c r="K10" i="29"/>
  <c r="K10" i="21"/>
  <c r="K10" i="104"/>
  <c r="K10" i="99"/>
  <c r="K10" i="114"/>
  <c r="P13" i="40"/>
  <c r="P13" i="115"/>
  <c r="P13" i="77"/>
  <c r="P13" i="29"/>
  <c r="P13" i="104"/>
  <c r="P13" i="21"/>
  <c r="P13" i="114"/>
  <c r="P13" i="99"/>
  <c r="M11" i="123"/>
  <c r="M11" i="122"/>
  <c r="M11" i="121"/>
  <c r="M11" i="120"/>
  <c r="M11" i="119"/>
  <c r="M11" i="100"/>
  <c r="M10" i="40"/>
  <c r="M10" i="115"/>
  <c r="M10" i="77"/>
  <c r="M10" i="29"/>
  <c r="M10" i="104"/>
  <c r="M10" i="21"/>
  <c r="M10" i="114"/>
  <c r="M10" i="99"/>
  <c r="L16" i="40"/>
  <c r="L16" i="115"/>
  <c r="L16" i="77"/>
  <c r="L16" i="29"/>
  <c r="L16" i="21"/>
  <c r="L16" i="104"/>
  <c r="L16" i="114"/>
  <c r="L16" i="99"/>
  <c r="R13" i="40"/>
  <c r="R13" i="115"/>
  <c r="R13" i="77"/>
  <c r="R13" i="29"/>
  <c r="R13" i="21"/>
  <c r="R13" i="104"/>
  <c r="R13" i="114"/>
  <c r="R13" i="99"/>
  <c r="O14" i="123"/>
  <c r="O14" i="122"/>
  <c r="O14" i="121"/>
  <c r="O14" i="120"/>
  <c r="O14" i="119"/>
  <c r="O14" i="100"/>
  <c r="O13" i="40"/>
  <c r="O13" i="115"/>
  <c r="O13" i="77"/>
  <c r="O13" i="29"/>
  <c r="O13" i="21"/>
  <c r="O13" i="104"/>
  <c r="O13" i="114"/>
  <c r="O13" i="99"/>
  <c r="D11" i="38"/>
  <c r="D11" i="41"/>
  <c r="D11" i="129"/>
  <c r="D11" i="128"/>
  <c r="D11" i="127"/>
  <c r="D11" i="37"/>
  <c r="J11" i="41"/>
  <c r="J11" i="38"/>
  <c r="J11" i="127"/>
  <c r="J11" i="128"/>
  <c r="J11" i="129"/>
  <c r="J11" i="37"/>
  <c r="C11" i="38"/>
  <c r="C11" i="129"/>
  <c r="C11" i="41"/>
  <c r="C11" i="128"/>
  <c r="C11" i="127"/>
  <c r="C11" i="37"/>
  <c r="E11" i="38"/>
  <c r="E11" i="41"/>
  <c r="E11" i="129"/>
  <c r="E11" i="128"/>
  <c r="E11" i="127"/>
  <c r="E11" i="37"/>
  <c r="J14" i="38"/>
  <c r="J14" i="41"/>
  <c r="J14" i="127"/>
  <c r="J14" i="128"/>
  <c r="J14" i="129"/>
  <c r="J14" i="37"/>
  <c r="C14" i="38"/>
  <c r="C14" i="129"/>
  <c r="C14" i="41"/>
  <c r="C14" i="128"/>
  <c r="C14" i="37"/>
  <c r="C14" i="127"/>
  <c r="H14" i="41"/>
  <c r="H14" i="129"/>
  <c r="H14" i="38"/>
  <c r="H14" i="127"/>
  <c r="H14" i="37"/>
  <c r="H14" i="128"/>
  <c r="E14" i="38"/>
  <c r="E14" i="41"/>
  <c r="E14" i="127"/>
  <c r="E14" i="129"/>
  <c r="E14" i="128"/>
  <c r="E14" i="37"/>
  <c r="F14" i="38"/>
  <c r="F14" i="41"/>
  <c r="F14" i="129"/>
  <c r="F14" i="127"/>
  <c r="F14" i="128"/>
  <c r="F14" i="37"/>
  <c r="G11" i="38"/>
  <c r="G11" i="129"/>
  <c r="G11" i="41"/>
  <c r="G11" i="128"/>
  <c r="G11" i="37"/>
  <c r="G11" i="127"/>
  <c r="H11" i="38"/>
  <c r="H11" i="41"/>
  <c r="H11" i="129"/>
  <c r="H11" i="128"/>
  <c r="H11" i="127"/>
  <c r="H11" i="37"/>
  <c r="I11" i="38"/>
  <c r="I11" i="129"/>
  <c r="I11" i="41"/>
  <c r="I11" i="128"/>
  <c r="I11" i="127"/>
  <c r="I11" i="37"/>
  <c r="G14" i="38"/>
  <c r="G14" i="129"/>
  <c r="G14" i="41"/>
  <c r="G14" i="128"/>
  <c r="G14" i="37"/>
  <c r="G14" i="127"/>
  <c r="F11" i="41"/>
  <c r="F11" i="38"/>
  <c r="F11" i="129"/>
  <c r="F11" i="127"/>
  <c r="F11" i="128"/>
  <c r="F11" i="37"/>
  <c r="D14" i="41"/>
  <c r="D14" i="129"/>
  <c r="D14" i="38"/>
  <c r="D14" i="127"/>
  <c r="D14" i="128"/>
  <c r="D14" i="37"/>
  <c r="I14" i="38"/>
  <c r="I14" i="129"/>
  <c r="I14" i="41"/>
  <c r="I14" i="128"/>
  <c r="I14" i="37"/>
  <c r="I14" i="127"/>
  <c r="B14" i="129"/>
  <c r="B14" i="38"/>
  <c r="B14" i="41"/>
  <c r="B14" i="128"/>
  <c r="B14" i="127"/>
  <c r="B14" i="37"/>
  <c r="B11" i="129"/>
  <c r="B11" i="38"/>
  <c r="B11" i="41"/>
  <c r="B11" i="128"/>
  <c r="B11" i="127"/>
  <c r="B11" i="37"/>
  <c r="AE10" i="113"/>
  <c r="AB10" i="113"/>
  <c r="AL13" i="113"/>
  <c r="X7" i="113"/>
  <c r="AJ16" i="113"/>
  <c r="AR10" i="113"/>
  <c r="AW16" i="113"/>
  <c r="AH16" i="113"/>
  <c r="AF13" i="113"/>
  <c r="AV13" i="113"/>
  <c r="X15" i="113"/>
  <c r="AN10" i="113"/>
  <c r="AO10" i="113"/>
  <c r="AU16" i="113"/>
  <c r="AP16" i="113"/>
  <c r="X26" i="113"/>
  <c r="AQ16" i="113"/>
  <c r="AD16" i="113"/>
  <c r="AL10" i="113"/>
  <c r="AE16" i="113"/>
  <c r="AQ10" i="113"/>
  <c r="AA10" i="113"/>
  <c r="AF16" i="113"/>
  <c r="AW13" i="113"/>
  <c r="Y10" i="113"/>
  <c r="X22" i="113"/>
  <c r="X12" i="113"/>
  <c r="AM10" i="113"/>
  <c r="AB16" i="113"/>
  <c r="AR16" i="113"/>
  <c r="AJ10" i="113"/>
  <c r="AC13" i="113"/>
  <c r="AS13" i="113"/>
  <c r="AT16" i="113"/>
  <c r="AK10" i="113"/>
  <c r="AD13" i="113"/>
  <c r="AT13" i="113"/>
  <c r="AM16" i="113"/>
  <c r="Y16" i="113"/>
  <c r="AO16" i="113"/>
  <c r="AU13" i="113"/>
  <c r="AT10" i="113"/>
  <c r="AN13" i="113"/>
  <c r="X18" i="113"/>
  <c r="AH10" i="113"/>
  <c r="AK13" i="113"/>
  <c r="AC10" i="113"/>
  <c r="AS10" i="113"/>
  <c r="AI13" i="113"/>
  <c r="AG16" i="113"/>
  <c r="AM13" i="113"/>
  <c r="AD10" i="113"/>
  <c r="X24" i="113"/>
  <c r="AU10" i="113"/>
  <c r="AV16" i="113"/>
  <c r="AG13" i="113"/>
  <c r="AL16" i="113"/>
  <c r="AH13" i="113"/>
  <c r="AA16" i="113"/>
  <c r="AK16" i="113"/>
  <c r="AQ13" i="113"/>
  <c r="AP10" i="113"/>
  <c r="AJ13" i="113"/>
  <c r="X28" i="113"/>
  <c r="X20" i="113"/>
  <c r="X10" i="113"/>
  <c r="AI10" i="113"/>
  <c r="AN16" i="113"/>
  <c r="AF10" i="113"/>
  <c r="AV10" i="113"/>
  <c r="Y13" i="113"/>
  <c r="AO13" i="113"/>
  <c r="AG10" i="113"/>
  <c r="AW10" i="113"/>
  <c r="Z13" i="113"/>
  <c r="AP13" i="113"/>
  <c r="AA13" i="113"/>
  <c r="AI16" i="113"/>
  <c r="AC16" i="113"/>
  <c r="AS16" i="113"/>
  <c r="AE13" i="113"/>
  <c r="Z16" i="113"/>
  <c r="AB13" i="113"/>
  <c r="AR13" i="113"/>
  <c r="C31" i="94"/>
  <c r="D31" i="94"/>
  <c r="D16" i="94"/>
  <c r="C16" i="94"/>
  <c r="B16" i="94"/>
  <c r="D15" i="94"/>
  <c r="D32" i="94" s="1"/>
  <c r="C15" i="94"/>
  <c r="C32" i="94" s="1"/>
  <c r="B15" i="94"/>
  <c r="B3" i="94"/>
  <c r="C3" i="94"/>
  <c r="C19" i="94" s="1"/>
  <c r="D3" i="94"/>
  <c r="D19" i="94" s="1"/>
  <c r="B4" i="94"/>
  <c r="C4" i="94"/>
  <c r="D4" i="94"/>
  <c r="D20" i="94" s="1"/>
  <c r="B6" i="94"/>
  <c r="C6" i="94"/>
  <c r="C22" i="94" s="1"/>
  <c r="D6" i="94"/>
  <c r="D22" i="94" s="1"/>
  <c r="C31" i="93"/>
  <c r="D31" i="93"/>
  <c r="D16" i="93"/>
  <c r="C16" i="93"/>
  <c r="B16" i="93"/>
  <c r="D15" i="93"/>
  <c r="D32" i="93" s="1"/>
  <c r="C15" i="93"/>
  <c r="C32" i="93" s="1"/>
  <c r="B15" i="93"/>
  <c r="B3" i="93"/>
  <c r="C3" i="93"/>
  <c r="C19" i="93" s="1"/>
  <c r="D3" i="93"/>
  <c r="D19" i="93" s="1"/>
  <c r="B4" i="93"/>
  <c r="C4" i="93"/>
  <c r="C20" i="93" s="1"/>
  <c r="D4" i="93"/>
  <c r="B6" i="93"/>
  <c r="C6" i="93"/>
  <c r="C22" i="93" s="1"/>
  <c r="D6" i="93"/>
  <c r="D22" i="93" s="1"/>
  <c r="C31" i="92"/>
  <c r="C32" i="92" s="1"/>
  <c r="D31" i="92"/>
  <c r="D32" i="92" s="1"/>
  <c r="D15" i="92"/>
  <c r="C15" i="92"/>
  <c r="B15" i="92"/>
  <c r="D14" i="92"/>
  <c r="C14" i="92"/>
  <c r="B14" i="92"/>
  <c r="B2" i="92"/>
  <c r="C2" i="92"/>
  <c r="C19" i="92" s="1"/>
  <c r="D2" i="92"/>
  <c r="D19" i="92" s="1"/>
  <c r="B3" i="92"/>
  <c r="C3" i="92"/>
  <c r="C20" i="92" s="1"/>
  <c r="D3" i="92"/>
  <c r="D37" i="92" s="1"/>
  <c r="B5" i="92"/>
  <c r="C5" i="92"/>
  <c r="C22" i="92" s="1"/>
  <c r="D5" i="92"/>
  <c r="D22" i="92" s="1"/>
  <c r="D32" i="91"/>
  <c r="D33" i="91" s="1"/>
  <c r="D16" i="91"/>
  <c r="D15" i="91"/>
  <c r="B20" i="91"/>
  <c r="C20" i="91"/>
  <c r="B21" i="91"/>
  <c r="C21" i="91"/>
  <c r="D21" i="91"/>
  <c r="B23" i="91"/>
  <c r="C23" i="91"/>
  <c r="D23" i="91"/>
  <c r="B32" i="91"/>
  <c r="B33" i="91" s="1"/>
  <c r="C32" i="91"/>
  <c r="C33" i="91" s="1"/>
  <c r="D39" i="93" l="1"/>
  <c r="X13" i="113"/>
  <c r="X16" i="113"/>
  <c r="D39" i="94"/>
  <c r="C39" i="94"/>
  <c r="D39" i="92"/>
  <c r="C39" i="92"/>
  <c r="D40" i="91"/>
  <c r="C40" i="91"/>
  <c r="C37" i="93"/>
  <c r="D20" i="92"/>
  <c r="C37" i="92"/>
  <c r="C37" i="91"/>
  <c r="D38" i="91"/>
  <c r="D20" i="93"/>
  <c r="D37" i="93"/>
  <c r="D20" i="91"/>
  <c r="D37" i="91"/>
  <c r="C38" i="91"/>
  <c r="B37" i="91"/>
  <c r="C20" i="94"/>
  <c r="C37" i="94"/>
  <c r="D37" i="94"/>
  <c r="C39" i="93"/>
  <c r="D36" i="94"/>
  <c r="C36" i="94"/>
  <c r="D36" i="93"/>
  <c r="C36" i="93"/>
  <c r="D36" i="92"/>
  <c r="C36" i="92"/>
  <c r="B40" i="91"/>
  <c r="B38" i="91"/>
  <c r="C16" i="91"/>
  <c r="C15" i="91"/>
  <c r="Q22" i="113" l="1"/>
  <c r="Q15" i="113"/>
  <c r="Q24" i="113"/>
  <c r="R11" i="116"/>
  <c r="Q12" i="113"/>
  <c r="R6" i="116"/>
  <c r="R23" i="116" s="1"/>
  <c r="R40" i="116" s="1"/>
  <c r="Q7" i="113"/>
  <c r="Q18" i="113"/>
  <c r="Q26" i="113"/>
  <c r="R8" i="116"/>
  <c r="R25" i="116" s="1"/>
  <c r="R42" i="116" s="1"/>
  <c r="Q9" i="113"/>
  <c r="Q20" i="113"/>
  <c r="Q28" i="113"/>
  <c r="B31" i="94"/>
  <c r="B32" i="94"/>
  <c r="B36" i="94"/>
  <c r="B22" i="94"/>
  <c r="B31" i="93"/>
  <c r="B32" i="93"/>
  <c r="B22" i="93"/>
  <c r="B31" i="92"/>
  <c r="B32" i="92" s="1"/>
  <c r="B36" i="92"/>
  <c r="B37" i="92"/>
  <c r="B22" i="92"/>
  <c r="B16" i="91"/>
  <c r="B15" i="91"/>
  <c r="R9" i="116" l="1"/>
  <c r="R26" i="116" s="1"/>
  <c r="R43" i="116" s="1"/>
  <c r="Q10" i="113"/>
  <c r="Q16" i="113"/>
  <c r="R12" i="116"/>
  <c r="R29" i="116" s="1"/>
  <c r="R46" i="116" s="1"/>
  <c r="Q13" i="113"/>
  <c r="R28" i="116"/>
  <c r="R45" i="116" s="1"/>
  <c r="B39" i="94"/>
  <c r="B39" i="93"/>
  <c r="B39" i="92"/>
  <c r="B19" i="94"/>
  <c r="B19" i="92"/>
  <c r="B20" i="93"/>
  <c r="B37" i="93"/>
  <c r="B19" i="93"/>
  <c r="B36" i="93"/>
  <c r="B20" i="92"/>
  <c r="B20" i="94"/>
  <c r="B37" i="94"/>
  <c r="C4" i="108" l="1"/>
  <c r="C5" i="108"/>
  <c r="C7" i="108"/>
  <c r="C8" i="108"/>
  <c r="C10" i="108"/>
  <c r="C11" i="108"/>
  <c r="C13" i="108"/>
  <c r="C14" i="108"/>
  <c r="C11" i="117" l="1"/>
  <c r="C28" i="117" s="1"/>
  <c r="C11" i="118"/>
  <c r="B11" i="118"/>
  <c r="B11" i="117"/>
  <c r="B28" i="117" s="1"/>
  <c r="D11" i="117"/>
  <c r="D28" i="117" s="1"/>
  <c r="D11" i="118"/>
  <c r="G11" i="116"/>
  <c r="G28" i="116" s="1"/>
  <c r="G45" i="116" s="1"/>
  <c r="F12" i="113"/>
  <c r="G20" i="113"/>
  <c r="E24" i="113"/>
  <c r="J26" i="113"/>
  <c r="G28" i="113"/>
  <c r="P15" i="113"/>
  <c r="C15" i="113"/>
  <c r="D20" i="113"/>
  <c r="I22" i="113"/>
  <c r="J24" i="113"/>
  <c r="H28" i="113"/>
  <c r="M11" i="116"/>
  <c r="L12" i="113"/>
  <c r="M15" i="113"/>
  <c r="T15" i="113"/>
  <c r="O15" i="113"/>
  <c r="V11" i="116"/>
  <c r="U12" i="113"/>
  <c r="Q11" i="116"/>
  <c r="P12" i="113"/>
  <c r="K11" i="116"/>
  <c r="J12" i="113"/>
  <c r="F18" i="113"/>
  <c r="D22" i="113"/>
  <c r="I24" i="113"/>
  <c r="L11" i="116"/>
  <c r="L28" i="116" s="1"/>
  <c r="L45" i="116" s="1"/>
  <c r="K12" i="113"/>
  <c r="U15" i="113"/>
  <c r="S11" i="116"/>
  <c r="S28" i="116" s="1"/>
  <c r="S45" i="116" s="1"/>
  <c r="R12" i="113"/>
  <c r="D8" i="116"/>
  <c r="D25" i="116" s="1"/>
  <c r="D42" i="116" s="1"/>
  <c r="C9" i="113"/>
  <c r="F11" i="116"/>
  <c r="E12" i="113"/>
  <c r="H20" i="113"/>
  <c r="F24" i="113"/>
  <c r="G26" i="113"/>
  <c r="C8" i="116"/>
  <c r="B9" i="113"/>
  <c r="D18" i="113"/>
  <c r="I20" i="113"/>
  <c r="G24" i="113"/>
  <c r="D26" i="113"/>
  <c r="H26" i="113"/>
  <c r="E28" i="113"/>
  <c r="I28" i="113"/>
  <c r="K15" i="113"/>
  <c r="W15" i="113"/>
  <c r="S15" i="113"/>
  <c r="N15" i="113"/>
  <c r="U11" i="116"/>
  <c r="T12" i="113"/>
  <c r="P11" i="116"/>
  <c r="P28" i="116" s="1"/>
  <c r="P45" i="116" s="1"/>
  <c r="O12" i="113"/>
  <c r="C11" i="116"/>
  <c r="C28" i="116" s="1"/>
  <c r="C45" i="116" s="1"/>
  <c r="B12" i="113"/>
  <c r="J18" i="113"/>
  <c r="H22" i="113"/>
  <c r="F26" i="113"/>
  <c r="N11" i="116"/>
  <c r="M12" i="113"/>
  <c r="W11" i="116"/>
  <c r="W28" i="116" s="1"/>
  <c r="W45" i="116" s="1"/>
  <c r="V12" i="113"/>
  <c r="J11" i="116"/>
  <c r="I12" i="113"/>
  <c r="G18" i="113"/>
  <c r="E22" i="113"/>
  <c r="D28" i="113"/>
  <c r="B8" i="116"/>
  <c r="B15" i="113"/>
  <c r="I11" i="116"/>
  <c r="H12" i="113"/>
  <c r="H18" i="113"/>
  <c r="E20" i="113"/>
  <c r="F22" i="113"/>
  <c r="J22" i="113"/>
  <c r="B11" i="116"/>
  <c r="D11" i="116"/>
  <c r="D28" i="116" s="1"/>
  <c r="D45" i="116" s="1"/>
  <c r="C12" i="113"/>
  <c r="E11" i="116"/>
  <c r="D12" i="113"/>
  <c r="H11" i="116"/>
  <c r="H28" i="116" s="1"/>
  <c r="H45" i="116" s="1"/>
  <c r="G12" i="113"/>
  <c r="E18" i="113"/>
  <c r="I18" i="113"/>
  <c r="F20" i="113"/>
  <c r="J20" i="113"/>
  <c r="G22" i="113"/>
  <c r="D24" i="113"/>
  <c r="H24" i="113"/>
  <c r="E26" i="113"/>
  <c r="I26" i="113"/>
  <c r="F28" i="113"/>
  <c r="J28" i="113"/>
  <c r="L15" i="113"/>
  <c r="V15" i="113"/>
  <c r="R15" i="113"/>
  <c r="X11" i="116"/>
  <c r="X28" i="116" s="1"/>
  <c r="X45" i="116" s="1"/>
  <c r="W12" i="113"/>
  <c r="T11" i="116"/>
  <c r="T28" i="116" s="1"/>
  <c r="T45" i="116" s="1"/>
  <c r="S12" i="113"/>
  <c r="O11" i="116"/>
  <c r="O28" i="116" s="1"/>
  <c r="O45" i="116" s="1"/>
  <c r="N12" i="113"/>
  <c r="C12" i="91"/>
  <c r="C29" i="91" s="1"/>
  <c r="C46" i="91" s="1"/>
  <c r="B12" i="91"/>
  <c r="B29" i="91" s="1"/>
  <c r="B46" i="91" s="1"/>
  <c r="D12" i="91"/>
  <c r="D29" i="91" s="1"/>
  <c r="D46" i="91" s="1"/>
  <c r="D11" i="92"/>
  <c r="D28" i="92" s="1"/>
  <c r="D45" i="92" s="1"/>
  <c r="D12" i="94"/>
  <c r="D28" i="94" s="1"/>
  <c r="D45" i="94" s="1"/>
  <c r="D12" i="93"/>
  <c r="D28" i="93" s="1"/>
  <c r="D45" i="93" s="1"/>
  <c r="C12" i="94"/>
  <c r="C28" i="94" s="1"/>
  <c r="C45" i="94" s="1"/>
  <c r="C12" i="93"/>
  <c r="C28" i="93" s="1"/>
  <c r="C45" i="93" s="1"/>
  <c r="C11" i="92"/>
  <c r="C28" i="92" s="1"/>
  <c r="C45" i="92" s="1"/>
  <c r="B12" i="94"/>
  <c r="B28" i="94" s="1"/>
  <c r="B45" i="94" s="1"/>
  <c r="B12" i="93"/>
  <c r="B28" i="93" s="1"/>
  <c r="B45" i="93" s="1"/>
  <c r="B11" i="92"/>
  <c r="B28" i="92" s="1"/>
  <c r="B45" i="92" s="1"/>
  <c r="B12" i="118" l="1"/>
  <c r="B12" i="117"/>
  <c r="B29" i="117" s="1"/>
  <c r="C12" i="117"/>
  <c r="C29" i="117" s="1"/>
  <c r="C12" i="118"/>
  <c r="C29" i="118" s="1"/>
  <c r="D28" i="118"/>
  <c r="C28" i="118"/>
  <c r="D12" i="117"/>
  <c r="D29" i="117" s="1"/>
  <c r="D12" i="118"/>
  <c r="D29" i="118" s="1"/>
  <c r="B28" i="118"/>
  <c r="N16" i="113"/>
  <c r="K28" i="116"/>
  <c r="K45" i="116" s="1"/>
  <c r="M28" i="116"/>
  <c r="M45" i="116" s="1"/>
  <c r="S16" i="113"/>
  <c r="Q12" i="116"/>
  <c r="Q29" i="116" s="1"/>
  <c r="Q46" i="116" s="1"/>
  <c r="P13" i="113"/>
  <c r="B28" i="116"/>
  <c r="B45" i="116" s="1"/>
  <c r="N28" i="116"/>
  <c r="N45" i="116" s="1"/>
  <c r="Q28" i="116"/>
  <c r="Q45" i="116" s="1"/>
  <c r="V12" i="116"/>
  <c r="V29" i="116" s="1"/>
  <c r="V46" i="116" s="1"/>
  <c r="U13" i="113"/>
  <c r="X12" i="116"/>
  <c r="W13" i="113"/>
  <c r="F28" i="116"/>
  <c r="F45" i="116" s="1"/>
  <c r="P16" i="113"/>
  <c r="P12" i="116"/>
  <c r="O13" i="113"/>
  <c r="R16" i="113"/>
  <c r="O12" i="116"/>
  <c r="O29" i="116" s="1"/>
  <c r="O46" i="116" s="1"/>
  <c r="N13" i="113"/>
  <c r="I28" i="116"/>
  <c r="I45" i="116" s="1"/>
  <c r="V28" i="116"/>
  <c r="V45" i="116" s="1"/>
  <c r="W12" i="116"/>
  <c r="W29" i="116" s="1"/>
  <c r="W46" i="116" s="1"/>
  <c r="V13" i="113"/>
  <c r="W16" i="113"/>
  <c r="U28" i="116"/>
  <c r="U45" i="116" s="1"/>
  <c r="V16" i="113"/>
  <c r="S12" i="116"/>
  <c r="S29" i="116" s="1"/>
  <c r="S46" i="116" s="1"/>
  <c r="R13" i="113"/>
  <c r="T16" i="113"/>
  <c r="U12" i="116"/>
  <c r="U29" i="116" s="1"/>
  <c r="U46" i="116" s="1"/>
  <c r="T13" i="113"/>
  <c r="U16" i="113"/>
  <c r="T12" i="116"/>
  <c r="S13" i="113"/>
  <c r="E28" i="116"/>
  <c r="E45" i="116" s="1"/>
  <c r="B25" i="116"/>
  <c r="B42" i="116" s="1"/>
  <c r="J28" i="116"/>
  <c r="J45" i="116" s="1"/>
  <c r="C25" i="116"/>
  <c r="C42" i="116" s="1"/>
  <c r="O16" i="113"/>
  <c r="C13" i="91"/>
  <c r="C30" i="91" s="1"/>
  <c r="C47" i="91" s="1"/>
  <c r="B13" i="91"/>
  <c r="B30" i="91" s="1"/>
  <c r="B47" i="91" s="1"/>
  <c r="D13" i="91"/>
  <c r="D30" i="91" s="1"/>
  <c r="D47" i="91" s="1"/>
  <c r="C13" i="94"/>
  <c r="C29" i="94" s="1"/>
  <c r="C46" i="94" s="1"/>
  <c r="C13" i="93"/>
  <c r="C29" i="93" s="1"/>
  <c r="C46" i="93" s="1"/>
  <c r="C12" i="92"/>
  <c r="C29" i="92" s="1"/>
  <c r="C46" i="92" s="1"/>
  <c r="B13" i="94"/>
  <c r="B29" i="94" s="1"/>
  <c r="B46" i="94" s="1"/>
  <c r="B13" i="93"/>
  <c r="B29" i="93" s="1"/>
  <c r="B46" i="93" s="1"/>
  <c r="B12" i="92"/>
  <c r="B29" i="92" s="1"/>
  <c r="B46" i="92" s="1"/>
  <c r="D13" i="94"/>
  <c r="D29" i="94" s="1"/>
  <c r="D46" i="94" s="1"/>
  <c r="D12" i="92"/>
  <c r="D29" i="92" s="1"/>
  <c r="D46" i="92" s="1"/>
  <c r="D13" i="93"/>
  <c r="D29" i="93" s="1"/>
  <c r="D46" i="93" s="1"/>
  <c r="B29" i="118" l="1"/>
  <c r="P29" i="116"/>
  <c r="P46" i="116" s="1"/>
  <c r="T29" i="116"/>
  <c r="T46" i="116" s="1"/>
  <c r="X29" i="116"/>
  <c r="X46" i="116" s="1"/>
  <c r="B7" i="111"/>
  <c r="C7" i="111"/>
  <c r="B7" i="110"/>
  <c r="C7" i="110"/>
  <c r="B7" i="109"/>
  <c r="C7" i="109"/>
  <c r="B4" i="108"/>
  <c r="B4" i="110" s="1"/>
  <c r="C4" i="111"/>
  <c r="B5" i="108"/>
  <c r="B5" i="109" s="1"/>
  <c r="C5" i="111"/>
  <c r="B7" i="108"/>
  <c r="B5" i="110" l="1"/>
  <c r="C5" i="110"/>
  <c r="B4" i="111"/>
  <c r="C5" i="109"/>
  <c r="C4" i="109"/>
  <c r="C4" i="110"/>
  <c r="B5" i="111"/>
  <c r="B4" i="109"/>
  <c r="I15" i="113" l="1"/>
  <c r="E15" i="113"/>
  <c r="H15" i="113"/>
  <c r="D15" i="113"/>
  <c r="G15" i="113"/>
  <c r="J15" i="113"/>
  <c r="F15" i="113"/>
  <c r="C28" i="113" l="1"/>
  <c r="W28" i="113"/>
  <c r="S28" i="113"/>
  <c r="N28" i="113"/>
  <c r="I16" i="113"/>
  <c r="D16" i="113"/>
  <c r="B28" i="113"/>
  <c r="G16" i="113"/>
  <c r="R28" i="113"/>
  <c r="F16" i="113"/>
  <c r="U28" i="113"/>
  <c r="P28" i="113"/>
  <c r="L28" i="113"/>
  <c r="J16" i="113"/>
  <c r="V28" i="113"/>
  <c r="M28" i="113"/>
  <c r="K28" i="113"/>
  <c r="T28" i="113"/>
  <c r="O28" i="113"/>
  <c r="E16" i="113"/>
  <c r="H16" i="113"/>
  <c r="L16" i="113" l="1"/>
  <c r="C16" i="113"/>
  <c r="K16" i="113"/>
  <c r="B16" i="113"/>
  <c r="M16" i="113"/>
  <c r="C6" i="118" l="1"/>
  <c r="C23" i="118" s="1"/>
  <c r="C6" i="117"/>
  <c r="C23" i="117" s="1"/>
  <c r="D8" i="118"/>
  <c r="D8" i="117"/>
  <c r="D25" i="117" s="1"/>
  <c r="D6" i="118"/>
  <c r="D23" i="118" s="1"/>
  <c r="D6" i="117"/>
  <c r="D23" i="117" s="1"/>
  <c r="B8" i="118"/>
  <c r="B8" i="117"/>
  <c r="B25" i="117" s="1"/>
  <c r="B6" i="117"/>
  <c r="B23" i="117" s="1"/>
  <c r="B6" i="118"/>
  <c r="C8" i="118"/>
  <c r="C8" i="117"/>
  <c r="C25" i="117" s="1"/>
  <c r="C24" i="113"/>
  <c r="L6" i="116"/>
  <c r="L23" i="116" s="1"/>
  <c r="L40" i="116" s="1"/>
  <c r="K7" i="113"/>
  <c r="L24" i="113"/>
  <c r="P6" i="116"/>
  <c r="P23" i="116" s="1"/>
  <c r="P40" i="116" s="1"/>
  <c r="O7" i="113"/>
  <c r="P24" i="113"/>
  <c r="R26" i="113"/>
  <c r="T22" i="113"/>
  <c r="W6" i="116"/>
  <c r="W23" i="116" s="1"/>
  <c r="W40" i="116" s="1"/>
  <c r="V7" i="113"/>
  <c r="X8" i="116"/>
  <c r="X25" i="116" s="1"/>
  <c r="X42" i="116" s="1"/>
  <c r="W9" i="113"/>
  <c r="W24" i="113"/>
  <c r="C18" i="113"/>
  <c r="G6" i="116"/>
  <c r="G23" i="116" s="1"/>
  <c r="G40" i="116" s="1"/>
  <c r="F7" i="113"/>
  <c r="G8" i="116"/>
  <c r="F9" i="113"/>
  <c r="J8" i="116"/>
  <c r="J25" i="116" s="1"/>
  <c r="J42" i="116" s="1"/>
  <c r="I9" i="113"/>
  <c r="K18" i="113"/>
  <c r="K26" i="113"/>
  <c r="L18" i="113"/>
  <c r="L26" i="113"/>
  <c r="M20" i="113"/>
  <c r="O6" i="116"/>
  <c r="O23" i="116" s="1"/>
  <c r="O40" i="116" s="1"/>
  <c r="N7" i="113"/>
  <c r="N22" i="113"/>
  <c r="P8" i="116"/>
  <c r="P25" i="116" s="1"/>
  <c r="P42" i="116" s="1"/>
  <c r="O9" i="113"/>
  <c r="O24" i="113"/>
  <c r="P18" i="113"/>
  <c r="P26" i="113"/>
  <c r="R20" i="113"/>
  <c r="T6" i="116"/>
  <c r="T23" i="116" s="1"/>
  <c r="T40" i="116" s="1"/>
  <c r="S7" i="113"/>
  <c r="S22" i="113"/>
  <c r="U8" i="116"/>
  <c r="T9" i="113"/>
  <c r="T24" i="113"/>
  <c r="X6" i="116"/>
  <c r="X23" i="116" s="1"/>
  <c r="X40" i="116" s="1"/>
  <c r="W7" i="113"/>
  <c r="U18" i="113"/>
  <c r="V20" i="113"/>
  <c r="W22" i="113"/>
  <c r="U26" i="113"/>
  <c r="B6" i="116"/>
  <c r="B23" i="116" s="1"/>
  <c r="B40" i="116" s="1"/>
  <c r="B20" i="113"/>
  <c r="F6" i="116"/>
  <c r="F23" i="116" s="1"/>
  <c r="F40" i="116" s="1"/>
  <c r="E7" i="113"/>
  <c r="J6" i="116"/>
  <c r="J23" i="116" s="1"/>
  <c r="J40" i="116" s="1"/>
  <c r="I7" i="113"/>
  <c r="M8" i="116"/>
  <c r="L9" i="113"/>
  <c r="M26" i="113"/>
  <c r="O22" i="113"/>
  <c r="R18" i="113"/>
  <c r="U6" i="116"/>
  <c r="U23" i="116" s="1"/>
  <c r="U40" i="116" s="1"/>
  <c r="T7" i="113"/>
  <c r="U20" i="113"/>
  <c r="C26" i="113"/>
  <c r="C6" i="116"/>
  <c r="C23" i="116" s="1"/>
  <c r="C40" i="116" s="1"/>
  <c r="B7" i="113"/>
  <c r="B24" i="113"/>
  <c r="C20" i="113"/>
  <c r="E6" i="116"/>
  <c r="E23" i="116" s="1"/>
  <c r="E40" i="116" s="1"/>
  <c r="D7" i="113"/>
  <c r="H6" i="116"/>
  <c r="H23" i="116" s="1"/>
  <c r="H40" i="116" s="1"/>
  <c r="G7" i="113"/>
  <c r="H8" i="116"/>
  <c r="H25" i="116" s="1"/>
  <c r="H42" i="116" s="1"/>
  <c r="G9" i="113"/>
  <c r="K6" i="116"/>
  <c r="K23" i="116" s="1"/>
  <c r="K40" i="116" s="1"/>
  <c r="J7" i="113"/>
  <c r="K20" i="113"/>
  <c r="L8" i="116"/>
  <c r="L25" i="116" s="1"/>
  <c r="L42" i="116" s="1"/>
  <c r="K9" i="113"/>
  <c r="L20" i="113"/>
  <c r="N6" i="116"/>
  <c r="N23" i="116" s="1"/>
  <c r="N40" i="116" s="1"/>
  <c r="M7" i="113"/>
  <c r="M22" i="113"/>
  <c r="O8" i="116"/>
  <c r="N9" i="113"/>
  <c r="N24" i="113"/>
  <c r="O18" i="113"/>
  <c r="O26" i="113"/>
  <c r="P20" i="113"/>
  <c r="S6" i="116"/>
  <c r="S23" i="116" s="1"/>
  <c r="S40" i="116" s="1"/>
  <c r="R7" i="113"/>
  <c r="R22" i="113"/>
  <c r="T8" i="116"/>
  <c r="T25" i="116" s="1"/>
  <c r="T42" i="116" s="1"/>
  <c r="S9" i="113"/>
  <c r="S24" i="113"/>
  <c r="T18" i="113"/>
  <c r="T26" i="113"/>
  <c r="V8" i="116"/>
  <c r="V25" i="116" s="1"/>
  <c r="V42" i="116" s="1"/>
  <c r="U9" i="113"/>
  <c r="V18" i="113"/>
  <c r="W20" i="113"/>
  <c r="U24" i="113"/>
  <c r="V26" i="113"/>
  <c r="D6" i="116"/>
  <c r="D23" i="116" s="1"/>
  <c r="D40" i="116" s="1"/>
  <c r="C7" i="113"/>
  <c r="F8" i="116"/>
  <c r="F25" i="116" s="1"/>
  <c r="F42" i="116" s="1"/>
  <c r="E9" i="113"/>
  <c r="K24" i="113"/>
  <c r="M18" i="113"/>
  <c r="N20" i="113"/>
  <c r="Q8" i="116"/>
  <c r="Q25" i="116" s="1"/>
  <c r="Q42" i="116" s="1"/>
  <c r="P9" i="113"/>
  <c r="S20" i="113"/>
  <c r="V22" i="113"/>
  <c r="B22" i="113"/>
  <c r="B18" i="113"/>
  <c r="B26" i="113"/>
  <c r="C22" i="113"/>
  <c r="E8" i="116"/>
  <c r="D9" i="113"/>
  <c r="I6" i="116"/>
  <c r="I23" i="116" s="1"/>
  <c r="I40" i="116" s="1"/>
  <c r="H7" i="113"/>
  <c r="I8" i="116"/>
  <c r="H9" i="113"/>
  <c r="K8" i="116"/>
  <c r="J9" i="113"/>
  <c r="K22" i="113"/>
  <c r="M6" i="116"/>
  <c r="M23" i="116" s="1"/>
  <c r="M40" i="116" s="1"/>
  <c r="L7" i="113"/>
  <c r="L22" i="113"/>
  <c r="N8" i="116"/>
  <c r="N25" i="116" s="1"/>
  <c r="N42" i="116" s="1"/>
  <c r="M9" i="113"/>
  <c r="M24" i="113"/>
  <c r="N18" i="113"/>
  <c r="N26" i="113"/>
  <c r="O20" i="113"/>
  <c r="Q6" i="116"/>
  <c r="Q23" i="116" s="1"/>
  <c r="Q40" i="116" s="1"/>
  <c r="P7" i="113"/>
  <c r="P22" i="113"/>
  <c r="S8" i="116"/>
  <c r="R9" i="113"/>
  <c r="R24" i="113"/>
  <c r="S18" i="113"/>
  <c r="S26" i="113"/>
  <c r="T20" i="113"/>
  <c r="V6" i="116"/>
  <c r="V23" i="116" s="1"/>
  <c r="V40" i="116" s="1"/>
  <c r="U7" i="113"/>
  <c r="W8" i="116"/>
  <c r="V9" i="113"/>
  <c r="W18" i="113"/>
  <c r="U22" i="113"/>
  <c r="V24" i="113"/>
  <c r="W26" i="113"/>
  <c r="B7" i="91"/>
  <c r="B24" i="91" s="1"/>
  <c r="B41" i="91" s="1"/>
  <c r="C9" i="91"/>
  <c r="C26" i="91" s="1"/>
  <c r="C43" i="91" s="1"/>
  <c r="C7" i="91"/>
  <c r="D7" i="91"/>
  <c r="D24" i="91" s="1"/>
  <c r="D41" i="91" s="1"/>
  <c r="D9" i="91"/>
  <c r="D26" i="91" s="1"/>
  <c r="D43" i="91" s="1"/>
  <c r="B9" i="91"/>
  <c r="B26" i="91" s="1"/>
  <c r="B43" i="91" s="1"/>
  <c r="B9" i="93"/>
  <c r="B25" i="93" s="1"/>
  <c r="B42" i="93" s="1"/>
  <c r="B8" i="92"/>
  <c r="B25" i="92" s="1"/>
  <c r="B42" i="92" s="1"/>
  <c r="B9" i="94"/>
  <c r="B25" i="94" s="1"/>
  <c r="B42" i="94" s="1"/>
  <c r="C9" i="94"/>
  <c r="C25" i="94" s="1"/>
  <c r="C42" i="94" s="1"/>
  <c r="C9" i="93"/>
  <c r="C25" i="93" s="1"/>
  <c r="C42" i="93" s="1"/>
  <c r="C8" i="92"/>
  <c r="C25" i="92" s="1"/>
  <c r="C42" i="92" s="1"/>
  <c r="C7" i="94"/>
  <c r="C23" i="94" s="1"/>
  <c r="C40" i="94" s="1"/>
  <c r="C7" i="93"/>
  <c r="C23" i="93" s="1"/>
  <c r="C40" i="93" s="1"/>
  <c r="C6" i="92"/>
  <c r="C23" i="92" s="1"/>
  <c r="C40" i="92" s="1"/>
  <c r="C24" i="91"/>
  <c r="C41" i="91" s="1"/>
  <c r="D9" i="94"/>
  <c r="D25" i="94" s="1"/>
  <c r="D42" i="94" s="1"/>
  <c r="D9" i="93"/>
  <c r="D25" i="93" s="1"/>
  <c r="D42" i="93" s="1"/>
  <c r="D8" i="92"/>
  <c r="D25" i="92" s="1"/>
  <c r="D42" i="92" s="1"/>
  <c r="B7" i="94"/>
  <c r="B23" i="94" s="1"/>
  <c r="B40" i="94" s="1"/>
  <c r="B7" i="93"/>
  <c r="B23" i="93" s="1"/>
  <c r="B40" i="93" s="1"/>
  <c r="B6" i="92"/>
  <c r="B23" i="92" s="1"/>
  <c r="B40" i="92" s="1"/>
  <c r="D7" i="93"/>
  <c r="D23" i="93" s="1"/>
  <c r="D40" i="93" s="1"/>
  <c r="D7" i="94"/>
  <c r="D23" i="94" s="1"/>
  <c r="D40" i="94" s="1"/>
  <c r="D6" i="92"/>
  <c r="D23" i="92" s="1"/>
  <c r="D40" i="92" s="1"/>
  <c r="B23" i="118" l="1"/>
  <c r="C9" i="118"/>
  <c r="C9" i="117"/>
  <c r="C26" i="117" s="1"/>
  <c r="D9" i="118"/>
  <c r="D9" i="117"/>
  <c r="D26" i="117" s="1"/>
  <c r="B9" i="118"/>
  <c r="B9" i="117"/>
  <c r="B26" i="117" s="1"/>
  <c r="C25" i="118"/>
  <c r="B25" i="118"/>
  <c r="D25" i="118"/>
  <c r="T9" i="116"/>
  <c r="T26" i="116" s="1"/>
  <c r="T43" i="116" s="1"/>
  <c r="S10" i="113"/>
  <c r="H12" i="116"/>
  <c r="G13" i="113"/>
  <c r="E9" i="116"/>
  <c r="E26" i="116" s="1"/>
  <c r="E43" i="116" s="1"/>
  <c r="D10" i="113"/>
  <c r="W9" i="116"/>
  <c r="W26" i="116" s="1"/>
  <c r="W43" i="116" s="1"/>
  <c r="V10" i="113"/>
  <c r="M25" i="116"/>
  <c r="M42" i="116" s="1"/>
  <c r="U25" i="116"/>
  <c r="U42" i="116" s="1"/>
  <c r="K12" i="116"/>
  <c r="K29" i="116" s="1"/>
  <c r="K46" i="116" s="1"/>
  <c r="J13" i="113"/>
  <c r="C12" i="116"/>
  <c r="C29" i="116" s="1"/>
  <c r="C46" i="116" s="1"/>
  <c r="B13" i="113"/>
  <c r="N9" i="116"/>
  <c r="N26" i="116" s="1"/>
  <c r="N43" i="116" s="1"/>
  <c r="M10" i="113"/>
  <c r="H9" i="116"/>
  <c r="H26" i="116" s="1"/>
  <c r="H43" i="116" s="1"/>
  <c r="G10" i="113"/>
  <c r="D9" i="116"/>
  <c r="D26" i="116" s="1"/>
  <c r="D43" i="116" s="1"/>
  <c r="C10" i="113"/>
  <c r="Q9" i="116"/>
  <c r="Q26" i="116" s="1"/>
  <c r="Q43" i="116" s="1"/>
  <c r="P10" i="113"/>
  <c r="I9" i="116"/>
  <c r="I26" i="116" s="1"/>
  <c r="I43" i="116" s="1"/>
  <c r="H10" i="113"/>
  <c r="K9" i="116"/>
  <c r="K26" i="116" s="1"/>
  <c r="K43" i="116" s="1"/>
  <c r="J10" i="113"/>
  <c r="V9" i="116"/>
  <c r="V26" i="116" s="1"/>
  <c r="V43" i="116" s="1"/>
  <c r="U10" i="113"/>
  <c r="D12" i="116"/>
  <c r="C13" i="113"/>
  <c r="S25" i="116"/>
  <c r="S42" i="116" s="1"/>
  <c r="K25" i="116"/>
  <c r="K42" i="116" s="1"/>
  <c r="F9" i="116"/>
  <c r="F26" i="116" s="1"/>
  <c r="F43" i="116" s="1"/>
  <c r="E10" i="113"/>
  <c r="O9" i="116"/>
  <c r="O26" i="116" s="1"/>
  <c r="O43" i="116" s="1"/>
  <c r="N10" i="113"/>
  <c r="E12" i="116"/>
  <c r="E29" i="116" s="1"/>
  <c r="E46" i="116" s="1"/>
  <c r="D13" i="113"/>
  <c r="J9" i="116"/>
  <c r="J26" i="116" s="1"/>
  <c r="J43" i="116" s="1"/>
  <c r="I10" i="113"/>
  <c r="N12" i="116"/>
  <c r="N29" i="116" s="1"/>
  <c r="N46" i="116" s="1"/>
  <c r="M13" i="113"/>
  <c r="S9" i="116"/>
  <c r="S26" i="116" s="1"/>
  <c r="S43" i="116" s="1"/>
  <c r="R10" i="113"/>
  <c r="I12" i="116"/>
  <c r="I29" i="116" s="1"/>
  <c r="I46" i="116" s="1"/>
  <c r="H13" i="113"/>
  <c r="G9" i="116"/>
  <c r="G26" i="116" s="1"/>
  <c r="G43" i="116" s="1"/>
  <c r="F10" i="113"/>
  <c r="M12" i="116"/>
  <c r="M29" i="116" s="1"/>
  <c r="M46" i="116" s="1"/>
  <c r="L13" i="113"/>
  <c r="X9" i="116"/>
  <c r="X26" i="116" s="1"/>
  <c r="X43" i="116" s="1"/>
  <c r="W10" i="113"/>
  <c r="M9" i="116"/>
  <c r="M26" i="116" s="1"/>
  <c r="M43" i="116" s="1"/>
  <c r="L10" i="113"/>
  <c r="F12" i="116"/>
  <c r="F29" i="116" s="1"/>
  <c r="F46" i="116" s="1"/>
  <c r="E13" i="113"/>
  <c r="C9" i="116"/>
  <c r="C26" i="116" s="1"/>
  <c r="C43" i="116" s="1"/>
  <c r="B10" i="113"/>
  <c r="U9" i="116"/>
  <c r="U26" i="116" s="1"/>
  <c r="U43" i="116" s="1"/>
  <c r="T10" i="113"/>
  <c r="P9" i="116"/>
  <c r="P26" i="116" s="1"/>
  <c r="P43" i="116" s="1"/>
  <c r="O10" i="113"/>
  <c r="L12" i="116"/>
  <c r="L29" i="116" s="1"/>
  <c r="L46" i="116" s="1"/>
  <c r="K13" i="113"/>
  <c r="G12" i="116"/>
  <c r="G29" i="116" s="1"/>
  <c r="G46" i="116" s="1"/>
  <c r="F13" i="113"/>
  <c r="J12" i="116"/>
  <c r="J29" i="116" s="1"/>
  <c r="J46" i="116" s="1"/>
  <c r="I13" i="113"/>
  <c r="L9" i="116"/>
  <c r="L26" i="116" s="1"/>
  <c r="L43" i="116" s="1"/>
  <c r="K10" i="113"/>
  <c r="B12" i="116"/>
  <c r="B29" i="116" s="1"/>
  <c r="B46" i="116" s="1"/>
  <c r="I25" i="116"/>
  <c r="I42" i="116" s="1"/>
  <c r="G25" i="116"/>
  <c r="G42" i="116" s="1"/>
  <c r="B9" i="116"/>
  <c r="B26" i="116" s="1"/>
  <c r="B43" i="116" s="1"/>
  <c r="W25" i="116"/>
  <c r="W42" i="116" s="1"/>
  <c r="E25" i="116"/>
  <c r="E42" i="116" s="1"/>
  <c r="O25" i="116"/>
  <c r="O42" i="116" s="1"/>
  <c r="D10" i="91"/>
  <c r="D27" i="91" s="1"/>
  <c r="D44" i="91" s="1"/>
  <c r="B10" i="91"/>
  <c r="B27" i="91" s="1"/>
  <c r="B44" i="91" s="1"/>
  <c r="C10" i="91"/>
  <c r="C27" i="91" s="1"/>
  <c r="C44" i="91" s="1"/>
  <c r="B10" i="93"/>
  <c r="B26" i="93" s="1"/>
  <c r="B43" i="93" s="1"/>
  <c r="B10" i="94"/>
  <c r="B26" i="94" s="1"/>
  <c r="B43" i="94" s="1"/>
  <c r="B9" i="92"/>
  <c r="B26" i="92" s="1"/>
  <c r="B43" i="92" s="1"/>
  <c r="C10" i="93"/>
  <c r="C26" i="93" s="1"/>
  <c r="C43" i="93" s="1"/>
  <c r="C10" i="94"/>
  <c r="C26" i="94" s="1"/>
  <c r="C43" i="94" s="1"/>
  <c r="C9" i="92"/>
  <c r="C26" i="92" s="1"/>
  <c r="C43" i="92" s="1"/>
  <c r="D10" i="94"/>
  <c r="D26" i="94" s="1"/>
  <c r="D43" i="94" s="1"/>
  <c r="D9" i="92"/>
  <c r="D26" i="92" s="1"/>
  <c r="D43" i="92" s="1"/>
  <c r="D10" i="93"/>
  <c r="D26" i="93" s="1"/>
  <c r="D43" i="93" s="1"/>
  <c r="B26" i="118" l="1"/>
  <c r="D26" i="118"/>
  <c r="C26" i="118"/>
  <c r="D29" i="116"/>
  <c r="D46" i="116" s="1"/>
  <c r="H29" i="116"/>
  <c r="H46" i="116" s="1"/>
  <c r="A5" i="104"/>
  <c r="A6" i="104"/>
  <c r="A7" i="104"/>
  <c r="A8" i="104"/>
  <c r="A9" i="104"/>
  <c r="A10" i="104"/>
  <c r="A11" i="104"/>
  <c r="A12" i="104"/>
  <c r="A13" i="104"/>
  <c r="A14" i="104"/>
  <c r="A15" i="104"/>
  <c r="A16" i="104"/>
  <c r="A17" i="104"/>
  <c r="A18" i="104"/>
  <c r="A19" i="104"/>
  <c r="A20" i="104"/>
  <c r="A21" i="104"/>
  <c r="A22" i="104"/>
  <c r="A23" i="104"/>
  <c r="A24" i="104"/>
  <c r="A25" i="104"/>
  <c r="A26" i="104"/>
  <c r="A27" i="104"/>
  <c r="A28" i="104"/>
  <c r="A29" i="104"/>
  <c r="A30" i="104"/>
  <c r="A31" i="104"/>
  <c r="A32" i="104"/>
  <c r="A5" i="21"/>
  <c r="A6" i="21"/>
  <c r="A7" i="21"/>
  <c r="A8" i="21"/>
  <c r="A9" i="21"/>
  <c r="A10" i="21"/>
  <c r="A11" i="21"/>
  <c r="A12" i="21"/>
  <c r="A13" i="21"/>
  <c r="A14" i="21"/>
  <c r="A15" i="21"/>
  <c r="A16" i="21"/>
  <c r="A17" i="21"/>
  <c r="A18" i="21"/>
  <c r="A19" i="21"/>
  <c r="A20" i="21"/>
  <c r="A21" i="21"/>
  <c r="A22" i="21"/>
  <c r="A23" i="21"/>
  <c r="A24" i="21"/>
  <c r="A25" i="21"/>
  <c r="A26" i="21"/>
  <c r="A27" i="21"/>
  <c r="A28" i="21"/>
  <c r="A29" i="21"/>
  <c r="A30" i="21"/>
  <c r="A31" i="21"/>
  <c r="A32" i="21"/>
  <c r="C8" i="111" l="1"/>
  <c r="C8" i="109"/>
  <c r="C8" i="110"/>
  <c r="C10" i="111"/>
  <c r="C10" i="109"/>
  <c r="C10" i="110"/>
  <c r="C13" i="111"/>
  <c r="C13" i="109"/>
  <c r="C13" i="110"/>
  <c r="C11" i="111" l="1"/>
  <c r="C11" i="109"/>
  <c r="C11" i="110"/>
  <c r="C14" i="111"/>
  <c r="C14" i="109"/>
  <c r="C14" i="110"/>
  <c r="B4" i="98" l="1"/>
  <c r="C4" i="98"/>
  <c r="D4" i="98"/>
  <c r="B5" i="98"/>
  <c r="C5" i="98"/>
  <c r="D5" i="98"/>
  <c r="B7" i="98"/>
  <c r="C7" i="98"/>
  <c r="D7" i="98"/>
  <c r="A5" i="77"/>
  <c r="A5" i="29"/>
  <c r="C10" i="98" l="1"/>
  <c r="C13" i="98"/>
  <c r="C8" i="98"/>
  <c r="C14" i="98" l="1"/>
  <c r="C11" i="98"/>
  <c r="B3" i="107" l="1"/>
  <c r="B35" i="107" s="1"/>
  <c r="C3" i="107"/>
  <c r="C35" i="107" s="1"/>
  <c r="D3" i="107"/>
  <c r="D35" i="107" s="1"/>
  <c r="E3" i="107"/>
  <c r="E35" i="107" s="1"/>
  <c r="B4" i="107"/>
  <c r="B36" i="107" s="1"/>
  <c r="C4" i="107"/>
  <c r="C36" i="107" s="1"/>
  <c r="D4" i="107"/>
  <c r="D36" i="107" s="1"/>
  <c r="E4" i="107"/>
  <c r="E36" i="107" s="1"/>
  <c r="B6" i="107"/>
  <c r="B38" i="107" s="1"/>
  <c r="C6" i="107"/>
  <c r="C38" i="107" s="1"/>
  <c r="D6" i="107"/>
  <c r="D38" i="107" s="1"/>
  <c r="E6" i="107"/>
  <c r="E38" i="107" s="1"/>
  <c r="B30" i="107"/>
  <c r="B62" i="107" s="1"/>
  <c r="C30" i="107"/>
  <c r="C62" i="107" s="1"/>
  <c r="D30" i="107"/>
  <c r="D62" i="107" s="1"/>
  <c r="E30" i="107"/>
  <c r="E62" i="107" s="1"/>
  <c r="B32" i="107"/>
  <c r="B64" i="107" s="1"/>
  <c r="C32" i="107"/>
  <c r="C64" i="107" s="1"/>
  <c r="D32" i="107"/>
  <c r="D64" i="107" s="1"/>
  <c r="E32" i="107"/>
  <c r="E64" i="107" s="1"/>
  <c r="B3" i="112"/>
  <c r="C3" i="112"/>
  <c r="C35" i="112" s="1"/>
  <c r="D3" i="112"/>
  <c r="D35" i="112" s="1"/>
  <c r="E3" i="112"/>
  <c r="E35" i="112" s="1"/>
  <c r="B4" i="112"/>
  <c r="B36" i="112" s="1"/>
  <c r="C4" i="112"/>
  <c r="C36" i="112" s="1"/>
  <c r="D4" i="112"/>
  <c r="D36" i="112" s="1"/>
  <c r="E4" i="112"/>
  <c r="E36" i="112" s="1"/>
  <c r="B6" i="112"/>
  <c r="B38" i="112" s="1"/>
  <c r="C6" i="112"/>
  <c r="C38" i="112" s="1"/>
  <c r="D6" i="112"/>
  <c r="D38" i="112" s="1"/>
  <c r="E6" i="112"/>
  <c r="E38" i="112" s="1"/>
  <c r="B30" i="112"/>
  <c r="B62" i="112" s="1"/>
  <c r="C30" i="112"/>
  <c r="C62" i="112" s="1"/>
  <c r="D30" i="112"/>
  <c r="D62" i="112" s="1"/>
  <c r="E30" i="112"/>
  <c r="E62" i="112" s="1"/>
  <c r="B32" i="112"/>
  <c r="B64" i="112" s="1"/>
  <c r="C32" i="112"/>
  <c r="C64" i="112" s="1"/>
  <c r="D32" i="112"/>
  <c r="D64" i="112" s="1"/>
  <c r="E32" i="112"/>
  <c r="E64" i="112" s="1"/>
  <c r="B35" i="112"/>
  <c r="B3" i="106"/>
  <c r="B35" i="106" s="1"/>
  <c r="C3" i="106"/>
  <c r="C35" i="106" s="1"/>
  <c r="D3" i="106"/>
  <c r="D35" i="106" s="1"/>
  <c r="E3" i="106"/>
  <c r="E35" i="106" s="1"/>
  <c r="B4" i="106"/>
  <c r="C4" i="106"/>
  <c r="D4" i="106"/>
  <c r="D36" i="106" s="1"/>
  <c r="E4" i="106"/>
  <c r="E36" i="106" s="1"/>
  <c r="B6" i="106"/>
  <c r="B38" i="106" s="1"/>
  <c r="C6" i="106"/>
  <c r="C38" i="106" s="1"/>
  <c r="D6" i="106"/>
  <c r="D38" i="106" s="1"/>
  <c r="E6" i="106"/>
  <c r="E38" i="106" s="1"/>
  <c r="B30" i="106"/>
  <c r="B62" i="106" s="1"/>
  <c r="C30" i="106"/>
  <c r="C62" i="106" s="1"/>
  <c r="D30" i="106"/>
  <c r="D62" i="106" s="1"/>
  <c r="E30" i="106"/>
  <c r="E62" i="106" s="1"/>
  <c r="B32" i="106"/>
  <c r="B64" i="106" s="1"/>
  <c r="C32" i="106"/>
  <c r="C64" i="106" s="1"/>
  <c r="D32" i="106"/>
  <c r="D64" i="106" s="1"/>
  <c r="E32" i="106"/>
  <c r="E64" i="106" s="1"/>
  <c r="B36" i="106"/>
  <c r="C36" i="106"/>
  <c r="BQ32" i="105" l="1"/>
  <c r="BQ64" i="105" s="1"/>
  <c r="BP32" i="105"/>
  <c r="BP64" i="105" s="1"/>
  <c r="BO32" i="105"/>
  <c r="BO64" i="105" s="1"/>
  <c r="BN32" i="105"/>
  <c r="BN64" i="105" s="1"/>
  <c r="BM32" i="105"/>
  <c r="BM64" i="105" s="1"/>
  <c r="BL32" i="105"/>
  <c r="BL64" i="105" s="1"/>
  <c r="BK32" i="105"/>
  <c r="BK64" i="105" s="1"/>
  <c r="BJ32" i="105"/>
  <c r="BJ64" i="105" s="1"/>
  <c r="BI32" i="105"/>
  <c r="BI64" i="105" s="1"/>
  <c r="BH32" i="105"/>
  <c r="BH64" i="105" s="1"/>
  <c r="BG32" i="105"/>
  <c r="BG64" i="105" s="1"/>
  <c r="BF32" i="105"/>
  <c r="BF64" i="105" s="1"/>
  <c r="BE32" i="105"/>
  <c r="BE64" i="105" s="1"/>
  <c r="BD32" i="105"/>
  <c r="BD64" i="105" s="1"/>
  <c r="BC32" i="105"/>
  <c r="BC64" i="105" s="1"/>
  <c r="BB32" i="105"/>
  <c r="BB64" i="105" s="1"/>
  <c r="BA32" i="105"/>
  <c r="BA64" i="105" s="1"/>
  <c r="AZ32" i="105"/>
  <c r="AZ64" i="105" s="1"/>
  <c r="AY32" i="105"/>
  <c r="AY64" i="105" s="1"/>
  <c r="AX32" i="105"/>
  <c r="AX64" i="105" s="1"/>
  <c r="AW32" i="105"/>
  <c r="AW64" i="105" s="1"/>
  <c r="AV32" i="105"/>
  <c r="AV64" i="105" s="1"/>
  <c r="AU32" i="105"/>
  <c r="AU64" i="105" s="1"/>
  <c r="AT32" i="105"/>
  <c r="AT64" i="105" s="1"/>
  <c r="AS32" i="105"/>
  <c r="AS64" i="105" s="1"/>
  <c r="AR32" i="105"/>
  <c r="AR64" i="105" s="1"/>
  <c r="AQ32" i="105"/>
  <c r="AQ64" i="105" s="1"/>
  <c r="AP32" i="105"/>
  <c r="AP64" i="105" s="1"/>
  <c r="AO32" i="105"/>
  <c r="AO64" i="105" s="1"/>
  <c r="AN32" i="105"/>
  <c r="AN64" i="105" s="1"/>
  <c r="AM32" i="105"/>
  <c r="AM64" i="105" s="1"/>
  <c r="AL32" i="105"/>
  <c r="AL64" i="105" s="1"/>
  <c r="AK32" i="105"/>
  <c r="AK64" i="105" s="1"/>
  <c r="AJ32" i="105"/>
  <c r="AJ64" i="105" s="1"/>
  <c r="AI32" i="105"/>
  <c r="AI64" i="105" s="1"/>
  <c r="AH32" i="105"/>
  <c r="AH64" i="105" s="1"/>
  <c r="AG32" i="105"/>
  <c r="AG64" i="105" s="1"/>
  <c r="AF32" i="105"/>
  <c r="AF64" i="105" s="1"/>
  <c r="AE32" i="105"/>
  <c r="AE64" i="105" s="1"/>
  <c r="AD32" i="105"/>
  <c r="AD64" i="105" s="1"/>
  <c r="AC32" i="105"/>
  <c r="AC64" i="105" s="1"/>
  <c r="AB32" i="105"/>
  <c r="AB64" i="105" s="1"/>
  <c r="AA32" i="105"/>
  <c r="AA64" i="105" s="1"/>
  <c r="Z32" i="105"/>
  <c r="Z64" i="105" s="1"/>
  <c r="Y32" i="105"/>
  <c r="Y64" i="105" s="1"/>
  <c r="X32" i="105"/>
  <c r="X64" i="105" s="1"/>
  <c r="W32" i="105"/>
  <c r="W64" i="105" s="1"/>
  <c r="V32" i="105"/>
  <c r="V64" i="105" s="1"/>
  <c r="U32" i="105"/>
  <c r="U64" i="105" s="1"/>
  <c r="T32" i="105"/>
  <c r="T64" i="105" s="1"/>
  <c r="S32" i="105"/>
  <c r="S64" i="105" s="1"/>
  <c r="R32" i="105"/>
  <c r="R64" i="105" s="1"/>
  <c r="Q32" i="105"/>
  <c r="Q64" i="105" s="1"/>
  <c r="P32" i="105"/>
  <c r="P64" i="105" s="1"/>
  <c r="O32" i="105"/>
  <c r="O64" i="105" s="1"/>
  <c r="N32" i="105"/>
  <c r="N64" i="105" s="1"/>
  <c r="M32" i="105"/>
  <c r="M64" i="105" s="1"/>
  <c r="L32" i="105"/>
  <c r="L64" i="105" s="1"/>
  <c r="K32" i="105"/>
  <c r="K64" i="105" s="1"/>
  <c r="J32" i="105"/>
  <c r="J64" i="105" s="1"/>
  <c r="I32" i="105"/>
  <c r="I64" i="105" s="1"/>
  <c r="H32" i="105"/>
  <c r="H64" i="105" s="1"/>
  <c r="G32" i="105"/>
  <c r="G64" i="105" s="1"/>
  <c r="F32" i="105"/>
  <c r="F64" i="105" s="1"/>
  <c r="E32" i="105"/>
  <c r="E64" i="105" s="1"/>
  <c r="D32" i="105"/>
  <c r="D64" i="105" s="1"/>
  <c r="C32" i="105"/>
  <c r="C64" i="105" s="1"/>
  <c r="B32" i="105"/>
  <c r="B64" i="105" s="1"/>
  <c r="A32" i="105"/>
  <c r="A64" i="105" s="1"/>
  <c r="A31" i="105"/>
  <c r="A63" i="105" s="1"/>
  <c r="BQ30" i="105"/>
  <c r="BQ62" i="105" s="1"/>
  <c r="BP30" i="105"/>
  <c r="BP62" i="105" s="1"/>
  <c r="BO30" i="105"/>
  <c r="BO62" i="105" s="1"/>
  <c r="BN30" i="105"/>
  <c r="BN62" i="105" s="1"/>
  <c r="BM30" i="105"/>
  <c r="BM62" i="105" s="1"/>
  <c r="BL30" i="105"/>
  <c r="BL62" i="105" s="1"/>
  <c r="BK30" i="105"/>
  <c r="BK62" i="105" s="1"/>
  <c r="BJ30" i="105"/>
  <c r="BJ62" i="105" s="1"/>
  <c r="BI30" i="105"/>
  <c r="BI62" i="105" s="1"/>
  <c r="BH30" i="105"/>
  <c r="BH62" i="105" s="1"/>
  <c r="BG30" i="105"/>
  <c r="BG62" i="105" s="1"/>
  <c r="BF30" i="105"/>
  <c r="BF62" i="105" s="1"/>
  <c r="BE30" i="105"/>
  <c r="BE62" i="105" s="1"/>
  <c r="BD30" i="105"/>
  <c r="BD62" i="105" s="1"/>
  <c r="BC30" i="105"/>
  <c r="BC62" i="105" s="1"/>
  <c r="BB30" i="105"/>
  <c r="BB62" i="105" s="1"/>
  <c r="BA30" i="105"/>
  <c r="BA62" i="105" s="1"/>
  <c r="AZ30" i="105"/>
  <c r="AZ62" i="105" s="1"/>
  <c r="AY30" i="105"/>
  <c r="AY62" i="105" s="1"/>
  <c r="AX30" i="105"/>
  <c r="AX62" i="105" s="1"/>
  <c r="AW30" i="105"/>
  <c r="AW62" i="105" s="1"/>
  <c r="AV30" i="105"/>
  <c r="AV62" i="105" s="1"/>
  <c r="AU30" i="105"/>
  <c r="AU62" i="105" s="1"/>
  <c r="AT30" i="105"/>
  <c r="AT62" i="105" s="1"/>
  <c r="AS30" i="105"/>
  <c r="AS62" i="105" s="1"/>
  <c r="AR30" i="105"/>
  <c r="AR62" i="105" s="1"/>
  <c r="AQ30" i="105"/>
  <c r="AQ62" i="105" s="1"/>
  <c r="AP30" i="105"/>
  <c r="AP62" i="105" s="1"/>
  <c r="AO30" i="105"/>
  <c r="AO62" i="105" s="1"/>
  <c r="AN30" i="105"/>
  <c r="AN62" i="105" s="1"/>
  <c r="AM30" i="105"/>
  <c r="AM62" i="105" s="1"/>
  <c r="AL30" i="105"/>
  <c r="AL62" i="105" s="1"/>
  <c r="AK30" i="105"/>
  <c r="AK62" i="105" s="1"/>
  <c r="AJ30" i="105"/>
  <c r="AJ62" i="105" s="1"/>
  <c r="AI30" i="105"/>
  <c r="AI62" i="105" s="1"/>
  <c r="AH30" i="105"/>
  <c r="AH62" i="105" s="1"/>
  <c r="AG30" i="105"/>
  <c r="AG62" i="105" s="1"/>
  <c r="AF30" i="105"/>
  <c r="AF62" i="105" s="1"/>
  <c r="AE30" i="105"/>
  <c r="AE62" i="105" s="1"/>
  <c r="AD30" i="105"/>
  <c r="AD62" i="105" s="1"/>
  <c r="AC30" i="105"/>
  <c r="AC62" i="105" s="1"/>
  <c r="AB30" i="105"/>
  <c r="AB62" i="105" s="1"/>
  <c r="AA30" i="105"/>
  <c r="AA62" i="105" s="1"/>
  <c r="Z30" i="105"/>
  <c r="Z62" i="105" s="1"/>
  <c r="Y30" i="105"/>
  <c r="Y62" i="105" s="1"/>
  <c r="X30" i="105"/>
  <c r="X62" i="105" s="1"/>
  <c r="W30" i="105"/>
  <c r="W62" i="105" s="1"/>
  <c r="V30" i="105"/>
  <c r="V62" i="105" s="1"/>
  <c r="U30" i="105"/>
  <c r="U62" i="105" s="1"/>
  <c r="T30" i="105"/>
  <c r="T62" i="105" s="1"/>
  <c r="S30" i="105"/>
  <c r="S62" i="105" s="1"/>
  <c r="R30" i="105"/>
  <c r="R62" i="105" s="1"/>
  <c r="Q30" i="105"/>
  <c r="Q62" i="105" s="1"/>
  <c r="P30" i="105"/>
  <c r="P62" i="105" s="1"/>
  <c r="O30" i="105"/>
  <c r="O62" i="105" s="1"/>
  <c r="N30" i="105"/>
  <c r="N62" i="105" s="1"/>
  <c r="M30" i="105"/>
  <c r="M62" i="105" s="1"/>
  <c r="L30" i="105"/>
  <c r="L62" i="105" s="1"/>
  <c r="K30" i="105"/>
  <c r="K62" i="105" s="1"/>
  <c r="J30" i="105"/>
  <c r="J62" i="105" s="1"/>
  <c r="I30" i="105"/>
  <c r="I62" i="105" s="1"/>
  <c r="H30" i="105"/>
  <c r="H62" i="105" s="1"/>
  <c r="G30" i="105"/>
  <c r="G62" i="105" s="1"/>
  <c r="F30" i="105"/>
  <c r="F62" i="105" s="1"/>
  <c r="E30" i="105"/>
  <c r="E62" i="105" s="1"/>
  <c r="D30" i="105"/>
  <c r="D62" i="105" s="1"/>
  <c r="C30" i="105"/>
  <c r="C62" i="105" s="1"/>
  <c r="B30" i="105"/>
  <c r="B62" i="105" s="1"/>
  <c r="A30" i="105"/>
  <c r="A62" i="105" s="1"/>
  <c r="A29" i="105"/>
  <c r="A61" i="105" s="1"/>
  <c r="C28" i="105"/>
  <c r="C60" i="105" s="1"/>
  <c r="B28" i="105"/>
  <c r="B60" i="105" s="1"/>
  <c r="A28" i="105"/>
  <c r="A60" i="105" s="1"/>
  <c r="A27" i="105"/>
  <c r="A59" i="105" s="1"/>
  <c r="C26" i="105"/>
  <c r="C58" i="105" s="1"/>
  <c r="B26" i="105"/>
  <c r="B58" i="105" s="1"/>
  <c r="A26" i="105"/>
  <c r="A58" i="105" s="1"/>
  <c r="A25" i="105"/>
  <c r="A57" i="105" s="1"/>
  <c r="C24" i="105"/>
  <c r="C56" i="105" s="1"/>
  <c r="B24" i="105"/>
  <c r="B56" i="105" s="1"/>
  <c r="A24" i="105"/>
  <c r="A56" i="105" s="1"/>
  <c r="A23" i="105"/>
  <c r="A55" i="105" s="1"/>
  <c r="C22" i="105"/>
  <c r="C54" i="105" s="1"/>
  <c r="B22" i="105"/>
  <c r="B54" i="105" s="1"/>
  <c r="A22" i="105"/>
  <c r="A54" i="105" s="1"/>
  <c r="A21" i="105"/>
  <c r="A53" i="105" s="1"/>
  <c r="C20" i="105"/>
  <c r="C52" i="105" s="1"/>
  <c r="B20" i="105"/>
  <c r="B52" i="105" s="1"/>
  <c r="A20" i="105"/>
  <c r="A52" i="105" s="1"/>
  <c r="A19" i="105"/>
  <c r="A51" i="105" s="1"/>
  <c r="C18" i="105"/>
  <c r="C50" i="105" s="1"/>
  <c r="B18" i="105"/>
  <c r="B50" i="105" s="1"/>
  <c r="A18" i="105"/>
  <c r="A50" i="105" s="1"/>
  <c r="A17" i="105"/>
  <c r="A49" i="105" s="1"/>
  <c r="C16" i="105"/>
  <c r="C48" i="105" s="1"/>
  <c r="B16" i="105"/>
  <c r="B48" i="105" s="1"/>
  <c r="A16" i="105"/>
  <c r="A48" i="105" s="1"/>
  <c r="C15" i="105"/>
  <c r="C47" i="105" s="1"/>
  <c r="B15" i="105"/>
  <c r="B47" i="105" s="1"/>
  <c r="A15" i="105"/>
  <c r="A47" i="105" s="1"/>
  <c r="A14" i="105"/>
  <c r="A46" i="105" s="1"/>
  <c r="C13" i="105"/>
  <c r="C45" i="105" s="1"/>
  <c r="B13" i="105"/>
  <c r="B45" i="105" s="1"/>
  <c r="A13" i="105"/>
  <c r="A45" i="105" s="1"/>
  <c r="C12" i="105"/>
  <c r="C44" i="105" s="1"/>
  <c r="B12" i="105"/>
  <c r="B44" i="105" s="1"/>
  <c r="A12" i="105"/>
  <c r="A44" i="105" s="1"/>
  <c r="A11" i="105"/>
  <c r="A43" i="105" s="1"/>
  <c r="C10" i="105"/>
  <c r="C42" i="105" s="1"/>
  <c r="B10" i="105"/>
  <c r="B42" i="105" s="1"/>
  <c r="A10" i="105"/>
  <c r="A42" i="105" s="1"/>
  <c r="C9" i="105"/>
  <c r="C41" i="105" s="1"/>
  <c r="B9" i="105"/>
  <c r="B41" i="105" s="1"/>
  <c r="A9" i="105"/>
  <c r="A41" i="105" s="1"/>
  <c r="A8" i="105"/>
  <c r="A40" i="105" s="1"/>
  <c r="C7" i="105"/>
  <c r="C39" i="105" s="1"/>
  <c r="B7" i="105"/>
  <c r="B39" i="105" s="1"/>
  <c r="A7" i="105"/>
  <c r="A39" i="105" s="1"/>
  <c r="BQ6" i="105"/>
  <c r="BQ38" i="105" s="1"/>
  <c r="BP6" i="105"/>
  <c r="BP38" i="105" s="1"/>
  <c r="BO6" i="105"/>
  <c r="BO38" i="105" s="1"/>
  <c r="BN6" i="105"/>
  <c r="BN38" i="105" s="1"/>
  <c r="BM6" i="105"/>
  <c r="BM38" i="105" s="1"/>
  <c r="BL6" i="105"/>
  <c r="BL38" i="105" s="1"/>
  <c r="BK6" i="105"/>
  <c r="BK38" i="105" s="1"/>
  <c r="BJ6" i="105"/>
  <c r="BJ38" i="105" s="1"/>
  <c r="BI6" i="105"/>
  <c r="BI38" i="105" s="1"/>
  <c r="BH6" i="105"/>
  <c r="BH38" i="105" s="1"/>
  <c r="BG6" i="105"/>
  <c r="BG38" i="105" s="1"/>
  <c r="BF6" i="105"/>
  <c r="BF38" i="105" s="1"/>
  <c r="BE6" i="105"/>
  <c r="BE38" i="105" s="1"/>
  <c r="BD6" i="105"/>
  <c r="BD38" i="105" s="1"/>
  <c r="BC6" i="105"/>
  <c r="BC38" i="105" s="1"/>
  <c r="BB6" i="105"/>
  <c r="BB38" i="105" s="1"/>
  <c r="BA6" i="105"/>
  <c r="BA38" i="105" s="1"/>
  <c r="AZ6" i="105"/>
  <c r="AZ38" i="105" s="1"/>
  <c r="AY6" i="105"/>
  <c r="AY38" i="105" s="1"/>
  <c r="AX6" i="105"/>
  <c r="AX38" i="105" s="1"/>
  <c r="AW6" i="105"/>
  <c r="AW38" i="105" s="1"/>
  <c r="AV6" i="105"/>
  <c r="AV38" i="105" s="1"/>
  <c r="AU6" i="105"/>
  <c r="AU38" i="105" s="1"/>
  <c r="AT6" i="105"/>
  <c r="AT38" i="105" s="1"/>
  <c r="AS6" i="105"/>
  <c r="AS38" i="105" s="1"/>
  <c r="AR6" i="105"/>
  <c r="AR38" i="105" s="1"/>
  <c r="AQ6" i="105"/>
  <c r="AQ38" i="105" s="1"/>
  <c r="AP6" i="105"/>
  <c r="AP38" i="105" s="1"/>
  <c r="AO6" i="105"/>
  <c r="AO38" i="105" s="1"/>
  <c r="AN6" i="105"/>
  <c r="AN38" i="105" s="1"/>
  <c r="AM6" i="105"/>
  <c r="AM38" i="105" s="1"/>
  <c r="AL6" i="105"/>
  <c r="AL38" i="105" s="1"/>
  <c r="AK6" i="105"/>
  <c r="AK38" i="105" s="1"/>
  <c r="AJ6" i="105"/>
  <c r="AJ38" i="105" s="1"/>
  <c r="AI6" i="105"/>
  <c r="AI38" i="105" s="1"/>
  <c r="AH6" i="105"/>
  <c r="AH38" i="105" s="1"/>
  <c r="AG6" i="105"/>
  <c r="AG38" i="105" s="1"/>
  <c r="AF6" i="105"/>
  <c r="AF38" i="105" s="1"/>
  <c r="AE6" i="105"/>
  <c r="AE38" i="105" s="1"/>
  <c r="AD6" i="105"/>
  <c r="AD38" i="105" s="1"/>
  <c r="AC6" i="105"/>
  <c r="AC38" i="105" s="1"/>
  <c r="AB6" i="105"/>
  <c r="AB38" i="105" s="1"/>
  <c r="AA6" i="105"/>
  <c r="AA38" i="105" s="1"/>
  <c r="Z6" i="105"/>
  <c r="Z38" i="105" s="1"/>
  <c r="Y6" i="105"/>
  <c r="Y38" i="105" s="1"/>
  <c r="X6" i="105"/>
  <c r="X38" i="105" s="1"/>
  <c r="W6" i="105"/>
  <c r="W38" i="105" s="1"/>
  <c r="V6" i="105"/>
  <c r="V38" i="105" s="1"/>
  <c r="U6" i="105"/>
  <c r="U38" i="105" s="1"/>
  <c r="T6" i="105"/>
  <c r="T38" i="105" s="1"/>
  <c r="S6" i="105"/>
  <c r="S38" i="105" s="1"/>
  <c r="R6" i="105"/>
  <c r="R38" i="105" s="1"/>
  <c r="Q6" i="105"/>
  <c r="Q38" i="105" s="1"/>
  <c r="P6" i="105"/>
  <c r="P38" i="105" s="1"/>
  <c r="O6" i="105"/>
  <c r="O38" i="105" s="1"/>
  <c r="N6" i="105"/>
  <c r="N38" i="105" s="1"/>
  <c r="M6" i="105"/>
  <c r="M38" i="105" s="1"/>
  <c r="L6" i="105"/>
  <c r="L38" i="105" s="1"/>
  <c r="K6" i="105"/>
  <c r="K38" i="105" s="1"/>
  <c r="J6" i="105"/>
  <c r="J38" i="105" s="1"/>
  <c r="I6" i="105"/>
  <c r="I38" i="105" s="1"/>
  <c r="H6" i="105"/>
  <c r="H38" i="105" s="1"/>
  <c r="G6" i="105"/>
  <c r="G38" i="105" s="1"/>
  <c r="F6" i="105"/>
  <c r="F38" i="105" s="1"/>
  <c r="E6" i="105"/>
  <c r="E38" i="105" s="1"/>
  <c r="D6" i="105"/>
  <c r="D38" i="105" s="1"/>
  <c r="C6" i="105"/>
  <c r="C38" i="105" s="1"/>
  <c r="B6" i="105"/>
  <c r="B38" i="105" s="1"/>
  <c r="A6" i="105"/>
  <c r="A38" i="105" s="1"/>
  <c r="A5" i="105"/>
  <c r="A37" i="105" s="1"/>
  <c r="BQ4" i="105"/>
  <c r="BQ36" i="105" s="1"/>
  <c r="BP4" i="105"/>
  <c r="BP36" i="105" s="1"/>
  <c r="BO4" i="105"/>
  <c r="BO36" i="105" s="1"/>
  <c r="BN4" i="105"/>
  <c r="BN36" i="105" s="1"/>
  <c r="BM4" i="105"/>
  <c r="BM36" i="105" s="1"/>
  <c r="BL4" i="105"/>
  <c r="BL36" i="105" s="1"/>
  <c r="BK4" i="105"/>
  <c r="BK36" i="105" s="1"/>
  <c r="BJ4" i="105"/>
  <c r="BJ36" i="105" s="1"/>
  <c r="BI4" i="105"/>
  <c r="BI36" i="105" s="1"/>
  <c r="BH4" i="105"/>
  <c r="BH36" i="105" s="1"/>
  <c r="BG4" i="105"/>
  <c r="BG36" i="105" s="1"/>
  <c r="BF4" i="105"/>
  <c r="BF36" i="105" s="1"/>
  <c r="BE4" i="105"/>
  <c r="BE36" i="105" s="1"/>
  <c r="BD4" i="105"/>
  <c r="BD36" i="105" s="1"/>
  <c r="BC4" i="105"/>
  <c r="BC36" i="105" s="1"/>
  <c r="BB4" i="105"/>
  <c r="BB36" i="105" s="1"/>
  <c r="BA4" i="105"/>
  <c r="BA36" i="105" s="1"/>
  <c r="AZ4" i="105"/>
  <c r="AZ36" i="105" s="1"/>
  <c r="AY4" i="105"/>
  <c r="AY36" i="105" s="1"/>
  <c r="AX4" i="105"/>
  <c r="AX36" i="105" s="1"/>
  <c r="AW4" i="105"/>
  <c r="AW36" i="105" s="1"/>
  <c r="AV4" i="105"/>
  <c r="AV36" i="105" s="1"/>
  <c r="AU4" i="105"/>
  <c r="AU36" i="105" s="1"/>
  <c r="AT4" i="105"/>
  <c r="AT36" i="105" s="1"/>
  <c r="AS4" i="105"/>
  <c r="AS36" i="105" s="1"/>
  <c r="AR4" i="105"/>
  <c r="AR36" i="105" s="1"/>
  <c r="AQ4" i="105"/>
  <c r="AQ36" i="105" s="1"/>
  <c r="AP4" i="105"/>
  <c r="AP36" i="105" s="1"/>
  <c r="AO4" i="105"/>
  <c r="AO36" i="105" s="1"/>
  <c r="AN4" i="105"/>
  <c r="AN36" i="105" s="1"/>
  <c r="AM4" i="105"/>
  <c r="AM36" i="105" s="1"/>
  <c r="AL4" i="105"/>
  <c r="AL36" i="105" s="1"/>
  <c r="AK4" i="105"/>
  <c r="AK36" i="105" s="1"/>
  <c r="AJ4" i="105"/>
  <c r="AJ36" i="105" s="1"/>
  <c r="AI4" i="105"/>
  <c r="AI36" i="105" s="1"/>
  <c r="AH4" i="105"/>
  <c r="AH36" i="105" s="1"/>
  <c r="AG4" i="105"/>
  <c r="AG36" i="105" s="1"/>
  <c r="AF4" i="105"/>
  <c r="AF36" i="105" s="1"/>
  <c r="AE4" i="105"/>
  <c r="AE36" i="105" s="1"/>
  <c r="AD4" i="105"/>
  <c r="AD36" i="105" s="1"/>
  <c r="AC4" i="105"/>
  <c r="AC36" i="105" s="1"/>
  <c r="AB4" i="105"/>
  <c r="AB36" i="105" s="1"/>
  <c r="AA4" i="105"/>
  <c r="AA36" i="105" s="1"/>
  <c r="Z4" i="105"/>
  <c r="Z36" i="105" s="1"/>
  <c r="Y4" i="105"/>
  <c r="Y36" i="105" s="1"/>
  <c r="X4" i="105"/>
  <c r="X36" i="105" s="1"/>
  <c r="W4" i="105"/>
  <c r="W36" i="105" s="1"/>
  <c r="V4" i="105"/>
  <c r="V36" i="105" s="1"/>
  <c r="U4" i="105"/>
  <c r="U36" i="105" s="1"/>
  <c r="T4" i="105"/>
  <c r="T36" i="105" s="1"/>
  <c r="S4" i="105"/>
  <c r="S36" i="105" s="1"/>
  <c r="R4" i="105"/>
  <c r="R36" i="105" s="1"/>
  <c r="Q4" i="105"/>
  <c r="Q36" i="105" s="1"/>
  <c r="P4" i="105"/>
  <c r="P36" i="105" s="1"/>
  <c r="O4" i="105"/>
  <c r="O36" i="105" s="1"/>
  <c r="N4" i="105"/>
  <c r="N36" i="105" s="1"/>
  <c r="M4" i="105"/>
  <c r="M36" i="105" s="1"/>
  <c r="L4" i="105"/>
  <c r="L36" i="105" s="1"/>
  <c r="K4" i="105"/>
  <c r="K36" i="105" s="1"/>
  <c r="J4" i="105"/>
  <c r="J36" i="105" s="1"/>
  <c r="I4" i="105"/>
  <c r="I36" i="105" s="1"/>
  <c r="H4" i="105"/>
  <c r="H36" i="105" s="1"/>
  <c r="G4" i="105"/>
  <c r="G36" i="105" s="1"/>
  <c r="F4" i="105"/>
  <c r="F36" i="105" s="1"/>
  <c r="E4" i="105"/>
  <c r="E36" i="105" s="1"/>
  <c r="D4" i="105"/>
  <c r="D36" i="105" s="1"/>
  <c r="C4" i="105"/>
  <c r="C36" i="105" s="1"/>
  <c r="B4" i="105"/>
  <c r="B36" i="105" s="1"/>
  <c r="BQ3" i="105"/>
  <c r="BQ35" i="105" s="1"/>
  <c r="BP3" i="105"/>
  <c r="BP35" i="105" s="1"/>
  <c r="BO3" i="105"/>
  <c r="BO35" i="105" s="1"/>
  <c r="BN3" i="105"/>
  <c r="BN35" i="105" s="1"/>
  <c r="BM3" i="105"/>
  <c r="BM35" i="105" s="1"/>
  <c r="BL3" i="105"/>
  <c r="BL35" i="105" s="1"/>
  <c r="BK3" i="105"/>
  <c r="BK35" i="105" s="1"/>
  <c r="BJ3" i="105"/>
  <c r="BJ35" i="105" s="1"/>
  <c r="BI3" i="105"/>
  <c r="BI35" i="105" s="1"/>
  <c r="BH3" i="105"/>
  <c r="BH35" i="105" s="1"/>
  <c r="BG3" i="105"/>
  <c r="BG35" i="105" s="1"/>
  <c r="BF3" i="105"/>
  <c r="BF35" i="105" s="1"/>
  <c r="BE3" i="105"/>
  <c r="BE35" i="105" s="1"/>
  <c r="BD3" i="105"/>
  <c r="BD35" i="105" s="1"/>
  <c r="BC3" i="105"/>
  <c r="BC35" i="105" s="1"/>
  <c r="BB3" i="105"/>
  <c r="BB35" i="105" s="1"/>
  <c r="BA3" i="105"/>
  <c r="BA35" i="105" s="1"/>
  <c r="AZ3" i="105"/>
  <c r="AZ35" i="105" s="1"/>
  <c r="AY3" i="105"/>
  <c r="AY35" i="105" s="1"/>
  <c r="AX3" i="105"/>
  <c r="AX35" i="105" s="1"/>
  <c r="AW3" i="105"/>
  <c r="AW35" i="105" s="1"/>
  <c r="AV3" i="105"/>
  <c r="AV35" i="105" s="1"/>
  <c r="AU3" i="105"/>
  <c r="AU35" i="105" s="1"/>
  <c r="AT3" i="105"/>
  <c r="AT35" i="105" s="1"/>
  <c r="AS3" i="105"/>
  <c r="AS35" i="105" s="1"/>
  <c r="AR3" i="105"/>
  <c r="AR35" i="105" s="1"/>
  <c r="AQ3" i="105"/>
  <c r="AQ35" i="105" s="1"/>
  <c r="AP3" i="105"/>
  <c r="AP35" i="105" s="1"/>
  <c r="AO3" i="105"/>
  <c r="AO35" i="105" s="1"/>
  <c r="AN3" i="105"/>
  <c r="AN35" i="105" s="1"/>
  <c r="AM3" i="105"/>
  <c r="AM35" i="105" s="1"/>
  <c r="AL3" i="105"/>
  <c r="AL35" i="105" s="1"/>
  <c r="AK3" i="105"/>
  <c r="AK35" i="105" s="1"/>
  <c r="AJ3" i="105"/>
  <c r="AJ35" i="105" s="1"/>
  <c r="AI3" i="105"/>
  <c r="AI35" i="105" s="1"/>
  <c r="AH3" i="105"/>
  <c r="AH35" i="105" s="1"/>
  <c r="AG3" i="105"/>
  <c r="AG35" i="105" s="1"/>
  <c r="AF3" i="105"/>
  <c r="AF35" i="105" s="1"/>
  <c r="AE3" i="105"/>
  <c r="AE35" i="105" s="1"/>
  <c r="AD3" i="105"/>
  <c r="AD35" i="105" s="1"/>
  <c r="AC3" i="105"/>
  <c r="AC35" i="105" s="1"/>
  <c r="AB3" i="105"/>
  <c r="AB35" i="105" s="1"/>
  <c r="AA3" i="105"/>
  <c r="AA35" i="105" s="1"/>
  <c r="Z3" i="105"/>
  <c r="Z35" i="105" s="1"/>
  <c r="Y3" i="105"/>
  <c r="Y35" i="105" s="1"/>
  <c r="X3" i="105"/>
  <c r="X35" i="105" s="1"/>
  <c r="W3" i="105"/>
  <c r="W35" i="105" s="1"/>
  <c r="V3" i="105"/>
  <c r="V35" i="105" s="1"/>
  <c r="U3" i="105"/>
  <c r="U35" i="105" s="1"/>
  <c r="T3" i="105"/>
  <c r="T35" i="105" s="1"/>
  <c r="S3" i="105"/>
  <c r="S35" i="105" s="1"/>
  <c r="R3" i="105"/>
  <c r="R35" i="105" s="1"/>
  <c r="Q3" i="105"/>
  <c r="Q35" i="105" s="1"/>
  <c r="P3" i="105"/>
  <c r="P35" i="105" s="1"/>
  <c r="O3" i="105"/>
  <c r="O35" i="105" s="1"/>
  <c r="N3" i="105"/>
  <c r="N35" i="105" s="1"/>
  <c r="M3" i="105"/>
  <c r="M35" i="105" s="1"/>
  <c r="L3" i="105"/>
  <c r="L35" i="105" s="1"/>
  <c r="K3" i="105"/>
  <c r="K35" i="105" s="1"/>
  <c r="J3" i="105"/>
  <c r="J35" i="105" s="1"/>
  <c r="I3" i="105"/>
  <c r="I35" i="105" s="1"/>
  <c r="H3" i="105"/>
  <c r="H35" i="105" s="1"/>
  <c r="G3" i="105"/>
  <c r="G35" i="105" s="1"/>
  <c r="F3" i="105"/>
  <c r="F35" i="105" s="1"/>
  <c r="E3" i="105"/>
  <c r="E35" i="105" s="1"/>
  <c r="D3" i="105"/>
  <c r="D35" i="105" s="1"/>
  <c r="C3" i="105"/>
  <c r="C35" i="105" s="1"/>
  <c r="B3" i="105"/>
  <c r="B35" i="105" s="1"/>
  <c r="A1" i="105"/>
  <c r="A1" i="104"/>
  <c r="B20" i="112" l="1"/>
  <c r="B52" i="112" s="1"/>
  <c r="B20" i="106"/>
  <c r="B52" i="106" s="1"/>
  <c r="B20" i="107"/>
  <c r="B52" i="107" s="1"/>
  <c r="B22" i="107"/>
  <c r="B54" i="107" s="1"/>
  <c r="B22" i="112"/>
  <c r="B54" i="112" s="1"/>
  <c r="B22" i="106"/>
  <c r="B54" i="106" s="1"/>
  <c r="B15" i="107"/>
  <c r="B47" i="107" s="1"/>
  <c r="B15" i="112"/>
  <c r="B47" i="112" s="1"/>
  <c r="B15" i="106"/>
  <c r="B47" i="106" s="1"/>
  <c r="B24" i="107"/>
  <c r="B56" i="107" s="1"/>
  <c r="B24" i="112"/>
  <c r="B56" i="112" s="1"/>
  <c r="B24" i="106"/>
  <c r="B56" i="106" s="1"/>
  <c r="B9" i="107"/>
  <c r="B41" i="107" s="1"/>
  <c r="B9" i="112"/>
  <c r="B41" i="112" s="1"/>
  <c r="B9" i="106"/>
  <c r="B41" i="106" s="1"/>
  <c r="B12" i="107"/>
  <c r="B44" i="107" s="1"/>
  <c r="B12" i="112"/>
  <c r="B44" i="112" s="1"/>
  <c r="B12" i="106"/>
  <c r="B44" i="106" s="1"/>
  <c r="B7" i="107"/>
  <c r="B39" i="107" s="1"/>
  <c r="B7" i="106"/>
  <c r="B39" i="106" s="1"/>
  <c r="B7" i="112"/>
  <c r="B39" i="112" s="1"/>
  <c r="B18" i="107"/>
  <c r="B50" i="107" s="1"/>
  <c r="B18" i="112"/>
  <c r="B50" i="112" s="1"/>
  <c r="B18" i="106"/>
  <c r="B50" i="106" s="1"/>
  <c r="B26" i="107"/>
  <c r="B58" i="107" s="1"/>
  <c r="B26" i="112"/>
  <c r="B58" i="112" s="1"/>
  <c r="B26" i="106"/>
  <c r="B58" i="106" s="1"/>
  <c r="B28" i="107"/>
  <c r="B60" i="107" s="1"/>
  <c r="B28" i="106"/>
  <c r="B60" i="106" s="1"/>
  <c r="B28" i="112"/>
  <c r="B60" i="112" s="1"/>
  <c r="V18" i="105"/>
  <c r="V50" i="105" s="1"/>
  <c r="V26" i="105"/>
  <c r="V58" i="105" s="1"/>
  <c r="V9" i="105"/>
  <c r="V41" i="105" s="1"/>
  <c r="V20" i="105"/>
  <c r="V52" i="105" s="1"/>
  <c r="V28" i="105"/>
  <c r="V60" i="105" s="1"/>
  <c r="V12" i="105"/>
  <c r="V44" i="105" s="1"/>
  <c r="V22" i="105"/>
  <c r="V54" i="105" s="1"/>
  <c r="V15" i="105"/>
  <c r="V47" i="105" s="1"/>
  <c r="V24" i="105"/>
  <c r="V56" i="105" s="1"/>
  <c r="V7" i="105"/>
  <c r="V39" i="105" s="1"/>
  <c r="B16" i="112" l="1"/>
  <c r="B48" i="112" s="1"/>
  <c r="B16" i="107"/>
  <c r="B48" i="107" s="1"/>
  <c r="B16" i="106"/>
  <c r="B48" i="106" s="1"/>
  <c r="B13" i="112"/>
  <c r="B45" i="112" s="1"/>
  <c r="B13" i="106"/>
  <c r="B45" i="106" s="1"/>
  <c r="B13" i="107"/>
  <c r="B45" i="107" s="1"/>
  <c r="B10" i="107"/>
  <c r="B42" i="107" s="1"/>
  <c r="B10" i="112"/>
  <c r="B42" i="112" s="1"/>
  <c r="B10" i="106"/>
  <c r="B42" i="106" s="1"/>
  <c r="V16" i="105"/>
  <c r="V48" i="105" s="1"/>
  <c r="V13" i="105"/>
  <c r="V45" i="105" s="1"/>
  <c r="V10" i="105"/>
  <c r="V42" i="105" s="1"/>
  <c r="D24" i="105" l="1"/>
  <c r="D56" i="105" s="1"/>
  <c r="D7" i="105"/>
  <c r="D39" i="105" s="1"/>
  <c r="D9" i="105"/>
  <c r="D41" i="105" s="1"/>
  <c r="D20" i="105"/>
  <c r="D52" i="105" s="1"/>
  <c r="D28" i="105"/>
  <c r="D60" i="105" s="1"/>
  <c r="D18" i="105"/>
  <c r="D50" i="105" s="1"/>
  <c r="D26" i="105"/>
  <c r="D58" i="105" s="1"/>
  <c r="D12" i="105"/>
  <c r="D44" i="105" s="1"/>
  <c r="D22" i="105"/>
  <c r="D54" i="105" s="1"/>
  <c r="D15" i="105"/>
  <c r="D47" i="105" s="1"/>
  <c r="D16" i="105" l="1"/>
  <c r="D48" i="105" s="1"/>
  <c r="D13" i="105"/>
  <c r="D45" i="105" s="1"/>
  <c r="D10" i="105"/>
  <c r="D42" i="105" s="1"/>
  <c r="A32" i="99"/>
  <c r="A31" i="99"/>
  <c r="A30" i="99"/>
  <c r="A29" i="99"/>
  <c r="A28" i="99"/>
  <c r="A27" i="99"/>
  <c r="A26" i="99"/>
  <c r="A25" i="99"/>
  <c r="A24" i="99"/>
  <c r="A23" i="99"/>
  <c r="A22" i="99"/>
  <c r="A21" i="99"/>
  <c r="A20" i="99"/>
  <c r="A19" i="99"/>
  <c r="A18" i="99"/>
  <c r="A17" i="99"/>
  <c r="A16" i="99"/>
  <c r="A15" i="99"/>
  <c r="A14" i="99"/>
  <c r="A13" i="99"/>
  <c r="A12" i="99"/>
  <c r="A11" i="99"/>
  <c r="A10" i="99"/>
  <c r="A9" i="99"/>
  <c r="A8" i="99"/>
  <c r="A7" i="99"/>
  <c r="A6" i="99"/>
  <c r="A5" i="99"/>
  <c r="A1" i="99"/>
  <c r="B8" i="109" l="1"/>
  <c r="B8" i="108"/>
  <c r="B8" i="110"/>
  <c r="B8" i="111"/>
  <c r="B13" i="109"/>
  <c r="B13" i="108"/>
  <c r="B13" i="111"/>
  <c r="B13" i="110"/>
  <c r="B10" i="109"/>
  <c r="B10" i="108"/>
  <c r="B10" i="111"/>
  <c r="B10" i="110"/>
  <c r="BK15" i="105"/>
  <c r="BK47" i="105" s="1"/>
  <c r="BK24" i="105"/>
  <c r="BK56" i="105" s="1"/>
  <c r="BM7" i="105"/>
  <c r="BM39" i="105" s="1"/>
  <c r="BO9" i="105"/>
  <c r="BO41" i="105" s="1"/>
  <c r="BM12" i="105"/>
  <c r="BM44" i="105" s="1"/>
  <c r="BQ12" i="105"/>
  <c r="BQ44" i="105" s="1"/>
  <c r="BO15" i="105"/>
  <c r="BO47" i="105" s="1"/>
  <c r="BM18" i="105"/>
  <c r="BM50" i="105" s="1"/>
  <c r="BQ18" i="105"/>
  <c r="BQ50" i="105" s="1"/>
  <c r="BO20" i="105"/>
  <c r="BO52" i="105" s="1"/>
  <c r="BM22" i="105"/>
  <c r="BM54" i="105" s="1"/>
  <c r="BQ22" i="105"/>
  <c r="BQ54" i="105" s="1"/>
  <c r="BO24" i="105"/>
  <c r="BO56" i="105" s="1"/>
  <c r="BQ26" i="105"/>
  <c r="BQ58" i="105" s="1"/>
  <c r="BO28" i="105"/>
  <c r="BO60" i="105" s="1"/>
  <c r="BK7" i="105"/>
  <c r="BK39" i="105" s="1"/>
  <c r="BK18" i="105"/>
  <c r="BK50" i="105" s="1"/>
  <c r="BK26" i="105"/>
  <c r="BK58" i="105" s="1"/>
  <c r="BN7" i="105"/>
  <c r="BN39" i="105" s="1"/>
  <c r="BL9" i="105"/>
  <c r="BL41" i="105" s="1"/>
  <c r="BP9" i="105"/>
  <c r="BP41" i="105" s="1"/>
  <c r="BN12" i="105"/>
  <c r="BN44" i="105" s="1"/>
  <c r="BL15" i="105"/>
  <c r="BL47" i="105" s="1"/>
  <c r="BP15" i="105"/>
  <c r="BP47" i="105" s="1"/>
  <c r="BN18" i="105"/>
  <c r="BN50" i="105" s="1"/>
  <c r="BL20" i="105"/>
  <c r="BL52" i="105" s="1"/>
  <c r="BP20" i="105"/>
  <c r="BP52" i="105" s="1"/>
  <c r="BN22" i="105"/>
  <c r="BN54" i="105" s="1"/>
  <c r="BL24" i="105"/>
  <c r="BL56" i="105" s="1"/>
  <c r="BP24" i="105"/>
  <c r="BP56" i="105" s="1"/>
  <c r="BN26" i="105"/>
  <c r="BN58" i="105" s="1"/>
  <c r="BL28" i="105"/>
  <c r="BL60" i="105" s="1"/>
  <c r="BP28" i="105"/>
  <c r="BP60" i="105" s="1"/>
  <c r="BK9" i="105"/>
  <c r="BK41" i="105" s="1"/>
  <c r="BK20" i="105"/>
  <c r="BK52" i="105" s="1"/>
  <c r="BK28" i="105"/>
  <c r="BK60" i="105" s="1"/>
  <c r="BO7" i="105"/>
  <c r="BO39" i="105" s="1"/>
  <c r="BM9" i="105"/>
  <c r="BM41" i="105" s="1"/>
  <c r="BQ9" i="105"/>
  <c r="BQ41" i="105" s="1"/>
  <c r="BO12" i="105"/>
  <c r="BO44" i="105" s="1"/>
  <c r="BM15" i="105"/>
  <c r="BM47" i="105" s="1"/>
  <c r="BQ15" i="105"/>
  <c r="BQ47" i="105" s="1"/>
  <c r="BO18" i="105"/>
  <c r="BO50" i="105" s="1"/>
  <c r="BM20" i="105"/>
  <c r="BM52" i="105" s="1"/>
  <c r="BQ20" i="105"/>
  <c r="BQ52" i="105" s="1"/>
  <c r="BO22" i="105"/>
  <c r="BO54" i="105" s="1"/>
  <c r="BM24" i="105"/>
  <c r="BM56" i="105" s="1"/>
  <c r="BQ24" i="105"/>
  <c r="BQ56" i="105" s="1"/>
  <c r="BO26" i="105"/>
  <c r="BO58" i="105" s="1"/>
  <c r="BM28" i="105"/>
  <c r="BM60" i="105" s="1"/>
  <c r="BQ28" i="105"/>
  <c r="BQ60" i="105" s="1"/>
  <c r="BK12" i="105"/>
  <c r="BK44" i="105" s="1"/>
  <c r="BK22" i="105"/>
  <c r="BK54" i="105" s="1"/>
  <c r="BL7" i="105"/>
  <c r="BL39" i="105" s="1"/>
  <c r="BP7" i="105"/>
  <c r="BP39" i="105" s="1"/>
  <c r="BN9" i="105"/>
  <c r="BN41" i="105" s="1"/>
  <c r="BL12" i="105"/>
  <c r="BL44" i="105" s="1"/>
  <c r="BP12" i="105"/>
  <c r="BP44" i="105" s="1"/>
  <c r="BN15" i="105"/>
  <c r="BN47" i="105" s="1"/>
  <c r="BL18" i="105"/>
  <c r="BL50" i="105" s="1"/>
  <c r="BP18" i="105"/>
  <c r="BP50" i="105" s="1"/>
  <c r="BN20" i="105"/>
  <c r="BN52" i="105" s="1"/>
  <c r="BL22" i="105"/>
  <c r="BL54" i="105" s="1"/>
  <c r="BP22" i="105"/>
  <c r="BP54" i="105" s="1"/>
  <c r="BN24" i="105"/>
  <c r="BN56" i="105" s="1"/>
  <c r="BL26" i="105"/>
  <c r="BL58" i="105" s="1"/>
  <c r="BP26" i="105"/>
  <c r="BP58" i="105" s="1"/>
  <c r="BN28" i="105"/>
  <c r="BN60" i="105" s="1"/>
  <c r="BQ7" i="105"/>
  <c r="BQ39" i="105" s="1"/>
  <c r="BM26" i="105"/>
  <c r="BM58" i="105" s="1"/>
  <c r="B14" i="109" l="1"/>
  <c r="B14" i="108"/>
  <c r="B14" i="110"/>
  <c r="B14" i="111"/>
  <c r="B11" i="109"/>
  <c r="B11" i="108"/>
  <c r="B11" i="110"/>
  <c r="B11" i="111"/>
  <c r="BJ15" i="105"/>
  <c r="BJ47" i="105" s="1"/>
  <c r="BP16" i="105"/>
  <c r="BP48" i="105" s="1"/>
  <c r="BJ18" i="105"/>
  <c r="BJ50" i="105" s="1"/>
  <c r="BO16" i="105"/>
  <c r="BO48" i="105" s="1"/>
  <c r="BJ24" i="105"/>
  <c r="BJ56" i="105" s="1"/>
  <c r="BK10" i="105"/>
  <c r="BK42" i="105" s="1"/>
  <c r="BK16" i="105"/>
  <c r="BK48" i="105" s="1"/>
  <c r="BJ7" i="105"/>
  <c r="BJ39" i="105" s="1"/>
  <c r="BJ26" i="105"/>
  <c r="BJ58" i="105" s="1"/>
  <c r="BO13" i="105"/>
  <c r="BO45" i="105" s="1"/>
  <c r="BM13" i="105"/>
  <c r="BM45" i="105" s="1"/>
  <c r="BL16" i="105"/>
  <c r="BL48" i="105" s="1"/>
  <c r="BN16" i="105"/>
  <c r="BN48" i="105" s="1"/>
  <c r="BJ9" i="105"/>
  <c r="BJ41" i="105" s="1"/>
  <c r="BJ20" i="105"/>
  <c r="BJ52" i="105" s="1"/>
  <c r="BJ28" i="105"/>
  <c r="BJ60" i="105" s="1"/>
  <c r="BQ10" i="105"/>
  <c r="BQ42" i="105" s="1"/>
  <c r="BP13" i="105"/>
  <c r="BP45" i="105" s="1"/>
  <c r="BN13" i="105"/>
  <c r="BN45" i="105" s="1"/>
  <c r="BQ13" i="105"/>
  <c r="BQ45" i="105" s="1"/>
  <c r="BL13" i="105"/>
  <c r="BL45" i="105" s="1"/>
  <c r="BM16" i="105"/>
  <c r="BM48" i="105" s="1"/>
  <c r="BL10" i="105"/>
  <c r="BL42" i="105" s="1"/>
  <c r="BJ12" i="105"/>
  <c r="BJ44" i="105" s="1"/>
  <c r="BJ22" i="105"/>
  <c r="BJ54" i="105" s="1"/>
  <c r="BQ16" i="105"/>
  <c r="BQ48" i="105" s="1"/>
  <c r="BM10" i="105"/>
  <c r="BM42" i="105" s="1"/>
  <c r="BN10" i="105"/>
  <c r="BN42" i="105" s="1"/>
  <c r="BP10" i="105"/>
  <c r="BP42" i="105" s="1"/>
  <c r="BO10" i="105"/>
  <c r="BO42" i="105" s="1"/>
  <c r="BK13" i="105"/>
  <c r="BK45" i="105" s="1"/>
  <c r="E15" i="105" l="1"/>
  <c r="E47" i="105" s="1"/>
  <c r="E7" i="105"/>
  <c r="E39" i="105" s="1"/>
  <c r="E18" i="105"/>
  <c r="E50" i="105" s="1"/>
  <c r="E26" i="105"/>
  <c r="E58" i="105" s="1"/>
  <c r="BJ16" i="105"/>
  <c r="BJ48" i="105" s="1"/>
  <c r="BJ13" i="105"/>
  <c r="BJ45" i="105" s="1"/>
  <c r="E28" i="105"/>
  <c r="E60" i="105" s="1"/>
  <c r="E24" i="105"/>
  <c r="E56" i="105" s="1"/>
  <c r="E9" i="105"/>
  <c r="E41" i="105" s="1"/>
  <c r="E20" i="105"/>
  <c r="E52" i="105" s="1"/>
  <c r="E12" i="105"/>
  <c r="E44" i="105" s="1"/>
  <c r="E22" i="105"/>
  <c r="E54" i="105" s="1"/>
  <c r="BJ10" i="105"/>
  <c r="BJ42" i="105" s="1"/>
  <c r="E16" i="105" l="1"/>
  <c r="E48" i="105" s="1"/>
  <c r="E13" i="105"/>
  <c r="E45" i="105" s="1"/>
  <c r="E10" i="105"/>
  <c r="E42" i="105" s="1"/>
  <c r="F28" i="105" l="1"/>
  <c r="F60" i="105" s="1"/>
  <c r="F26" i="105"/>
  <c r="F58" i="105" s="1"/>
  <c r="F12" i="105"/>
  <c r="F44" i="105" s="1"/>
  <c r="F22" i="105"/>
  <c r="F54" i="105" s="1"/>
  <c r="F24" i="105"/>
  <c r="F56" i="105" s="1"/>
  <c r="AQ7" i="105" l="1"/>
  <c r="AQ39" i="105" s="1"/>
  <c r="AQ26" i="105"/>
  <c r="AQ58" i="105" s="1"/>
  <c r="BC28" i="105"/>
  <c r="BC60" i="105" s="1"/>
  <c r="AU28" i="105"/>
  <c r="AU60" i="105" s="1"/>
  <c r="BE26" i="105"/>
  <c r="BE58" i="105" s="1"/>
  <c r="AW26" i="105"/>
  <c r="AW58" i="105" s="1"/>
  <c r="BC24" i="105"/>
  <c r="BC56" i="105" s="1"/>
  <c r="AU24" i="105"/>
  <c r="AU56" i="105" s="1"/>
  <c r="BE22" i="105"/>
  <c r="BE54" i="105" s="1"/>
  <c r="BG20" i="105"/>
  <c r="BG52" i="105" s="1"/>
  <c r="AU20" i="105"/>
  <c r="AU52" i="105" s="1"/>
  <c r="BA18" i="105"/>
  <c r="BA50" i="105" s="1"/>
  <c r="BC15" i="105"/>
  <c r="BC47" i="105" s="1"/>
  <c r="BI12" i="105"/>
  <c r="BI44" i="105" s="1"/>
  <c r="AW12" i="105"/>
  <c r="AW44" i="105" s="1"/>
  <c r="BG9" i="105"/>
  <c r="BG41" i="105" s="1"/>
  <c r="BI7" i="105"/>
  <c r="BI39" i="105" s="1"/>
  <c r="AQ20" i="105"/>
  <c r="AQ52" i="105" s="1"/>
  <c r="AQ28" i="105"/>
  <c r="AQ60" i="105" s="1"/>
  <c r="BF28" i="105"/>
  <c r="BF60" i="105" s="1"/>
  <c r="BB28" i="105"/>
  <c r="BB60" i="105" s="1"/>
  <c r="AX28" i="105"/>
  <c r="AX60" i="105" s="1"/>
  <c r="AT28" i="105"/>
  <c r="AT60" i="105" s="1"/>
  <c r="BH26" i="105"/>
  <c r="BH58" i="105" s="1"/>
  <c r="BD26" i="105"/>
  <c r="BD58" i="105" s="1"/>
  <c r="AZ26" i="105"/>
  <c r="AZ58" i="105" s="1"/>
  <c r="AV26" i="105"/>
  <c r="AV58" i="105" s="1"/>
  <c r="AR26" i="105"/>
  <c r="AR58" i="105" s="1"/>
  <c r="BF24" i="105"/>
  <c r="BF56" i="105" s="1"/>
  <c r="BB24" i="105"/>
  <c r="BB56" i="105" s="1"/>
  <c r="AX24" i="105"/>
  <c r="AX56" i="105" s="1"/>
  <c r="AT24" i="105"/>
  <c r="AT56" i="105" s="1"/>
  <c r="BH22" i="105"/>
  <c r="BH54" i="105" s="1"/>
  <c r="BD22" i="105"/>
  <c r="BD54" i="105" s="1"/>
  <c r="AZ22" i="105"/>
  <c r="AZ54" i="105" s="1"/>
  <c r="AV22" i="105"/>
  <c r="AV54" i="105" s="1"/>
  <c r="AR22" i="105"/>
  <c r="AR54" i="105" s="1"/>
  <c r="BF20" i="105"/>
  <c r="BF52" i="105" s="1"/>
  <c r="BB20" i="105"/>
  <c r="BB52" i="105" s="1"/>
  <c r="AX20" i="105"/>
  <c r="AX52" i="105" s="1"/>
  <c r="AT20" i="105"/>
  <c r="AT52" i="105" s="1"/>
  <c r="BH18" i="105"/>
  <c r="BH50" i="105" s="1"/>
  <c r="BD18" i="105"/>
  <c r="BD50" i="105" s="1"/>
  <c r="AZ18" i="105"/>
  <c r="AZ50" i="105" s="1"/>
  <c r="AV18" i="105"/>
  <c r="AV50" i="105" s="1"/>
  <c r="AR18" i="105"/>
  <c r="AR50" i="105" s="1"/>
  <c r="BF15" i="105"/>
  <c r="BF47" i="105" s="1"/>
  <c r="BB15" i="105"/>
  <c r="BB47" i="105" s="1"/>
  <c r="AX15" i="105"/>
  <c r="AX47" i="105" s="1"/>
  <c r="AT15" i="105"/>
  <c r="AT47" i="105" s="1"/>
  <c r="BH12" i="105"/>
  <c r="BH44" i="105" s="1"/>
  <c r="BD12" i="105"/>
  <c r="BD44" i="105" s="1"/>
  <c r="AZ12" i="105"/>
  <c r="AZ44" i="105" s="1"/>
  <c r="AV12" i="105"/>
  <c r="AV44" i="105" s="1"/>
  <c r="AR12" i="105"/>
  <c r="AR44" i="105" s="1"/>
  <c r="BF9" i="105"/>
  <c r="BF41" i="105" s="1"/>
  <c r="BB9" i="105"/>
  <c r="BB41" i="105" s="1"/>
  <c r="AX9" i="105"/>
  <c r="AX41" i="105" s="1"/>
  <c r="AT9" i="105"/>
  <c r="AT41" i="105" s="1"/>
  <c r="BH7" i="105"/>
  <c r="BH39" i="105" s="1"/>
  <c r="BD7" i="105"/>
  <c r="BD39" i="105" s="1"/>
  <c r="AZ7" i="105"/>
  <c r="AZ39" i="105" s="1"/>
  <c r="AV7" i="105"/>
  <c r="AV39" i="105" s="1"/>
  <c r="AR7" i="105"/>
  <c r="AR39" i="105" s="1"/>
  <c r="AQ18" i="105"/>
  <c r="AQ50" i="105" s="1"/>
  <c r="BG28" i="105"/>
  <c r="BG60" i="105" s="1"/>
  <c r="AY28" i="105"/>
  <c r="AY60" i="105" s="1"/>
  <c r="BI26" i="105"/>
  <c r="BI58" i="105" s="1"/>
  <c r="BA26" i="105"/>
  <c r="BA58" i="105" s="1"/>
  <c r="AS26" i="105"/>
  <c r="AS58" i="105" s="1"/>
  <c r="BG24" i="105"/>
  <c r="BG56" i="105" s="1"/>
  <c r="AY24" i="105"/>
  <c r="AY56" i="105" s="1"/>
  <c r="BI22" i="105"/>
  <c r="BI54" i="105" s="1"/>
  <c r="BA22" i="105"/>
  <c r="BA54" i="105" s="1"/>
  <c r="AW22" i="105"/>
  <c r="AW54" i="105" s="1"/>
  <c r="BC20" i="105"/>
  <c r="BC52" i="105" s="1"/>
  <c r="BI18" i="105"/>
  <c r="BI50" i="105" s="1"/>
  <c r="AS18" i="105"/>
  <c r="AS50" i="105" s="1"/>
  <c r="AY15" i="105"/>
  <c r="AY47" i="105" s="1"/>
  <c r="BE12" i="105"/>
  <c r="BE44" i="105" s="1"/>
  <c r="AS12" i="105"/>
  <c r="AS44" i="105" s="1"/>
  <c r="AY9" i="105"/>
  <c r="AY41" i="105" s="1"/>
  <c r="AU9" i="105"/>
  <c r="AU41" i="105" s="1"/>
  <c r="BA7" i="105"/>
  <c r="BA39" i="105" s="1"/>
  <c r="AW7" i="105"/>
  <c r="AW39" i="105" s="1"/>
  <c r="AS7" i="105"/>
  <c r="AS39" i="105" s="1"/>
  <c r="AQ9" i="105"/>
  <c r="AQ41" i="105" s="1"/>
  <c r="AQ12" i="105"/>
  <c r="AQ44" i="105" s="1"/>
  <c r="BI28" i="105"/>
  <c r="BI60" i="105" s="1"/>
  <c r="BA28" i="105"/>
  <c r="BA60" i="105" s="1"/>
  <c r="AS28" i="105"/>
  <c r="AS60" i="105" s="1"/>
  <c r="BC26" i="105"/>
  <c r="BC58" i="105" s="1"/>
  <c r="AY26" i="105"/>
  <c r="AY58" i="105" s="1"/>
  <c r="BI24" i="105"/>
  <c r="BI56" i="105" s="1"/>
  <c r="BE24" i="105"/>
  <c r="BE56" i="105" s="1"/>
  <c r="BA24" i="105"/>
  <c r="BA56" i="105" s="1"/>
  <c r="AW24" i="105"/>
  <c r="AW56" i="105" s="1"/>
  <c r="AS24" i="105"/>
  <c r="AS56" i="105" s="1"/>
  <c r="BG22" i="105"/>
  <c r="BG54" i="105" s="1"/>
  <c r="BC22" i="105"/>
  <c r="BC54" i="105" s="1"/>
  <c r="AY22" i="105"/>
  <c r="AY54" i="105" s="1"/>
  <c r="AU22" i="105"/>
  <c r="AU54" i="105" s="1"/>
  <c r="BI20" i="105"/>
  <c r="BI52" i="105" s="1"/>
  <c r="BE20" i="105"/>
  <c r="BE52" i="105" s="1"/>
  <c r="BA20" i="105"/>
  <c r="BA52" i="105" s="1"/>
  <c r="AW20" i="105"/>
  <c r="AW52" i="105" s="1"/>
  <c r="AS20" i="105"/>
  <c r="AS52" i="105" s="1"/>
  <c r="BG18" i="105"/>
  <c r="BG50" i="105" s="1"/>
  <c r="BC18" i="105"/>
  <c r="BC50" i="105" s="1"/>
  <c r="AY18" i="105"/>
  <c r="AY50" i="105" s="1"/>
  <c r="AU18" i="105"/>
  <c r="AU50" i="105" s="1"/>
  <c r="BI15" i="105"/>
  <c r="BI47" i="105" s="1"/>
  <c r="BE15" i="105"/>
  <c r="BE47" i="105" s="1"/>
  <c r="BA15" i="105"/>
  <c r="BA47" i="105" s="1"/>
  <c r="AW15" i="105"/>
  <c r="AW47" i="105" s="1"/>
  <c r="AS15" i="105"/>
  <c r="AS47" i="105" s="1"/>
  <c r="BG12" i="105"/>
  <c r="BG44" i="105" s="1"/>
  <c r="BC12" i="105"/>
  <c r="BC44" i="105" s="1"/>
  <c r="AY12" i="105"/>
  <c r="AY44" i="105" s="1"/>
  <c r="AU12" i="105"/>
  <c r="AU44" i="105" s="1"/>
  <c r="BI9" i="105"/>
  <c r="BI41" i="105" s="1"/>
  <c r="BE9" i="105"/>
  <c r="BE41" i="105" s="1"/>
  <c r="BA9" i="105"/>
  <c r="BA41" i="105" s="1"/>
  <c r="AW9" i="105"/>
  <c r="AW41" i="105" s="1"/>
  <c r="AS9" i="105"/>
  <c r="AS41" i="105" s="1"/>
  <c r="BG7" i="105"/>
  <c r="BG39" i="105" s="1"/>
  <c r="BC7" i="105"/>
  <c r="BC39" i="105" s="1"/>
  <c r="AY7" i="105"/>
  <c r="AY39" i="105" s="1"/>
  <c r="AU7" i="105"/>
  <c r="AU39" i="105" s="1"/>
  <c r="AS22" i="105"/>
  <c r="AS54" i="105" s="1"/>
  <c r="AY20" i="105"/>
  <c r="AY52" i="105" s="1"/>
  <c r="BE18" i="105"/>
  <c r="BE50" i="105" s="1"/>
  <c r="AW18" i="105"/>
  <c r="AW50" i="105" s="1"/>
  <c r="BG15" i="105"/>
  <c r="BG47" i="105" s="1"/>
  <c r="AU15" i="105"/>
  <c r="AU47" i="105" s="1"/>
  <c r="BA12" i="105"/>
  <c r="BA44" i="105" s="1"/>
  <c r="BC9" i="105"/>
  <c r="BC41" i="105" s="1"/>
  <c r="BE7" i="105"/>
  <c r="BE39" i="105" s="1"/>
  <c r="F18" i="105"/>
  <c r="F50" i="105" s="1"/>
  <c r="AQ22" i="105"/>
  <c r="AQ54" i="105" s="1"/>
  <c r="BE28" i="105"/>
  <c r="BE60" i="105" s="1"/>
  <c r="AW28" i="105"/>
  <c r="AW60" i="105" s="1"/>
  <c r="BG26" i="105"/>
  <c r="BG58" i="105" s="1"/>
  <c r="AU26" i="105"/>
  <c r="AU58" i="105" s="1"/>
  <c r="F20" i="105"/>
  <c r="F52" i="105" s="1"/>
  <c r="AQ15" i="105"/>
  <c r="AQ47" i="105" s="1"/>
  <c r="AQ24" i="105"/>
  <c r="AQ56" i="105" s="1"/>
  <c r="BH28" i="105"/>
  <c r="BH60" i="105" s="1"/>
  <c r="BD28" i="105"/>
  <c r="BD60" i="105" s="1"/>
  <c r="AZ28" i="105"/>
  <c r="AZ60" i="105" s="1"/>
  <c r="AV28" i="105"/>
  <c r="AV60" i="105" s="1"/>
  <c r="AR28" i="105"/>
  <c r="AR60" i="105" s="1"/>
  <c r="BF26" i="105"/>
  <c r="BF58" i="105" s="1"/>
  <c r="BB26" i="105"/>
  <c r="BB58" i="105" s="1"/>
  <c r="AX26" i="105"/>
  <c r="AX58" i="105" s="1"/>
  <c r="AT26" i="105"/>
  <c r="AT58" i="105" s="1"/>
  <c r="BH24" i="105"/>
  <c r="BH56" i="105" s="1"/>
  <c r="BD24" i="105"/>
  <c r="BD56" i="105" s="1"/>
  <c r="AZ24" i="105"/>
  <c r="AZ56" i="105" s="1"/>
  <c r="AV24" i="105"/>
  <c r="AV56" i="105" s="1"/>
  <c r="AR24" i="105"/>
  <c r="AR56" i="105" s="1"/>
  <c r="BF22" i="105"/>
  <c r="BF54" i="105" s="1"/>
  <c r="BB22" i="105"/>
  <c r="BB54" i="105" s="1"/>
  <c r="AX22" i="105"/>
  <c r="AX54" i="105" s="1"/>
  <c r="AT22" i="105"/>
  <c r="AT54" i="105" s="1"/>
  <c r="BH20" i="105"/>
  <c r="BH52" i="105" s="1"/>
  <c r="BD20" i="105"/>
  <c r="BD52" i="105" s="1"/>
  <c r="AZ20" i="105"/>
  <c r="AZ52" i="105" s="1"/>
  <c r="AV20" i="105"/>
  <c r="AV52" i="105" s="1"/>
  <c r="AR20" i="105"/>
  <c r="AR52" i="105" s="1"/>
  <c r="BF18" i="105"/>
  <c r="BF50" i="105" s="1"/>
  <c r="BB18" i="105"/>
  <c r="BB50" i="105" s="1"/>
  <c r="AX18" i="105"/>
  <c r="AX50" i="105" s="1"/>
  <c r="AT18" i="105"/>
  <c r="AT50" i="105" s="1"/>
  <c r="BH15" i="105"/>
  <c r="BH47" i="105" s="1"/>
  <c r="BD15" i="105"/>
  <c r="BD47" i="105" s="1"/>
  <c r="AZ15" i="105"/>
  <c r="AZ47" i="105" s="1"/>
  <c r="AV15" i="105"/>
  <c r="AV47" i="105" s="1"/>
  <c r="AR15" i="105"/>
  <c r="AR47" i="105" s="1"/>
  <c r="BF12" i="105"/>
  <c r="BF44" i="105" s="1"/>
  <c r="BB12" i="105"/>
  <c r="BB44" i="105" s="1"/>
  <c r="AX12" i="105"/>
  <c r="AX44" i="105" s="1"/>
  <c r="AT12" i="105"/>
  <c r="AT44" i="105" s="1"/>
  <c r="BH9" i="105"/>
  <c r="BH41" i="105" s="1"/>
  <c r="BD9" i="105"/>
  <c r="BD41" i="105" s="1"/>
  <c r="AZ9" i="105"/>
  <c r="AZ41" i="105" s="1"/>
  <c r="AV9" i="105"/>
  <c r="AV41" i="105" s="1"/>
  <c r="AR9" i="105"/>
  <c r="AR41" i="105" s="1"/>
  <c r="BF7" i="105"/>
  <c r="BF39" i="105" s="1"/>
  <c r="BB7" i="105"/>
  <c r="BB39" i="105" s="1"/>
  <c r="AX7" i="105"/>
  <c r="AX39" i="105" s="1"/>
  <c r="AT7" i="105"/>
  <c r="AT39" i="105" s="1"/>
  <c r="BB16" i="105" l="1"/>
  <c r="BB48" i="105" s="1"/>
  <c r="AZ13" i="105"/>
  <c r="AZ45" i="105" s="1"/>
  <c r="BA16" i="105"/>
  <c r="BA48" i="105" s="1"/>
  <c r="BI13" i="105"/>
  <c r="BI45" i="105" s="1"/>
  <c r="AZ16" i="105"/>
  <c r="AZ48" i="105" s="1"/>
  <c r="BH13" i="105"/>
  <c r="BH45" i="105" s="1"/>
  <c r="AR13" i="105"/>
  <c r="AR45" i="105" s="1"/>
  <c r="BC10" i="105"/>
  <c r="BC42" i="105" s="1"/>
  <c r="AV13" i="105"/>
  <c r="AV45" i="105" s="1"/>
  <c r="AW13" i="105"/>
  <c r="AW45" i="105" s="1"/>
  <c r="BA10" i="105"/>
  <c r="BA42" i="105" s="1"/>
  <c r="AQ10" i="105"/>
  <c r="AQ42" i="105" s="1"/>
  <c r="AU13" i="105"/>
  <c r="AU45" i="105" s="1"/>
  <c r="BG16" i="105"/>
  <c r="BG48" i="105" s="1"/>
  <c r="AS16" i="105"/>
  <c r="AS48" i="105" s="1"/>
  <c r="BI16" i="105"/>
  <c r="BI48" i="105" s="1"/>
  <c r="BA13" i="105"/>
  <c r="BA45" i="105" s="1"/>
  <c r="BG13" i="105"/>
  <c r="BG45" i="105" s="1"/>
  <c r="BF16" i="105"/>
  <c r="BF48" i="105" s="1"/>
  <c r="AQ13" i="105"/>
  <c r="AQ45" i="105" s="1"/>
  <c r="BE10" i="105"/>
  <c r="BE42" i="105" s="1"/>
  <c r="BB13" i="105"/>
  <c r="BB45" i="105" s="1"/>
  <c r="AX10" i="105"/>
  <c r="AX42" i="105" s="1"/>
  <c r="BD13" i="105"/>
  <c r="BD45" i="105" s="1"/>
  <c r="BC16" i="105"/>
  <c r="BC48" i="105" s="1"/>
  <c r="BC13" i="105"/>
  <c r="BC45" i="105" s="1"/>
  <c r="AV10" i="105"/>
  <c r="AV42" i="105" s="1"/>
  <c r="BD16" i="105"/>
  <c r="BD48" i="105" s="1"/>
  <c r="BH10" i="105"/>
  <c r="BH42" i="105" s="1"/>
  <c r="AS13" i="105"/>
  <c r="AS45" i="105" s="1"/>
  <c r="AX16" i="105"/>
  <c r="AX48" i="105" s="1"/>
  <c r="AW10" i="105"/>
  <c r="AW42" i="105" s="1"/>
  <c r="AT13" i="105"/>
  <c r="AT45" i="105" s="1"/>
  <c r="BF10" i="105"/>
  <c r="BF42" i="105" s="1"/>
  <c r="BG10" i="105"/>
  <c r="BG42" i="105" s="1"/>
  <c r="AY16" i="105"/>
  <c r="AY48" i="105" s="1"/>
  <c r="BE16" i="105"/>
  <c r="BE48" i="105" s="1"/>
  <c r="AY13" i="105"/>
  <c r="AY45" i="105" s="1"/>
  <c r="BH16" i="105"/>
  <c r="BH48" i="105" s="1"/>
  <c r="AX13" i="105"/>
  <c r="AX45" i="105" s="1"/>
  <c r="AT10" i="105"/>
  <c r="AT42" i="105" s="1"/>
  <c r="BD10" i="105"/>
  <c r="BD42" i="105" s="1"/>
  <c r="AV16" i="105"/>
  <c r="AV48" i="105" s="1"/>
  <c r="AW16" i="105"/>
  <c r="AW48" i="105" s="1"/>
  <c r="AQ16" i="105"/>
  <c r="AQ48" i="105" s="1"/>
  <c r="BE13" i="105"/>
  <c r="BE45" i="105" s="1"/>
  <c r="AT16" i="105"/>
  <c r="AT48" i="105" s="1"/>
  <c r="AR16" i="105"/>
  <c r="AR48" i="105" s="1"/>
  <c r="AS10" i="105"/>
  <c r="AS42" i="105" s="1"/>
  <c r="BI10" i="105"/>
  <c r="BI42" i="105" s="1"/>
  <c r="BF13" i="105"/>
  <c r="BF45" i="105" s="1"/>
  <c r="BB10" i="105"/>
  <c r="BB42" i="105" s="1"/>
  <c r="AZ10" i="105"/>
  <c r="AZ42" i="105" s="1"/>
  <c r="AY10" i="105"/>
  <c r="AY42" i="105" s="1"/>
  <c r="AR10" i="105"/>
  <c r="AR42" i="105" s="1"/>
  <c r="AU16" i="105"/>
  <c r="AU48" i="105" s="1"/>
  <c r="AU10" i="105"/>
  <c r="AU42" i="105" s="1"/>
  <c r="AK28" i="105" l="1"/>
  <c r="AK60" i="105" s="1"/>
  <c r="AI24" i="105"/>
  <c r="AI56" i="105" s="1"/>
  <c r="AJ7" i="105"/>
  <c r="AJ39" i="105" s="1"/>
  <c r="AM20" i="105"/>
  <c r="AM52" i="105" s="1"/>
  <c r="AN20" i="105"/>
  <c r="AN52" i="105" s="1"/>
  <c r="AP26" i="105"/>
  <c r="AP58" i="105" s="1"/>
  <c r="AP12" i="105"/>
  <c r="AP44" i="105" s="1"/>
  <c r="AJ28" i="105"/>
  <c r="AJ60" i="105" s="1"/>
  <c r="AK26" i="105"/>
  <c r="AK58" i="105" s="1"/>
  <c r="AG26" i="105"/>
  <c r="AG58" i="105" s="1"/>
  <c r="AH24" i="105"/>
  <c r="AH56" i="105" s="1"/>
  <c r="AI22" i="105"/>
  <c r="AI54" i="105" s="1"/>
  <c r="AJ20" i="105"/>
  <c r="AJ52" i="105" s="1"/>
  <c r="AK18" i="105"/>
  <c r="AK50" i="105" s="1"/>
  <c r="AG18" i="105"/>
  <c r="AG50" i="105" s="1"/>
  <c r="AI15" i="105"/>
  <c r="AI47" i="105" s="1"/>
  <c r="AK12" i="105"/>
  <c r="AK44" i="105" s="1"/>
  <c r="AG12" i="105"/>
  <c r="AG44" i="105" s="1"/>
  <c r="AH9" i="105"/>
  <c r="AH41" i="105" s="1"/>
  <c r="AI7" i="105"/>
  <c r="AI39" i="105" s="1"/>
  <c r="AL28" i="105"/>
  <c r="AL60" i="105" s="1"/>
  <c r="AL24" i="105"/>
  <c r="AL56" i="105" s="1"/>
  <c r="AL20" i="105"/>
  <c r="AL52" i="105" s="1"/>
  <c r="AL15" i="105"/>
  <c r="AL47" i="105" s="1"/>
  <c r="AL9" i="105"/>
  <c r="AL41" i="105" s="1"/>
  <c r="AN26" i="105"/>
  <c r="AN58" i="105" s="1"/>
  <c r="AN18" i="105"/>
  <c r="AN50" i="105" s="1"/>
  <c r="AN7" i="105"/>
  <c r="AN39" i="105" s="1"/>
  <c r="AO26" i="105"/>
  <c r="AO58" i="105" s="1"/>
  <c r="AO22" i="105"/>
  <c r="AO54" i="105" s="1"/>
  <c r="AO18" i="105"/>
  <c r="AO50" i="105" s="1"/>
  <c r="AO12" i="105"/>
  <c r="AO44" i="105" s="1"/>
  <c r="AO7" i="105"/>
  <c r="AO39" i="105" s="1"/>
  <c r="AG28" i="105"/>
  <c r="AG60" i="105" s="1"/>
  <c r="AJ22" i="105"/>
  <c r="AJ54" i="105" s="1"/>
  <c r="AH18" i="105"/>
  <c r="AH50" i="105" s="1"/>
  <c r="AH12" i="105"/>
  <c r="AH44" i="105" s="1"/>
  <c r="AM28" i="105"/>
  <c r="AM60" i="105" s="1"/>
  <c r="AN28" i="105"/>
  <c r="AN60" i="105" s="1"/>
  <c r="AP22" i="105"/>
  <c r="AP54" i="105" s="1"/>
  <c r="AJ26" i="105"/>
  <c r="AJ58" i="105" s="1"/>
  <c r="AK24" i="105"/>
  <c r="AK56" i="105" s="1"/>
  <c r="AG24" i="105"/>
  <c r="AG56" i="105" s="1"/>
  <c r="AH22" i="105"/>
  <c r="AH54" i="105" s="1"/>
  <c r="AI20" i="105"/>
  <c r="AI52" i="105" s="1"/>
  <c r="AJ18" i="105"/>
  <c r="AJ50" i="105" s="1"/>
  <c r="AH15" i="105"/>
  <c r="AH47" i="105" s="1"/>
  <c r="AJ12" i="105"/>
  <c r="AJ44" i="105" s="1"/>
  <c r="AK9" i="105"/>
  <c r="AK41" i="105" s="1"/>
  <c r="AG9" i="105"/>
  <c r="AG41" i="105" s="1"/>
  <c r="AH7" i="105"/>
  <c r="AH39" i="105" s="1"/>
  <c r="AM26" i="105"/>
  <c r="AM58" i="105" s="1"/>
  <c r="AM22" i="105"/>
  <c r="AM54" i="105" s="1"/>
  <c r="AM18" i="105"/>
  <c r="AM50" i="105" s="1"/>
  <c r="AM12" i="105"/>
  <c r="AM44" i="105" s="1"/>
  <c r="AM7" i="105"/>
  <c r="AM39" i="105" s="1"/>
  <c r="AN24" i="105"/>
  <c r="AN56" i="105" s="1"/>
  <c r="AN15" i="105"/>
  <c r="AN47" i="105" s="1"/>
  <c r="AP28" i="105"/>
  <c r="AP60" i="105" s="1"/>
  <c r="AP24" i="105"/>
  <c r="AP56" i="105" s="1"/>
  <c r="AP20" i="105"/>
  <c r="AP52" i="105" s="1"/>
  <c r="AP15" i="105"/>
  <c r="AP47" i="105" s="1"/>
  <c r="AP9" i="105"/>
  <c r="AP41" i="105" s="1"/>
  <c r="AH26" i="105"/>
  <c r="AH58" i="105" s="1"/>
  <c r="AK20" i="105"/>
  <c r="AK52" i="105" s="1"/>
  <c r="AG20" i="105"/>
  <c r="AG52" i="105" s="1"/>
  <c r="AJ15" i="105"/>
  <c r="AJ47" i="105" s="1"/>
  <c r="AI9" i="105"/>
  <c r="AI41" i="105" s="1"/>
  <c r="AM24" i="105"/>
  <c r="AM56" i="105" s="1"/>
  <c r="AM15" i="105"/>
  <c r="AM47" i="105" s="1"/>
  <c r="AM9" i="105"/>
  <c r="AM41" i="105" s="1"/>
  <c r="AN9" i="105"/>
  <c r="AN41" i="105" s="1"/>
  <c r="AP18" i="105"/>
  <c r="AP50" i="105" s="1"/>
  <c r="AP7" i="105"/>
  <c r="AP39" i="105" s="1"/>
  <c r="AI28" i="105"/>
  <c r="AI60" i="105" s="1"/>
  <c r="AH28" i="105"/>
  <c r="AH60" i="105" s="1"/>
  <c r="AI26" i="105"/>
  <c r="AI58" i="105" s="1"/>
  <c r="AJ24" i="105"/>
  <c r="AJ56" i="105" s="1"/>
  <c r="AK22" i="105"/>
  <c r="AK54" i="105" s="1"/>
  <c r="AG22" i="105"/>
  <c r="AG54" i="105" s="1"/>
  <c r="AH20" i="105"/>
  <c r="AH52" i="105" s="1"/>
  <c r="AI18" i="105"/>
  <c r="AI50" i="105" s="1"/>
  <c r="AK15" i="105"/>
  <c r="AK47" i="105" s="1"/>
  <c r="AG15" i="105"/>
  <c r="AG47" i="105" s="1"/>
  <c r="AI12" i="105"/>
  <c r="AI44" i="105" s="1"/>
  <c r="AJ9" i="105"/>
  <c r="AJ41" i="105" s="1"/>
  <c r="AK7" i="105"/>
  <c r="AK39" i="105" s="1"/>
  <c r="AG7" i="105"/>
  <c r="AG39" i="105" s="1"/>
  <c r="AL26" i="105"/>
  <c r="AL58" i="105" s="1"/>
  <c r="AL22" i="105"/>
  <c r="AL54" i="105" s="1"/>
  <c r="AL18" i="105"/>
  <c r="AL50" i="105" s="1"/>
  <c r="AL12" i="105"/>
  <c r="AL44" i="105" s="1"/>
  <c r="AL7" i="105"/>
  <c r="AL39" i="105" s="1"/>
  <c r="AN22" i="105"/>
  <c r="AN54" i="105" s="1"/>
  <c r="AN12" i="105"/>
  <c r="AN44" i="105" s="1"/>
  <c r="AO28" i="105"/>
  <c r="AO60" i="105" s="1"/>
  <c r="AO24" i="105"/>
  <c r="AO56" i="105" s="1"/>
  <c r="AO20" i="105"/>
  <c r="AO52" i="105" s="1"/>
  <c r="AO15" i="105"/>
  <c r="AO47" i="105" s="1"/>
  <c r="AO9" i="105"/>
  <c r="AO41" i="105" s="1"/>
  <c r="D13" i="98" l="1"/>
  <c r="D10" i="98"/>
  <c r="D8" i="98"/>
  <c r="B13" i="98"/>
  <c r="B10" i="98"/>
  <c r="B8" i="98"/>
  <c r="AH16" i="105"/>
  <c r="AH48" i="105" s="1"/>
  <c r="E28" i="107"/>
  <c r="E60" i="107" s="1"/>
  <c r="E28" i="112"/>
  <c r="E60" i="112" s="1"/>
  <c r="E28" i="106"/>
  <c r="E60" i="106" s="1"/>
  <c r="D26" i="112"/>
  <c r="D58" i="112" s="1"/>
  <c r="D26" i="107"/>
  <c r="D58" i="107" s="1"/>
  <c r="D26" i="106"/>
  <c r="D58" i="106" s="1"/>
  <c r="C24" i="107"/>
  <c r="C56" i="107" s="1"/>
  <c r="C24" i="112"/>
  <c r="C56" i="112" s="1"/>
  <c r="C24" i="106"/>
  <c r="C56" i="106" s="1"/>
  <c r="E20" i="107"/>
  <c r="E52" i="107" s="1"/>
  <c r="E20" i="112"/>
  <c r="E52" i="112" s="1"/>
  <c r="E20" i="106"/>
  <c r="E52" i="106" s="1"/>
  <c r="D18" i="107"/>
  <c r="D50" i="107" s="1"/>
  <c r="D18" i="112"/>
  <c r="D50" i="112" s="1"/>
  <c r="D18" i="106"/>
  <c r="D50" i="106" s="1"/>
  <c r="D28" i="107"/>
  <c r="D60" i="107" s="1"/>
  <c r="D28" i="112"/>
  <c r="D60" i="112" s="1"/>
  <c r="D28" i="106"/>
  <c r="D60" i="106" s="1"/>
  <c r="C26" i="107"/>
  <c r="C58" i="107" s="1"/>
  <c r="C26" i="112"/>
  <c r="C58" i="112" s="1"/>
  <c r="C26" i="106"/>
  <c r="C58" i="106" s="1"/>
  <c r="E22" i="107"/>
  <c r="E54" i="107" s="1"/>
  <c r="E22" i="112"/>
  <c r="E54" i="112" s="1"/>
  <c r="E22" i="106"/>
  <c r="E54" i="106" s="1"/>
  <c r="D20" i="107"/>
  <c r="D52" i="107" s="1"/>
  <c r="D20" i="112"/>
  <c r="D52" i="112" s="1"/>
  <c r="D20" i="106"/>
  <c r="D52" i="106" s="1"/>
  <c r="C18" i="107"/>
  <c r="C50" i="107" s="1"/>
  <c r="C18" i="112"/>
  <c r="C50" i="112" s="1"/>
  <c r="C18" i="106"/>
  <c r="C50" i="106" s="1"/>
  <c r="E12" i="107"/>
  <c r="E44" i="107" s="1"/>
  <c r="E12" i="112"/>
  <c r="E44" i="112" s="1"/>
  <c r="E12" i="106"/>
  <c r="E44" i="106" s="1"/>
  <c r="D9" i="107"/>
  <c r="D41" i="107" s="1"/>
  <c r="D9" i="106"/>
  <c r="D41" i="106" s="1"/>
  <c r="D9" i="112"/>
  <c r="D41" i="112" s="1"/>
  <c r="C7" i="107"/>
  <c r="C39" i="107" s="1"/>
  <c r="C7" i="112"/>
  <c r="C39" i="112" s="1"/>
  <c r="C7" i="106"/>
  <c r="C39" i="106" s="1"/>
  <c r="C28" i="107"/>
  <c r="C60" i="107" s="1"/>
  <c r="C28" i="112"/>
  <c r="C60" i="112" s="1"/>
  <c r="C28" i="106"/>
  <c r="C60" i="106" s="1"/>
  <c r="E24" i="107"/>
  <c r="E56" i="107" s="1"/>
  <c r="E24" i="112"/>
  <c r="E56" i="112" s="1"/>
  <c r="E24" i="106"/>
  <c r="E56" i="106" s="1"/>
  <c r="D22" i="112"/>
  <c r="D54" i="112" s="1"/>
  <c r="D22" i="106"/>
  <c r="D54" i="106" s="1"/>
  <c r="D22" i="107"/>
  <c r="D54" i="107" s="1"/>
  <c r="C20" i="107"/>
  <c r="C52" i="107" s="1"/>
  <c r="C20" i="112"/>
  <c r="C52" i="112" s="1"/>
  <c r="C20" i="106"/>
  <c r="C52" i="106" s="1"/>
  <c r="E15" i="107"/>
  <c r="E47" i="107" s="1"/>
  <c r="E15" i="112"/>
  <c r="E47" i="112" s="1"/>
  <c r="E15" i="106"/>
  <c r="E47" i="106" s="1"/>
  <c r="D12" i="112"/>
  <c r="D44" i="112" s="1"/>
  <c r="D12" i="107"/>
  <c r="D44" i="107" s="1"/>
  <c r="D12" i="106"/>
  <c r="D44" i="106" s="1"/>
  <c r="C9" i="107"/>
  <c r="C41" i="107" s="1"/>
  <c r="C9" i="112"/>
  <c r="C41" i="112" s="1"/>
  <c r="C9" i="106"/>
  <c r="C41" i="106" s="1"/>
  <c r="C15" i="107"/>
  <c r="C47" i="107" s="1"/>
  <c r="C15" i="112"/>
  <c r="C47" i="112" s="1"/>
  <c r="C15" i="106"/>
  <c r="C47" i="106" s="1"/>
  <c r="E9" i="107"/>
  <c r="E41" i="107" s="1"/>
  <c r="E9" i="112"/>
  <c r="E41" i="112" s="1"/>
  <c r="E9" i="106"/>
  <c r="E41" i="106" s="1"/>
  <c r="D7" i="107"/>
  <c r="D39" i="107" s="1"/>
  <c r="D7" i="112"/>
  <c r="D39" i="112" s="1"/>
  <c r="D7" i="106"/>
  <c r="D39" i="106" s="1"/>
  <c r="E26" i="107"/>
  <c r="E58" i="107" s="1"/>
  <c r="E26" i="112"/>
  <c r="E58" i="112" s="1"/>
  <c r="E26" i="106"/>
  <c r="E58" i="106" s="1"/>
  <c r="D24" i="107"/>
  <c r="D56" i="107" s="1"/>
  <c r="D24" i="112"/>
  <c r="D56" i="112" s="1"/>
  <c r="D24" i="106"/>
  <c r="D56" i="106" s="1"/>
  <c r="C22" i="107"/>
  <c r="C54" i="107" s="1"/>
  <c r="C22" i="112"/>
  <c r="C54" i="112" s="1"/>
  <c r="C22" i="106"/>
  <c r="C54" i="106" s="1"/>
  <c r="E18" i="107"/>
  <c r="E50" i="107" s="1"/>
  <c r="E18" i="112"/>
  <c r="E50" i="112" s="1"/>
  <c r="E18" i="106"/>
  <c r="E50" i="106" s="1"/>
  <c r="D15" i="107"/>
  <c r="D47" i="107" s="1"/>
  <c r="D15" i="106"/>
  <c r="D47" i="106" s="1"/>
  <c r="D15" i="112"/>
  <c r="D47" i="112" s="1"/>
  <c r="C12" i="107"/>
  <c r="C44" i="107" s="1"/>
  <c r="C12" i="112"/>
  <c r="C44" i="112" s="1"/>
  <c r="C12" i="106"/>
  <c r="C44" i="106" s="1"/>
  <c r="E7" i="107"/>
  <c r="E39" i="107" s="1"/>
  <c r="E7" i="112"/>
  <c r="E39" i="112" s="1"/>
  <c r="E7" i="106"/>
  <c r="E39" i="106" s="1"/>
  <c r="AH13" i="105"/>
  <c r="AH45" i="105" s="1"/>
  <c r="Q26" i="105"/>
  <c r="Q58" i="105" s="1"/>
  <c r="P20" i="105"/>
  <c r="P52" i="105" s="1"/>
  <c r="S12" i="105"/>
  <c r="S44" i="105" s="1"/>
  <c r="Q7" i="105"/>
  <c r="Q39" i="105" s="1"/>
  <c r="U28" i="105"/>
  <c r="U60" i="105" s="1"/>
  <c r="Y26" i="105"/>
  <c r="Y58" i="105" s="1"/>
  <c r="X24" i="105"/>
  <c r="X56" i="105" s="1"/>
  <c r="W22" i="105"/>
  <c r="W54" i="105" s="1"/>
  <c r="Y18" i="105"/>
  <c r="Y50" i="105" s="1"/>
  <c r="AB15" i="105"/>
  <c r="AB47" i="105" s="1"/>
  <c r="AA12" i="105"/>
  <c r="AA44" i="105" s="1"/>
  <c r="AD9" i="105"/>
  <c r="AD41" i="105" s="1"/>
  <c r="Y7" i="105"/>
  <c r="Y39" i="105" s="1"/>
  <c r="AP10" i="105"/>
  <c r="AP42" i="105" s="1"/>
  <c r="AO13" i="105"/>
  <c r="AO45" i="105" s="1"/>
  <c r="T26" i="105"/>
  <c r="T58" i="105" s="1"/>
  <c r="S20" i="105"/>
  <c r="S52" i="105" s="1"/>
  <c r="R12" i="105"/>
  <c r="R44" i="105" s="1"/>
  <c r="P7" i="105"/>
  <c r="P39" i="105" s="1"/>
  <c r="X26" i="105"/>
  <c r="X58" i="105" s="1"/>
  <c r="Z22" i="105"/>
  <c r="Z54" i="105" s="1"/>
  <c r="AF18" i="105"/>
  <c r="AF50" i="105" s="1"/>
  <c r="AA15" i="105"/>
  <c r="AA47" i="105" s="1"/>
  <c r="AF7" i="105"/>
  <c r="AF39" i="105" s="1"/>
  <c r="AK13" i="105"/>
  <c r="AK45" i="105" s="1"/>
  <c r="P28" i="105"/>
  <c r="P60" i="105" s="1"/>
  <c r="S22" i="105"/>
  <c r="S54" i="105" s="1"/>
  <c r="T20" i="105"/>
  <c r="T52" i="105" s="1"/>
  <c r="Q18" i="105"/>
  <c r="Q50" i="105" s="1"/>
  <c r="T9" i="105"/>
  <c r="T41" i="105" s="1"/>
  <c r="AD28" i="105"/>
  <c r="AD60" i="105" s="1"/>
  <c r="AC26" i="105"/>
  <c r="AC58" i="105" s="1"/>
  <c r="AB24" i="105"/>
  <c r="AB56" i="105" s="1"/>
  <c r="AE22" i="105"/>
  <c r="AE54" i="105" s="1"/>
  <c r="AD20" i="105"/>
  <c r="AD52" i="105" s="1"/>
  <c r="U20" i="105"/>
  <c r="U52" i="105" s="1"/>
  <c r="X15" i="105"/>
  <c r="X47" i="105" s="1"/>
  <c r="W12" i="105"/>
  <c r="W44" i="105" s="1"/>
  <c r="U9" i="105"/>
  <c r="U41" i="105" s="1"/>
  <c r="AO10" i="105"/>
  <c r="AO42" i="105" s="1"/>
  <c r="AN16" i="105"/>
  <c r="AN48" i="105" s="1"/>
  <c r="S28" i="105"/>
  <c r="S60" i="105" s="1"/>
  <c r="Q24" i="105"/>
  <c r="Q56" i="105" s="1"/>
  <c r="Q15" i="105"/>
  <c r="Q47" i="105" s="1"/>
  <c r="AF26" i="105"/>
  <c r="AF58" i="105" s="1"/>
  <c r="AE24" i="105"/>
  <c r="AE56" i="105" s="1"/>
  <c r="AD22" i="105"/>
  <c r="AD54" i="105" s="1"/>
  <c r="AC20" i="105"/>
  <c r="AC52" i="105" s="1"/>
  <c r="X18" i="105"/>
  <c r="X50" i="105" s="1"/>
  <c r="W15" i="105"/>
  <c r="W47" i="105" s="1"/>
  <c r="U12" i="105"/>
  <c r="U44" i="105" s="1"/>
  <c r="Y9" i="105"/>
  <c r="Y41" i="105" s="1"/>
  <c r="X7" i="105"/>
  <c r="X39" i="105" s="1"/>
  <c r="AI10" i="105"/>
  <c r="AI42" i="105" s="1"/>
  <c r="AI13" i="105"/>
  <c r="AI45" i="105" s="1"/>
  <c r="AP13" i="105"/>
  <c r="AP45" i="105" s="1"/>
  <c r="R28" i="105"/>
  <c r="R60" i="105" s="1"/>
  <c r="S26" i="105"/>
  <c r="S58" i="105" s="1"/>
  <c r="T24" i="105"/>
  <c r="T56" i="105" s="1"/>
  <c r="P24" i="105"/>
  <c r="P56" i="105" s="1"/>
  <c r="Q22" i="105"/>
  <c r="Q54" i="105" s="1"/>
  <c r="R20" i="105"/>
  <c r="R52" i="105" s="1"/>
  <c r="S18" i="105"/>
  <c r="S50" i="105" s="1"/>
  <c r="T15" i="105"/>
  <c r="T47" i="105" s="1"/>
  <c r="P15" i="105"/>
  <c r="P47" i="105" s="1"/>
  <c r="Q12" i="105"/>
  <c r="Q44" i="105" s="1"/>
  <c r="R9" i="105"/>
  <c r="R41" i="105" s="1"/>
  <c r="S7" i="105"/>
  <c r="S39" i="105" s="1"/>
  <c r="AF28" i="105"/>
  <c r="AF60" i="105" s="1"/>
  <c r="AB28" i="105"/>
  <c r="AB60" i="105" s="1"/>
  <c r="X28" i="105"/>
  <c r="X60" i="105" s="1"/>
  <c r="AE26" i="105"/>
  <c r="AE58" i="105" s="1"/>
  <c r="AA26" i="105"/>
  <c r="AA58" i="105" s="1"/>
  <c r="W26" i="105"/>
  <c r="W58" i="105" s="1"/>
  <c r="AD24" i="105"/>
  <c r="AD56" i="105" s="1"/>
  <c r="Z24" i="105"/>
  <c r="Z56" i="105" s="1"/>
  <c r="U24" i="105"/>
  <c r="U56" i="105" s="1"/>
  <c r="AC22" i="105"/>
  <c r="AC54" i="105" s="1"/>
  <c r="Y22" i="105"/>
  <c r="Y54" i="105" s="1"/>
  <c r="AF20" i="105"/>
  <c r="AF52" i="105" s="1"/>
  <c r="AB20" i="105"/>
  <c r="AB52" i="105" s="1"/>
  <c r="X20" i="105"/>
  <c r="X52" i="105" s="1"/>
  <c r="AE18" i="105"/>
  <c r="AE50" i="105" s="1"/>
  <c r="AA18" i="105"/>
  <c r="AA50" i="105" s="1"/>
  <c r="W18" i="105"/>
  <c r="W50" i="105" s="1"/>
  <c r="AD15" i="105"/>
  <c r="AD47" i="105" s="1"/>
  <c r="Z15" i="105"/>
  <c r="Z47" i="105" s="1"/>
  <c r="U15" i="105"/>
  <c r="U47" i="105" s="1"/>
  <c r="AC12" i="105"/>
  <c r="AC44" i="105" s="1"/>
  <c r="Y12" i="105"/>
  <c r="Y44" i="105" s="1"/>
  <c r="AF9" i="105"/>
  <c r="AF41" i="105" s="1"/>
  <c r="AB9" i="105"/>
  <c r="AB41" i="105" s="1"/>
  <c r="X9" i="105"/>
  <c r="X41" i="105" s="1"/>
  <c r="AE7" i="105"/>
  <c r="AE39" i="105" s="1"/>
  <c r="AA7" i="105"/>
  <c r="AA39" i="105" s="1"/>
  <c r="W7" i="105"/>
  <c r="W39" i="105" s="1"/>
  <c r="AN13" i="105"/>
  <c r="AN45" i="105" s="1"/>
  <c r="AJ10" i="105"/>
  <c r="AJ42" i="105" s="1"/>
  <c r="AI16" i="105"/>
  <c r="AI48" i="105" s="1"/>
  <c r="AK16" i="105"/>
  <c r="AK48" i="105" s="1"/>
  <c r="AM10" i="105"/>
  <c r="AM42" i="105" s="1"/>
  <c r="AG10" i="105"/>
  <c r="AG42" i="105" s="1"/>
  <c r="AG16" i="105"/>
  <c r="AG48" i="105" s="1"/>
  <c r="T28" i="105"/>
  <c r="T60" i="105" s="1"/>
  <c r="R24" i="105"/>
  <c r="R56" i="105" s="1"/>
  <c r="R15" i="105"/>
  <c r="R47" i="105" s="1"/>
  <c r="P9" i="105"/>
  <c r="P41" i="105" s="1"/>
  <c r="Z28" i="105"/>
  <c r="Z60" i="105" s="1"/>
  <c r="AF24" i="105"/>
  <c r="AF56" i="105" s="1"/>
  <c r="AA22" i="105"/>
  <c r="AA54" i="105" s="1"/>
  <c r="Z20" i="105"/>
  <c r="Z52" i="105" s="1"/>
  <c r="AC18" i="105"/>
  <c r="AC50" i="105" s="1"/>
  <c r="AF15" i="105"/>
  <c r="AF47" i="105" s="1"/>
  <c r="AE12" i="105"/>
  <c r="AE44" i="105" s="1"/>
  <c r="Z9" i="105"/>
  <c r="Z41" i="105" s="1"/>
  <c r="AC7" i="105"/>
  <c r="AC39" i="105" s="1"/>
  <c r="AM16" i="105"/>
  <c r="AM48" i="105" s="1"/>
  <c r="AL16" i="105"/>
  <c r="AL48" i="105" s="1"/>
  <c r="AJ16" i="105"/>
  <c r="AJ48" i="105" s="1"/>
  <c r="P26" i="105"/>
  <c r="P58" i="105" s="1"/>
  <c r="R22" i="105"/>
  <c r="R54" i="105" s="1"/>
  <c r="T18" i="105"/>
  <c r="T50" i="105" s="1"/>
  <c r="P18" i="105"/>
  <c r="P50" i="105" s="1"/>
  <c r="S9" i="105"/>
  <c r="S41" i="105" s="1"/>
  <c r="T7" i="105"/>
  <c r="T39" i="105" s="1"/>
  <c r="AC28" i="105"/>
  <c r="AC60" i="105" s="1"/>
  <c r="Y28" i="105"/>
  <c r="Y60" i="105" s="1"/>
  <c r="AB26" i="105"/>
  <c r="AB58" i="105" s="1"/>
  <c r="AA24" i="105"/>
  <c r="AA56" i="105" s="1"/>
  <c r="W24" i="105"/>
  <c r="W56" i="105" s="1"/>
  <c r="U22" i="105"/>
  <c r="U54" i="105" s="1"/>
  <c r="Y20" i="105"/>
  <c r="Y52" i="105" s="1"/>
  <c r="AB18" i="105"/>
  <c r="AB50" i="105" s="1"/>
  <c r="AE15" i="105"/>
  <c r="AE47" i="105" s="1"/>
  <c r="AD12" i="105"/>
  <c r="AD44" i="105" s="1"/>
  <c r="Z12" i="105"/>
  <c r="Z44" i="105" s="1"/>
  <c r="AC9" i="105"/>
  <c r="AC41" i="105" s="1"/>
  <c r="AB7" i="105"/>
  <c r="AB39" i="105" s="1"/>
  <c r="AO16" i="105"/>
  <c r="AO48" i="105" s="1"/>
  <c r="AG13" i="105"/>
  <c r="AG45" i="105" s="1"/>
  <c r="AL10" i="105"/>
  <c r="AL42" i="105" s="1"/>
  <c r="Q28" i="105"/>
  <c r="Q60" i="105" s="1"/>
  <c r="R26" i="105"/>
  <c r="R58" i="105" s="1"/>
  <c r="S24" i="105"/>
  <c r="S56" i="105" s="1"/>
  <c r="T22" i="105"/>
  <c r="T54" i="105" s="1"/>
  <c r="P22" i="105"/>
  <c r="P54" i="105" s="1"/>
  <c r="Q20" i="105"/>
  <c r="Q52" i="105" s="1"/>
  <c r="R18" i="105"/>
  <c r="R50" i="105" s="1"/>
  <c r="S15" i="105"/>
  <c r="S47" i="105" s="1"/>
  <c r="T12" i="105"/>
  <c r="T44" i="105" s="1"/>
  <c r="P12" i="105"/>
  <c r="P44" i="105" s="1"/>
  <c r="Q9" i="105"/>
  <c r="Q41" i="105" s="1"/>
  <c r="R7" i="105"/>
  <c r="R39" i="105" s="1"/>
  <c r="AE28" i="105"/>
  <c r="AE60" i="105" s="1"/>
  <c r="AA28" i="105"/>
  <c r="AA60" i="105" s="1"/>
  <c r="W28" i="105"/>
  <c r="W60" i="105" s="1"/>
  <c r="AD26" i="105"/>
  <c r="AD58" i="105" s="1"/>
  <c r="Z26" i="105"/>
  <c r="Z58" i="105" s="1"/>
  <c r="U26" i="105"/>
  <c r="U58" i="105" s="1"/>
  <c r="AC24" i="105"/>
  <c r="AC56" i="105" s="1"/>
  <c r="Y24" i="105"/>
  <c r="Y56" i="105" s="1"/>
  <c r="AF22" i="105"/>
  <c r="AF54" i="105" s="1"/>
  <c r="AB22" i="105"/>
  <c r="AB54" i="105" s="1"/>
  <c r="X22" i="105"/>
  <c r="X54" i="105" s="1"/>
  <c r="AE20" i="105"/>
  <c r="AE52" i="105" s="1"/>
  <c r="AA20" i="105"/>
  <c r="AA52" i="105" s="1"/>
  <c r="W20" i="105"/>
  <c r="W52" i="105" s="1"/>
  <c r="AD18" i="105"/>
  <c r="AD50" i="105" s="1"/>
  <c r="Z18" i="105"/>
  <c r="Z50" i="105" s="1"/>
  <c r="U18" i="105"/>
  <c r="U50" i="105" s="1"/>
  <c r="AC15" i="105"/>
  <c r="AC47" i="105" s="1"/>
  <c r="Y15" i="105"/>
  <c r="Y47" i="105" s="1"/>
  <c r="AF12" i="105"/>
  <c r="AF44" i="105" s="1"/>
  <c r="AB12" i="105"/>
  <c r="AB44" i="105" s="1"/>
  <c r="X12" i="105"/>
  <c r="X44" i="105" s="1"/>
  <c r="AE9" i="105"/>
  <c r="AE41" i="105" s="1"/>
  <c r="AA9" i="105"/>
  <c r="AA41" i="105" s="1"/>
  <c r="W9" i="105"/>
  <c r="W41" i="105" s="1"/>
  <c r="AD7" i="105"/>
  <c r="AD39" i="105" s="1"/>
  <c r="Z7" i="105"/>
  <c r="Z39" i="105" s="1"/>
  <c r="U7" i="105"/>
  <c r="U39" i="105" s="1"/>
  <c r="AL13" i="105"/>
  <c r="AL45" i="105" s="1"/>
  <c r="AJ13" i="105"/>
  <c r="AJ45" i="105" s="1"/>
  <c r="AN10" i="105"/>
  <c r="AN42" i="105" s="1"/>
  <c r="AP16" i="105"/>
  <c r="AP48" i="105" s="1"/>
  <c r="AH10" i="105"/>
  <c r="AH42" i="105" s="1"/>
  <c r="AK10" i="105"/>
  <c r="AK42" i="105" s="1"/>
  <c r="AM13" i="105"/>
  <c r="AM45" i="105" s="1"/>
  <c r="D14" i="98" l="1"/>
  <c r="B14" i="98"/>
  <c r="D11" i="98"/>
  <c r="B11" i="98"/>
  <c r="E10" i="107"/>
  <c r="E42" i="107" s="1"/>
  <c r="E10" i="112"/>
  <c r="E42" i="112" s="1"/>
  <c r="E10" i="106"/>
  <c r="E42" i="106" s="1"/>
  <c r="C13" i="107"/>
  <c r="C45" i="107" s="1"/>
  <c r="C13" i="112"/>
  <c r="C45" i="112" s="1"/>
  <c r="C13" i="106"/>
  <c r="C45" i="106" s="1"/>
  <c r="C16" i="107"/>
  <c r="C48" i="107" s="1"/>
  <c r="C16" i="112"/>
  <c r="C48" i="112" s="1"/>
  <c r="C16" i="106"/>
  <c r="C48" i="106" s="1"/>
  <c r="E13" i="107"/>
  <c r="E45" i="107" s="1"/>
  <c r="E13" i="112"/>
  <c r="E45" i="112" s="1"/>
  <c r="E13" i="106"/>
  <c r="E45" i="106" s="1"/>
  <c r="E16" i="107"/>
  <c r="E48" i="107" s="1"/>
  <c r="E16" i="112"/>
  <c r="E48" i="112" s="1"/>
  <c r="E16" i="106"/>
  <c r="E48" i="106" s="1"/>
  <c r="C10" i="107"/>
  <c r="C42" i="107" s="1"/>
  <c r="C10" i="112"/>
  <c r="C42" i="112" s="1"/>
  <c r="C10" i="106"/>
  <c r="C42" i="106" s="1"/>
  <c r="D10" i="107"/>
  <c r="D42" i="107" s="1"/>
  <c r="D10" i="112"/>
  <c r="D42" i="112" s="1"/>
  <c r="D10" i="106"/>
  <c r="D42" i="106" s="1"/>
  <c r="D13" i="107"/>
  <c r="D45" i="107" s="1"/>
  <c r="D13" i="112"/>
  <c r="D45" i="112" s="1"/>
  <c r="D13" i="106"/>
  <c r="D45" i="106" s="1"/>
  <c r="D16" i="107"/>
  <c r="D48" i="107" s="1"/>
  <c r="D16" i="112"/>
  <c r="D48" i="112" s="1"/>
  <c r="D16" i="106"/>
  <c r="D48" i="106" s="1"/>
  <c r="X10" i="105"/>
  <c r="X42" i="105" s="1"/>
  <c r="AC13" i="105"/>
  <c r="AC45" i="105" s="1"/>
  <c r="R10" i="105"/>
  <c r="R42" i="105" s="1"/>
  <c r="AE10" i="105"/>
  <c r="AE42" i="105" s="1"/>
  <c r="Y10" i="105"/>
  <c r="Y42" i="105" s="1"/>
  <c r="AD13" i="105"/>
  <c r="AD45" i="105" s="1"/>
  <c r="S10" i="105"/>
  <c r="S42" i="105" s="1"/>
  <c r="AC16" i="105"/>
  <c r="AC48" i="105" s="1"/>
  <c r="W13" i="105"/>
  <c r="W45" i="105" s="1"/>
  <c r="AB16" i="105"/>
  <c r="AB48" i="105" s="1"/>
  <c r="R13" i="105"/>
  <c r="R45" i="105" s="1"/>
  <c r="AF13" i="105"/>
  <c r="AF45" i="105" s="1"/>
  <c r="AD16" i="105"/>
  <c r="AD48" i="105" s="1"/>
  <c r="Z13" i="105"/>
  <c r="Z45" i="105" s="1"/>
  <c r="AD10" i="105"/>
  <c r="AD42" i="105" s="1"/>
  <c r="X16" i="105"/>
  <c r="X48" i="105" s="1"/>
  <c r="AA10" i="105"/>
  <c r="AA42" i="105" s="1"/>
  <c r="AB10" i="105"/>
  <c r="AB42" i="105" s="1"/>
  <c r="P13" i="105"/>
  <c r="P45" i="105" s="1"/>
  <c r="AB13" i="105"/>
  <c r="AB45" i="105" s="1"/>
  <c r="U10" i="105"/>
  <c r="U42" i="105" s="1"/>
  <c r="P16" i="105"/>
  <c r="P48" i="105" s="1"/>
  <c r="Y13" i="105"/>
  <c r="Y45" i="105" s="1"/>
  <c r="R16" i="105"/>
  <c r="R48" i="105" s="1"/>
  <c r="Q10" i="105"/>
  <c r="Q42" i="105" s="1"/>
  <c r="AE16" i="105"/>
  <c r="AE48" i="105" s="1"/>
  <c r="X13" i="105"/>
  <c r="X45" i="105" s="1"/>
  <c r="T10" i="105"/>
  <c r="T42" i="105" s="1"/>
  <c r="Q13" i="105"/>
  <c r="Q45" i="105" s="1"/>
  <c r="U16" i="105"/>
  <c r="U48" i="105" s="1"/>
  <c r="AC10" i="105"/>
  <c r="AC42" i="105" s="1"/>
  <c r="W16" i="105"/>
  <c r="W48" i="105" s="1"/>
  <c r="S16" i="105"/>
  <c r="S48" i="105" s="1"/>
  <c r="AA13" i="105"/>
  <c r="AA45" i="105" s="1"/>
  <c r="AF16" i="105"/>
  <c r="AF48" i="105" s="1"/>
  <c r="S13" i="105"/>
  <c r="S45" i="105" s="1"/>
  <c r="AF10" i="105"/>
  <c r="AF42" i="105" s="1"/>
  <c r="Z16" i="105"/>
  <c r="Z48" i="105" s="1"/>
  <c r="T13" i="105"/>
  <c r="T45" i="105" s="1"/>
  <c r="Y16" i="105"/>
  <c r="Y48" i="105" s="1"/>
  <c r="U13" i="105"/>
  <c r="U45" i="105" s="1"/>
  <c r="AA16" i="105"/>
  <c r="AA48" i="105" s="1"/>
  <c r="W10" i="105"/>
  <c r="W42" i="105" s="1"/>
  <c r="Z10" i="105"/>
  <c r="Z42" i="105" s="1"/>
  <c r="AE13" i="105"/>
  <c r="AE45" i="105" s="1"/>
  <c r="P10" i="105"/>
  <c r="P42" i="105" s="1"/>
  <c r="T16" i="105"/>
  <c r="T48" i="105" s="1"/>
  <c r="Q16" i="105"/>
  <c r="Q48" i="105" s="1"/>
  <c r="L16" i="105" l="1"/>
  <c r="L48" i="105" s="1"/>
  <c r="H28" i="105"/>
  <c r="H60" i="105" s="1"/>
  <c r="H9" i="105"/>
  <c r="H41" i="105" s="1"/>
  <c r="J28" i="105"/>
  <c r="J60" i="105" s="1"/>
  <c r="M28" i="105"/>
  <c r="M60" i="105" s="1"/>
  <c r="O24" i="105"/>
  <c r="O56" i="105" s="1"/>
  <c r="M20" i="105"/>
  <c r="M52" i="105" s="1"/>
  <c r="L15" i="105"/>
  <c r="L47" i="105" s="1"/>
  <c r="O7" i="105"/>
  <c r="O39" i="105" s="1"/>
  <c r="G22" i="105"/>
  <c r="G54" i="105" s="1"/>
  <c r="H26" i="105"/>
  <c r="H58" i="105" s="1"/>
  <c r="H18" i="105"/>
  <c r="H50" i="105" s="1"/>
  <c r="H7" i="105"/>
  <c r="H39" i="105" s="1"/>
  <c r="I22" i="105"/>
  <c r="I54" i="105" s="1"/>
  <c r="I12" i="105"/>
  <c r="I44" i="105" s="1"/>
  <c r="J26" i="105"/>
  <c r="J58" i="105" s="1"/>
  <c r="J18" i="105"/>
  <c r="J50" i="105" s="1"/>
  <c r="J7" i="105"/>
  <c r="J39" i="105" s="1"/>
  <c r="L28" i="105"/>
  <c r="L60" i="105" s="1"/>
  <c r="M26" i="105"/>
  <c r="M58" i="105" s="1"/>
  <c r="N24" i="105"/>
  <c r="N56" i="105" s="1"/>
  <c r="O22" i="105"/>
  <c r="O54" i="105" s="1"/>
  <c r="K22" i="105"/>
  <c r="K54" i="105" s="1"/>
  <c r="L20" i="105"/>
  <c r="L52" i="105" s="1"/>
  <c r="M18" i="105"/>
  <c r="M50" i="105" s="1"/>
  <c r="O15" i="105"/>
  <c r="O47" i="105" s="1"/>
  <c r="K15" i="105"/>
  <c r="K47" i="105" s="1"/>
  <c r="L12" i="105"/>
  <c r="L44" i="105" s="1"/>
  <c r="M9" i="105"/>
  <c r="M41" i="105" s="1"/>
  <c r="N7" i="105"/>
  <c r="N39" i="105" s="1"/>
  <c r="I15" i="105"/>
  <c r="I47" i="105" s="1"/>
  <c r="J20" i="105"/>
  <c r="J52" i="105" s="1"/>
  <c r="N26" i="105"/>
  <c r="N58" i="105" s="1"/>
  <c r="L22" i="105"/>
  <c r="L54" i="105" s="1"/>
  <c r="N18" i="105"/>
  <c r="N50" i="105" s="1"/>
  <c r="M12" i="105"/>
  <c r="M44" i="105" s="1"/>
  <c r="K7" i="105"/>
  <c r="K39" i="105" s="1"/>
  <c r="G24" i="105"/>
  <c r="G56" i="105" s="1"/>
  <c r="H24" i="105"/>
  <c r="H56" i="105" s="1"/>
  <c r="H15" i="105"/>
  <c r="H47" i="105" s="1"/>
  <c r="I28" i="105"/>
  <c r="I60" i="105" s="1"/>
  <c r="I20" i="105"/>
  <c r="I52" i="105" s="1"/>
  <c r="I9" i="105"/>
  <c r="I41" i="105" s="1"/>
  <c r="J24" i="105"/>
  <c r="J56" i="105" s="1"/>
  <c r="J15" i="105"/>
  <c r="J47" i="105" s="1"/>
  <c r="O28" i="105"/>
  <c r="O60" i="105" s="1"/>
  <c r="K28" i="105"/>
  <c r="K60" i="105" s="1"/>
  <c r="L26" i="105"/>
  <c r="L58" i="105" s="1"/>
  <c r="M24" i="105"/>
  <c r="M56" i="105" s="1"/>
  <c r="N22" i="105"/>
  <c r="N54" i="105" s="1"/>
  <c r="O20" i="105"/>
  <c r="O52" i="105" s="1"/>
  <c r="K20" i="105"/>
  <c r="K52" i="105" s="1"/>
  <c r="L18" i="105"/>
  <c r="L50" i="105" s="1"/>
  <c r="N15" i="105"/>
  <c r="N47" i="105" s="1"/>
  <c r="O12" i="105"/>
  <c r="O44" i="105" s="1"/>
  <c r="K12" i="105"/>
  <c r="K44" i="105" s="1"/>
  <c r="L9" i="105"/>
  <c r="L41" i="105" s="1"/>
  <c r="M7" i="105"/>
  <c r="M39" i="105" s="1"/>
  <c r="F15" i="105"/>
  <c r="F47" i="105" s="1"/>
  <c r="H20" i="105"/>
  <c r="H52" i="105" s="1"/>
  <c r="I24" i="105"/>
  <c r="I56" i="105" s="1"/>
  <c r="J9" i="105"/>
  <c r="J41" i="105" s="1"/>
  <c r="K24" i="105"/>
  <c r="K56" i="105" s="1"/>
  <c r="N9" i="105"/>
  <c r="N41" i="105" s="1"/>
  <c r="F9" i="105"/>
  <c r="F41" i="105" s="1"/>
  <c r="G28" i="105"/>
  <c r="G60" i="105" s="1"/>
  <c r="H22" i="105"/>
  <c r="H54" i="105" s="1"/>
  <c r="H12" i="105"/>
  <c r="H44" i="105" s="1"/>
  <c r="I26" i="105"/>
  <c r="I58" i="105" s="1"/>
  <c r="I18" i="105"/>
  <c r="I50" i="105" s="1"/>
  <c r="I7" i="105"/>
  <c r="I39" i="105" s="1"/>
  <c r="J22" i="105"/>
  <c r="J54" i="105" s="1"/>
  <c r="J12" i="105"/>
  <c r="J44" i="105" s="1"/>
  <c r="N28" i="105"/>
  <c r="N60" i="105" s="1"/>
  <c r="O26" i="105"/>
  <c r="O58" i="105" s="1"/>
  <c r="K26" i="105"/>
  <c r="K58" i="105" s="1"/>
  <c r="L24" i="105"/>
  <c r="L56" i="105" s="1"/>
  <c r="M22" i="105"/>
  <c r="M54" i="105" s="1"/>
  <c r="N20" i="105"/>
  <c r="N52" i="105" s="1"/>
  <c r="O18" i="105"/>
  <c r="O50" i="105" s="1"/>
  <c r="K18" i="105"/>
  <c r="K50" i="105" s="1"/>
  <c r="M15" i="105"/>
  <c r="M47" i="105" s="1"/>
  <c r="N12" i="105"/>
  <c r="N44" i="105" s="1"/>
  <c r="O9" i="105"/>
  <c r="O41" i="105" s="1"/>
  <c r="K9" i="105"/>
  <c r="K41" i="105" s="1"/>
  <c r="L7" i="105"/>
  <c r="L39" i="105" s="1"/>
  <c r="F16" i="105" l="1"/>
  <c r="F48" i="105" s="1"/>
  <c r="I13" i="105"/>
  <c r="I45" i="105" s="1"/>
  <c r="L10" i="105"/>
  <c r="L42" i="105" s="1"/>
  <c r="F13" i="105"/>
  <c r="F45" i="105" s="1"/>
  <c r="N16" i="105"/>
  <c r="N48" i="105" s="1"/>
  <c r="O10" i="105"/>
  <c r="O42" i="105" s="1"/>
  <c r="L13" i="105"/>
  <c r="L45" i="105" s="1"/>
  <c r="K16" i="105"/>
  <c r="K48" i="105" s="1"/>
  <c r="J13" i="105"/>
  <c r="J45" i="105" s="1"/>
  <c r="O16" i="105"/>
  <c r="O48" i="105" s="1"/>
  <c r="M16" i="105"/>
  <c r="M48" i="105" s="1"/>
  <c r="H10" i="105"/>
  <c r="H42" i="105" s="1"/>
  <c r="J10" i="105"/>
  <c r="J42" i="105" s="1"/>
  <c r="M10" i="105"/>
  <c r="M42" i="105" s="1"/>
  <c r="O13" i="105"/>
  <c r="O45" i="105" s="1"/>
  <c r="H13" i="105"/>
  <c r="H45" i="105" s="1"/>
  <c r="M13" i="105"/>
  <c r="M45" i="105" s="1"/>
  <c r="J16" i="105"/>
  <c r="J48" i="105" s="1"/>
  <c r="N13" i="105"/>
  <c r="N45" i="105" s="1"/>
  <c r="K10" i="105"/>
  <c r="K42" i="105" s="1"/>
  <c r="H16" i="105"/>
  <c r="H48" i="105" s="1"/>
  <c r="I16" i="105"/>
  <c r="I48" i="105" s="1"/>
  <c r="I10" i="105"/>
  <c r="I42" i="105" s="1"/>
  <c r="K13" i="105"/>
  <c r="K45" i="105" s="1"/>
  <c r="N10" i="105"/>
  <c r="N42" i="105" s="1"/>
  <c r="A13" i="94"/>
  <c r="A12" i="94"/>
  <c r="A11" i="94"/>
  <c r="A10" i="94"/>
  <c r="A9" i="94"/>
  <c r="A8" i="94"/>
  <c r="A7" i="94"/>
  <c r="A6" i="94"/>
  <c r="A5" i="94"/>
  <c r="A13" i="93"/>
  <c r="A12" i="93"/>
  <c r="A11" i="93"/>
  <c r="A10" i="93"/>
  <c r="A9" i="93"/>
  <c r="A8" i="93"/>
  <c r="A7" i="93"/>
  <c r="A6" i="93"/>
  <c r="A5" i="93"/>
  <c r="A12" i="92"/>
  <c r="A11" i="92"/>
  <c r="A10" i="92"/>
  <c r="A9" i="92"/>
  <c r="A8" i="92"/>
  <c r="A7" i="92"/>
  <c r="A6" i="92"/>
  <c r="A5" i="92"/>
  <c r="A4" i="92"/>
  <c r="A13" i="91" l="1"/>
  <c r="A12" i="91"/>
  <c r="A11" i="91"/>
  <c r="A10" i="91"/>
  <c r="A9" i="91"/>
  <c r="A8" i="91"/>
  <c r="A7" i="91"/>
  <c r="A6" i="91"/>
  <c r="A5" i="91"/>
  <c r="G9" i="105" l="1"/>
  <c r="G41" i="105" s="1"/>
  <c r="F7" i="105" l="1"/>
  <c r="F39" i="105" s="1"/>
  <c r="G10" i="105"/>
  <c r="G42" i="105" s="1"/>
  <c r="G7" i="105"/>
  <c r="G39" i="105" s="1"/>
  <c r="G15" i="105" l="1"/>
  <c r="G47" i="105" s="1"/>
  <c r="G16" i="105" l="1"/>
  <c r="G48" i="105" s="1"/>
  <c r="A26" i="77"/>
  <c r="A25" i="77"/>
  <c r="A24" i="77"/>
  <c r="A23" i="77"/>
  <c r="A22" i="77"/>
  <c r="A21" i="77"/>
  <c r="A20" i="77"/>
  <c r="A19" i="77"/>
  <c r="A18" i="77"/>
  <c r="A17" i="77"/>
  <c r="A16" i="77"/>
  <c r="A15" i="77"/>
  <c r="A14" i="77"/>
  <c r="A13" i="77"/>
  <c r="A12" i="77"/>
  <c r="A11" i="77"/>
  <c r="A10" i="77"/>
  <c r="A9" i="77"/>
  <c r="A8" i="77"/>
  <c r="A7" i="77"/>
  <c r="A6" i="77"/>
  <c r="G26" i="105" l="1"/>
  <c r="G58" i="105" s="1"/>
  <c r="G20" i="105"/>
  <c r="G52" i="105" s="1"/>
  <c r="G18" i="105"/>
  <c r="G50" i="105" s="1"/>
  <c r="F10" i="105" l="1"/>
  <c r="F42" i="105" s="1"/>
  <c r="G12" i="105" l="1"/>
  <c r="G44" i="105" s="1"/>
  <c r="A26" i="29"/>
  <c r="A26" i="40" s="1"/>
  <c r="A25" i="29"/>
  <c r="A25" i="40" s="1"/>
  <c r="A24" i="29"/>
  <c r="A24" i="40" s="1"/>
  <c r="A23" i="29"/>
  <c r="A23" i="40" s="1"/>
  <c r="A22" i="29"/>
  <c r="A22" i="40" s="1"/>
  <c r="A21" i="29"/>
  <c r="A21" i="40" s="1"/>
  <c r="A20" i="29"/>
  <c r="A20" i="40" s="1"/>
  <c r="A19" i="29"/>
  <c r="A19" i="40" s="1"/>
  <c r="A18" i="29"/>
  <c r="A18" i="40" s="1"/>
  <c r="A17" i="29"/>
  <c r="A17" i="40" s="1"/>
  <c r="A16" i="29"/>
  <c r="A16" i="40" s="1"/>
  <c r="A14" i="29"/>
  <c r="A14" i="40" s="1"/>
  <c r="A15" i="29"/>
  <c r="A15" i="40" s="1"/>
  <c r="A11" i="29"/>
  <c r="A11" i="40" s="1"/>
  <c r="A12" i="29"/>
  <c r="A12" i="40" s="1"/>
  <c r="A13" i="29"/>
  <c r="A13" i="40" s="1"/>
  <c r="A9" i="29"/>
  <c r="A9" i="40" s="1"/>
  <c r="A10" i="29"/>
  <c r="A10" i="40" s="1"/>
  <c r="A8" i="29"/>
  <c r="A8" i="40" s="1"/>
  <c r="A6" i="29"/>
  <c r="A6" i="40" s="1"/>
  <c r="A7" i="29"/>
  <c r="A7" i="40" s="1"/>
  <c r="G13" i="105" l="1"/>
  <c r="G45" i="105" s="1"/>
  <c r="B3" i="53" l="1"/>
  <c r="B4" i="53"/>
  <c r="B4" i="30"/>
  <c r="B18" i="30" s="1"/>
  <c r="B5" i="30"/>
  <c r="B6" i="52" s="1"/>
  <c r="B7" i="30"/>
  <c r="B21" i="30" s="1"/>
  <c r="B8" i="52" s="1"/>
  <c r="B35" i="30" l="1"/>
  <c r="B6" i="53"/>
  <c r="B19" i="30"/>
  <c r="B33" i="30"/>
  <c r="B5" i="52"/>
  <c r="B32" i="30"/>
  <c r="B5" i="38" l="1"/>
  <c r="B4" i="38"/>
  <c r="BL3" i="45" l="1"/>
  <c r="BL83" i="45" s="1"/>
  <c r="BM3" i="45"/>
  <c r="BM83" i="45" s="1"/>
  <c r="BN3" i="45"/>
  <c r="BN83" i="45" s="1"/>
  <c r="BO3" i="45"/>
  <c r="BO83" i="45" s="1"/>
  <c r="BP3" i="45"/>
  <c r="BP83" i="45" s="1"/>
  <c r="BQ3" i="45"/>
  <c r="BQ83" i="45" s="1"/>
  <c r="BR3" i="45"/>
  <c r="BR83" i="45" s="1"/>
  <c r="BS3" i="45"/>
  <c r="BS83" i="45" s="1"/>
  <c r="BT3" i="45"/>
  <c r="BT83" i="45" s="1"/>
  <c r="BU3" i="45"/>
  <c r="BU83" i="45" s="1"/>
  <c r="BV3" i="45"/>
  <c r="BV83" i="45" s="1"/>
  <c r="BW3" i="45"/>
  <c r="BW83" i="45" s="1"/>
  <c r="BX3" i="45"/>
  <c r="BX83" i="45" s="1"/>
  <c r="BY3" i="45"/>
  <c r="BY83" i="45" s="1"/>
  <c r="BZ3" i="45"/>
  <c r="BZ83" i="45" s="1"/>
  <c r="CA3" i="45"/>
  <c r="CA83" i="45" s="1"/>
  <c r="CB3" i="45"/>
  <c r="CB83" i="45" s="1"/>
  <c r="CC3" i="45"/>
  <c r="CC83" i="45" s="1"/>
  <c r="CD3" i="45"/>
  <c r="CD83" i="45" s="1"/>
  <c r="CE3" i="45"/>
  <c r="CE83" i="45" s="1"/>
  <c r="BL4" i="45"/>
  <c r="BL84" i="45" s="1"/>
  <c r="BM4" i="45"/>
  <c r="BM84" i="45" s="1"/>
  <c r="BN4" i="45"/>
  <c r="BN84" i="45" s="1"/>
  <c r="BO4" i="45"/>
  <c r="BO84" i="45" s="1"/>
  <c r="BP4" i="45"/>
  <c r="BP84" i="45" s="1"/>
  <c r="BQ4" i="45"/>
  <c r="BQ84" i="45" s="1"/>
  <c r="BR4" i="45"/>
  <c r="BR84" i="45" s="1"/>
  <c r="BS4" i="45"/>
  <c r="BS84" i="45" s="1"/>
  <c r="BT4" i="45"/>
  <c r="BT84" i="45" s="1"/>
  <c r="BU4" i="45"/>
  <c r="BU84" i="45" s="1"/>
  <c r="BV4" i="45"/>
  <c r="BV84" i="45" s="1"/>
  <c r="BW4" i="45"/>
  <c r="BW84" i="45" s="1"/>
  <c r="BX4" i="45"/>
  <c r="BX84" i="45" s="1"/>
  <c r="BY4" i="45"/>
  <c r="BY84" i="45" s="1"/>
  <c r="BZ4" i="45"/>
  <c r="BZ84" i="45" s="1"/>
  <c r="CA4" i="45"/>
  <c r="CA84" i="45" s="1"/>
  <c r="CB4" i="45"/>
  <c r="CB84" i="45" s="1"/>
  <c r="CC4" i="45"/>
  <c r="CC84" i="45" s="1"/>
  <c r="CD4" i="45"/>
  <c r="CD84" i="45" s="1"/>
  <c r="CE4" i="45"/>
  <c r="CE84" i="45" s="1"/>
  <c r="BR6" i="45" l="1"/>
  <c r="BR86" i="45" s="1"/>
  <c r="BL3" i="44"/>
  <c r="BL83" i="44" s="1"/>
  <c r="BM3" i="44"/>
  <c r="BM83" i="44" s="1"/>
  <c r="BN3" i="44"/>
  <c r="BN83" i="44" s="1"/>
  <c r="BO3" i="44"/>
  <c r="BO83" i="44" s="1"/>
  <c r="BP3" i="44"/>
  <c r="BP83" i="44" s="1"/>
  <c r="BQ3" i="44"/>
  <c r="BQ83" i="44" s="1"/>
  <c r="BR3" i="44"/>
  <c r="BR83" i="44" s="1"/>
  <c r="BS3" i="44"/>
  <c r="BS83" i="44" s="1"/>
  <c r="BT3" i="44"/>
  <c r="BT83" i="44" s="1"/>
  <c r="BU3" i="44"/>
  <c r="BU83" i="44" s="1"/>
  <c r="BV3" i="44"/>
  <c r="BV83" i="44" s="1"/>
  <c r="BW3" i="44"/>
  <c r="BW83" i="44" s="1"/>
  <c r="BX3" i="44"/>
  <c r="BX83" i="44" s="1"/>
  <c r="BY3" i="44"/>
  <c r="BY83" i="44" s="1"/>
  <c r="BZ3" i="44"/>
  <c r="BZ83" i="44" s="1"/>
  <c r="CA3" i="44"/>
  <c r="CA83" i="44" s="1"/>
  <c r="CB3" i="44"/>
  <c r="CB83" i="44" s="1"/>
  <c r="CC3" i="44"/>
  <c r="CC83" i="44" s="1"/>
  <c r="CD3" i="44"/>
  <c r="CD83" i="44" s="1"/>
  <c r="BL4" i="44"/>
  <c r="BL84" i="44" s="1"/>
  <c r="BM4" i="44"/>
  <c r="BM84" i="44" s="1"/>
  <c r="BN4" i="44"/>
  <c r="BN84" i="44" s="1"/>
  <c r="BO4" i="44"/>
  <c r="BO84" i="44" s="1"/>
  <c r="BP4" i="44"/>
  <c r="BP84" i="44" s="1"/>
  <c r="BQ4" i="44"/>
  <c r="BQ84" i="44" s="1"/>
  <c r="BR4" i="44"/>
  <c r="BR84" i="44" s="1"/>
  <c r="BS4" i="44"/>
  <c r="BS84" i="44" s="1"/>
  <c r="BT4" i="44"/>
  <c r="BT84" i="44" s="1"/>
  <c r="BU4" i="44"/>
  <c r="BU84" i="44" s="1"/>
  <c r="BV4" i="44"/>
  <c r="BV84" i="44" s="1"/>
  <c r="BW4" i="44"/>
  <c r="BW84" i="44" s="1"/>
  <c r="BX4" i="44"/>
  <c r="BX84" i="44" s="1"/>
  <c r="BY4" i="44"/>
  <c r="BY84" i="44" s="1"/>
  <c r="BZ4" i="44"/>
  <c r="BZ84" i="44" s="1"/>
  <c r="CA4" i="44"/>
  <c r="CA84" i="44" s="1"/>
  <c r="CB4" i="44"/>
  <c r="CB84" i="44" s="1"/>
  <c r="CC4" i="44"/>
  <c r="CC84" i="44" s="1"/>
  <c r="CD4" i="44"/>
  <c r="CD84" i="44" s="1"/>
  <c r="BL3" i="43"/>
  <c r="BL83" i="43" s="1"/>
  <c r="BM3" i="43"/>
  <c r="BM83" i="43" s="1"/>
  <c r="BN3" i="43"/>
  <c r="BN83" i="43" s="1"/>
  <c r="BO3" i="43"/>
  <c r="BO83" i="43" s="1"/>
  <c r="BP3" i="43"/>
  <c r="BP83" i="43" s="1"/>
  <c r="BQ3" i="43"/>
  <c r="BQ83" i="43" s="1"/>
  <c r="BR3" i="43"/>
  <c r="BR83" i="43" s="1"/>
  <c r="BS3" i="43"/>
  <c r="BS83" i="43" s="1"/>
  <c r="BT3" i="43"/>
  <c r="BT83" i="43" s="1"/>
  <c r="BU3" i="43"/>
  <c r="BU83" i="43" s="1"/>
  <c r="BV3" i="43"/>
  <c r="BV83" i="43" s="1"/>
  <c r="BW3" i="43"/>
  <c r="BW83" i="43" s="1"/>
  <c r="BX3" i="43"/>
  <c r="BX83" i="43" s="1"/>
  <c r="BY3" i="43"/>
  <c r="BY83" i="43" s="1"/>
  <c r="BZ3" i="43"/>
  <c r="BZ83" i="43" s="1"/>
  <c r="CA3" i="43"/>
  <c r="CA83" i="43" s="1"/>
  <c r="CB3" i="43"/>
  <c r="CB83" i="43" s="1"/>
  <c r="CC3" i="43"/>
  <c r="CC83" i="43" s="1"/>
  <c r="CD3" i="43"/>
  <c r="CD83" i="43" s="1"/>
  <c r="BL4" i="43"/>
  <c r="BL84" i="43" s="1"/>
  <c r="BM4" i="43"/>
  <c r="BM84" i="43" s="1"/>
  <c r="BN4" i="43"/>
  <c r="BN84" i="43" s="1"/>
  <c r="BO4" i="43"/>
  <c r="BO84" i="43" s="1"/>
  <c r="BP4" i="43"/>
  <c r="BP84" i="43" s="1"/>
  <c r="BQ4" i="43"/>
  <c r="BQ84" i="43" s="1"/>
  <c r="BR4" i="43"/>
  <c r="BR84" i="43" s="1"/>
  <c r="BS4" i="43"/>
  <c r="BS84" i="43" s="1"/>
  <c r="BT4" i="43"/>
  <c r="BT84" i="43" s="1"/>
  <c r="BU4" i="43"/>
  <c r="BU84" i="43" s="1"/>
  <c r="BV4" i="43"/>
  <c r="BV84" i="43" s="1"/>
  <c r="BW4" i="43"/>
  <c r="BW84" i="43" s="1"/>
  <c r="BX4" i="43"/>
  <c r="BX84" i="43" s="1"/>
  <c r="BY4" i="43"/>
  <c r="BY84" i="43" s="1"/>
  <c r="BZ4" i="43"/>
  <c r="BZ84" i="43" s="1"/>
  <c r="CA4" i="43"/>
  <c r="CA84" i="43" s="1"/>
  <c r="CB4" i="43"/>
  <c r="CB84" i="43" s="1"/>
  <c r="CC4" i="43"/>
  <c r="CC84" i="43" s="1"/>
  <c r="CD4" i="43"/>
  <c r="CD84" i="43" s="1"/>
  <c r="BR23" i="45" l="1"/>
  <c r="BR103" i="45" s="1"/>
  <c r="BR9" i="45"/>
  <c r="BR89" i="45" s="1"/>
  <c r="BR21" i="45"/>
  <c r="BR101" i="45" s="1"/>
  <c r="BR7" i="45"/>
  <c r="BR87" i="45" s="1"/>
  <c r="BR18" i="45"/>
  <c r="BR12" i="45"/>
  <c r="BR92" i="45" s="1"/>
  <c r="BR15" i="45"/>
  <c r="BR95" i="45" s="1"/>
  <c r="BR25" i="45"/>
  <c r="BR105" i="45" s="1"/>
  <c r="CA6" i="45"/>
  <c r="CA86" i="45" s="1"/>
  <c r="BZ6" i="44"/>
  <c r="BZ86" i="44" s="1"/>
  <c r="BZ6" i="43"/>
  <c r="BZ86" i="43" s="1"/>
  <c r="CA7" i="45" l="1"/>
  <c r="CA87" i="45" s="1"/>
  <c r="CA15" i="45"/>
  <c r="CA95" i="45" s="1"/>
  <c r="CA25" i="45"/>
  <c r="CA105" i="45" s="1"/>
  <c r="BR16" i="45"/>
  <c r="BR96" i="45" s="1"/>
  <c r="CA9" i="45"/>
  <c r="CA89" i="45" s="1"/>
  <c r="CA18" i="45"/>
  <c r="CA21" i="45"/>
  <c r="CA101" i="45" s="1"/>
  <c r="CA12" i="45"/>
  <c r="CA92" i="45" s="1"/>
  <c r="CA23" i="45"/>
  <c r="CA103" i="45" s="1"/>
  <c r="BR98" i="45"/>
  <c r="BR19" i="45"/>
  <c r="BR99" i="45" s="1"/>
  <c r="BR10" i="45"/>
  <c r="BR90" i="45" s="1"/>
  <c r="BR13" i="45"/>
  <c r="BR93" i="45" s="1"/>
  <c r="BZ15" i="44"/>
  <c r="BZ95" i="44" s="1"/>
  <c r="BZ15" i="43"/>
  <c r="BZ95" i="43" s="1"/>
  <c r="BZ9" i="44"/>
  <c r="BZ89" i="44" s="1"/>
  <c r="BZ9" i="43"/>
  <c r="BZ89" i="43" s="1"/>
  <c r="BZ18" i="44"/>
  <c r="BZ18" i="43"/>
  <c r="BZ12" i="44"/>
  <c r="BZ92" i="44" s="1"/>
  <c r="BZ12" i="43"/>
  <c r="BZ92" i="43" s="1"/>
  <c r="BZ21" i="44"/>
  <c r="BZ101" i="44" s="1"/>
  <c r="BZ21" i="43"/>
  <c r="BZ101" i="43" s="1"/>
  <c r="BZ25" i="44"/>
  <c r="BZ105" i="44" s="1"/>
  <c r="BZ25" i="43"/>
  <c r="BZ105" i="43" s="1"/>
  <c r="BZ7" i="44"/>
  <c r="BZ87" i="44" s="1"/>
  <c r="BZ7" i="43"/>
  <c r="BZ87" i="43" s="1"/>
  <c r="BZ23" i="44"/>
  <c r="BZ103" i="44" s="1"/>
  <c r="BZ23" i="43"/>
  <c r="BZ103" i="43" s="1"/>
  <c r="CA13" i="45" l="1"/>
  <c r="CA93" i="45" s="1"/>
  <c r="CA16" i="45"/>
  <c r="CA96" i="45" s="1"/>
  <c r="CA10" i="45"/>
  <c r="CA90" i="45" s="1"/>
  <c r="CA98" i="45"/>
  <c r="CA19" i="45"/>
  <c r="CA99" i="45" s="1"/>
  <c r="BZ98" i="43"/>
  <c r="BZ19" i="43"/>
  <c r="BZ99" i="43" s="1"/>
  <c r="BZ13" i="44"/>
  <c r="BZ93" i="44" s="1"/>
  <c r="BZ13" i="43"/>
  <c r="BZ93" i="43" s="1"/>
  <c r="BZ10" i="44"/>
  <c r="BZ90" i="44" s="1"/>
  <c r="BZ10" i="43"/>
  <c r="BZ90" i="43" s="1"/>
  <c r="BZ98" i="44"/>
  <c r="BZ19" i="44"/>
  <c r="BZ99" i="44" s="1"/>
  <c r="BZ16" i="44"/>
  <c r="BZ96" i="44" s="1"/>
  <c r="BZ16" i="43"/>
  <c r="BZ96" i="43" s="1"/>
  <c r="BP6" i="45" l="1"/>
  <c r="BP86" i="45" s="1"/>
  <c r="BU6" i="45"/>
  <c r="BU86" i="45" s="1"/>
  <c r="BY6" i="45"/>
  <c r="BY86" i="45" s="1"/>
  <c r="CD6" i="45"/>
  <c r="CD86" i="45" s="1"/>
  <c r="BM6" i="45"/>
  <c r="BM86" i="45" s="1"/>
  <c r="BQ6" i="45"/>
  <c r="BQ86" i="45" s="1"/>
  <c r="BV6" i="45"/>
  <c r="BV86" i="45" s="1"/>
  <c r="CE6" i="45"/>
  <c r="CE86" i="45" s="1"/>
  <c r="BN6" i="45"/>
  <c r="BN86" i="45" s="1"/>
  <c r="BS6" i="45"/>
  <c r="BS86" i="45" s="1"/>
  <c r="BW6" i="45"/>
  <c r="BW86" i="45" s="1"/>
  <c r="CB6" i="45"/>
  <c r="CB86" i="45" s="1"/>
  <c r="BO6" i="45"/>
  <c r="BO86" i="45" s="1"/>
  <c r="BT6" i="45"/>
  <c r="BT86" i="45" s="1"/>
  <c r="BX6" i="45"/>
  <c r="BX86" i="45" s="1"/>
  <c r="CC6" i="45"/>
  <c r="CC86" i="45" s="1"/>
  <c r="BL6" i="45"/>
  <c r="BL86" i="45" s="1"/>
  <c r="BZ6" i="45"/>
  <c r="BZ86" i="45" s="1"/>
  <c r="BW6" i="44"/>
  <c r="BW86" i="44" s="1"/>
  <c r="BW6" i="43"/>
  <c r="BW86" i="43" s="1"/>
  <c r="BL6" i="44"/>
  <c r="BL86" i="44" s="1"/>
  <c r="BL6" i="43"/>
  <c r="BL86" i="43" s="1"/>
  <c r="BP6" i="44"/>
  <c r="BP86" i="44" s="1"/>
  <c r="BP6" i="43"/>
  <c r="BP86" i="43" s="1"/>
  <c r="BT6" i="44"/>
  <c r="BT86" i="44" s="1"/>
  <c r="BT6" i="43"/>
  <c r="BT86" i="43" s="1"/>
  <c r="BX6" i="43"/>
  <c r="BX86" i="43" s="1"/>
  <c r="BX6" i="44"/>
  <c r="BX86" i="44" s="1"/>
  <c r="CC6" i="44"/>
  <c r="CC86" i="44" s="1"/>
  <c r="CC6" i="43"/>
  <c r="CC86" i="43" s="1"/>
  <c r="BS6" i="44"/>
  <c r="BS86" i="44" s="1"/>
  <c r="BS6" i="43"/>
  <c r="BS86" i="43" s="1"/>
  <c r="CB6" i="44"/>
  <c r="CB86" i="44" s="1"/>
  <c r="CB6" i="43"/>
  <c r="CB86" i="43" s="1"/>
  <c r="BM6" i="44"/>
  <c r="BM86" i="44" s="1"/>
  <c r="BM6" i="43"/>
  <c r="BM86" i="43" s="1"/>
  <c r="BQ6" i="44"/>
  <c r="BQ86" i="44" s="1"/>
  <c r="BQ6" i="43"/>
  <c r="BQ86" i="43" s="1"/>
  <c r="BU6" i="44"/>
  <c r="BU86" i="44" s="1"/>
  <c r="BU6" i="43"/>
  <c r="BU86" i="43" s="1"/>
  <c r="BY6" i="44"/>
  <c r="BY86" i="44" s="1"/>
  <c r="BY6" i="43"/>
  <c r="BY86" i="43" s="1"/>
  <c r="CD6" i="43"/>
  <c r="CD86" i="43" s="1"/>
  <c r="CD6" i="44"/>
  <c r="CD86" i="44" s="1"/>
  <c r="BO6" i="44"/>
  <c r="BO86" i="44" s="1"/>
  <c r="BO6" i="43"/>
  <c r="BO86" i="43" s="1"/>
  <c r="BN6" i="44"/>
  <c r="BN86" i="44" s="1"/>
  <c r="BN6" i="43"/>
  <c r="BN86" i="43" s="1"/>
  <c r="BR6" i="44"/>
  <c r="BR86" i="44" s="1"/>
  <c r="BR6" i="43"/>
  <c r="BR86" i="43" s="1"/>
  <c r="BV6" i="44"/>
  <c r="BV86" i="44" s="1"/>
  <c r="BV6" i="43"/>
  <c r="BV86" i="43" s="1"/>
  <c r="CA6" i="44"/>
  <c r="CA86" i="44" s="1"/>
  <c r="CA6" i="43"/>
  <c r="CA86" i="43" s="1"/>
  <c r="BQ71" i="45"/>
  <c r="BP71" i="45"/>
  <c r="BO71" i="45"/>
  <c r="BN71" i="45"/>
  <c r="BM71" i="45"/>
  <c r="BL71" i="45"/>
  <c r="BB71" i="45"/>
  <c r="AL71" i="45"/>
  <c r="AK71" i="45"/>
  <c r="AJ71" i="45"/>
  <c r="AI71" i="45"/>
  <c r="AH71" i="45"/>
  <c r="AG71" i="45"/>
  <c r="AD71" i="45"/>
  <c r="AB71" i="45"/>
  <c r="AA71" i="45"/>
  <c r="Z71" i="45"/>
  <c r="Y71" i="45"/>
  <c r="U71" i="45"/>
  <c r="T71" i="45"/>
  <c r="S71" i="45"/>
  <c r="P71" i="45"/>
  <c r="J71" i="45"/>
  <c r="H71" i="45"/>
  <c r="F71" i="45"/>
  <c r="C71" i="45"/>
  <c r="BQ68" i="45"/>
  <c r="BP68" i="45"/>
  <c r="BO68" i="45"/>
  <c r="BN68" i="45"/>
  <c r="BM68" i="45"/>
  <c r="BL68" i="45"/>
  <c r="BB68" i="45"/>
  <c r="AL68" i="45"/>
  <c r="AK68" i="45"/>
  <c r="AJ68" i="45"/>
  <c r="AI68" i="45"/>
  <c r="AH68" i="45"/>
  <c r="AG68" i="45"/>
  <c r="AD68" i="45"/>
  <c r="AB68" i="45"/>
  <c r="AA68" i="45"/>
  <c r="Z68" i="45"/>
  <c r="Y68" i="45"/>
  <c r="U68" i="45"/>
  <c r="T68" i="45"/>
  <c r="S68" i="45"/>
  <c r="P68" i="45"/>
  <c r="J68" i="45"/>
  <c r="H68" i="45"/>
  <c r="F68" i="45"/>
  <c r="C68" i="45"/>
  <c r="BQ49" i="45"/>
  <c r="BP49" i="45"/>
  <c r="BO49" i="45"/>
  <c r="BN49" i="45"/>
  <c r="BM49" i="45"/>
  <c r="BL49" i="45"/>
  <c r="BB49" i="45"/>
  <c r="AL49" i="45"/>
  <c r="AK49" i="45"/>
  <c r="AJ49" i="45"/>
  <c r="AI49" i="45"/>
  <c r="AH49" i="45"/>
  <c r="AG49" i="45"/>
  <c r="AD49" i="45"/>
  <c r="AB49" i="45"/>
  <c r="AA49" i="45"/>
  <c r="Z49" i="45"/>
  <c r="Y49" i="45"/>
  <c r="U49" i="45"/>
  <c r="T49" i="45"/>
  <c r="S49" i="45"/>
  <c r="P49" i="45"/>
  <c r="J49" i="45"/>
  <c r="H49" i="45"/>
  <c r="F49" i="45"/>
  <c r="C49" i="45"/>
  <c r="BQ48" i="45"/>
  <c r="BP48" i="45"/>
  <c r="BO48" i="45"/>
  <c r="BN48" i="45"/>
  <c r="BM48" i="45"/>
  <c r="BL48" i="45"/>
  <c r="BB48" i="45"/>
  <c r="AL48" i="45"/>
  <c r="AK48" i="45"/>
  <c r="AJ48" i="45"/>
  <c r="AI48" i="45"/>
  <c r="AH48" i="45"/>
  <c r="AG48" i="45"/>
  <c r="AD48" i="45"/>
  <c r="AB48" i="45"/>
  <c r="AA48" i="45"/>
  <c r="Z48" i="45"/>
  <c r="Y48" i="45"/>
  <c r="U48" i="45"/>
  <c r="T48" i="45"/>
  <c r="S48" i="45"/>
  <c r="P48" i="45"/>
  <c r="J48" i="45"/>
  <c r="H48" i="45"/>
  <c r="F48" i="45"/>
  <c r="C48" i="45"/>
  <c r="BQ43" i="45"/>
  <c r="BP43" i="45"/>
  <c r="BO43" i="45"/>
  <c r="BN43" i="45"/>
  <c r="BM43" i="45"/>
  <c r="BL43" i="45"/>
  <c r="BB43" i="45"/>
  <c r="AL43" i="45"/>
  <c r="AK43" i="45"/>
  <c r="AJ43" i="45"/>
  <c r="AI43" i="45"/>
  <c r="AH43" i="45"/>
  <c r="AG43" i="45"/>
  <c r="AD43" i="45"/>
  <c r="AB43" i="45"/>
  <c r="AA43" i="45"/>
  <c r="Z43" i="45"/>
  <c r="Y43" i="45"/>
  <c r="U43" i="45"/>
  <c r="T43" i="45"/>
  <c r="S43" i="45"/>
  <c r="P43" i="45"/>
  <c r="J43" i="45"/>
  <c r="H43" i="45"/>
  <c r="F43" i="45"/>
  <c r="C43" i="45"/>
  <c r="BQ42" i="45"/>
  <c r="BP42" i="45"/>
  <c r="BO42" i="45"/>
  <c r="BN42" i="45"/>
  <c r="BM42" i="45"/>
  <c r="BL42" i="45"/>
  <c r="BB42" i="45"/>
  <c r="AL42" i="45"/>
  <c r="AK42" i="45"/>
  <c r="AJ42" i="45"/>
  <c r="AI42" i="45"/>
  <c r="AH42" i="45"/>
  <c r="AG42" i="45"/>
  <c r="AD42" i="45"/>
  <c r="AB42" i="45"/>
  <c r="AA42" i="45"/>
  <c r="Z42" i="45"/>
  <c r="Y42" i="45"/>
  <c r="U42" i="45"/>
  <c r="T42" i="45"/>
  <c r="S42" i="45"/>
  <c r="P42" i="45"/>
  <c r="J42" i="45"/>
  <c r="H42" i="45"/>
  <c r="F42" i="45"/>
  <c r="C42" i="45"/>
  <c r="B32" i="45"/>
  <c r="BQ30" i="45"/>
  <c r="BQ69" i="45" s="1"/>
  <c r="BP30" i="45"/>
  <c r="BP69" i="45" s="1"/>
  <c r="BO30" i="45"/>
  <c r="BO69" i="45" s="1"/>
  <c r="BN30" i="45"/>
  <c r="BN69" i="45" s="1"/>
  <c r="BM30" i="45"/>
  <c r="BM69" i="45" s="1"/>
  <c r="BL30" i="45"/>
  <c r="BL69" i="45" s="1"/>
  <c r="BK30" i="45"/>
  <c r="BJ30" i="45"/>
  <c r="BI30" i="45"/>
  <c r="BH30" i="45"/>
  <c r="BG30" i="45"/>
  <c r="BF30" i="45"/>
  <c r="BE30" i="45"/>
  <c r="BD30" i="45"/>
  <c r="BC30" i="45"/>
  <c r="BB30" i="45"/>
  <c r="BB69" i="45" s="1"/>
  <c r="BA30" i="45"/>
  <c r="AZ30" i="45"/>
  <c r="AY30" i="45"/>
  <c r="AX30" i="45"/>
  <c r="AW30" i="45"/>
  <c r="AV30" i="45"/>
  <c r="AU30" i="45"/>
  <c r="AT30" i="45"/>
  <c r="AS30" i="45"/>
  <c r="AR30" i="45"/>
  <c r="AQ30" i="45"/>
  <c r="AP30" i="45"/>
  <c r="AO30" i="45"/>
  <c r="AN30" i="45"/>
  <c r="AM30" i="45"/>
  <c r="AL30" i="45"/>
  <c r="AL69" i="45" s="1"/>
  <c r="AK30" i="45"/>
  <c r="AK69" i="45" s="1"/>
  <c r="AJ30" i="45"/>
  <c r="AJ69" i="45" s="1"/>
  <c r="AI30" i="45"/>
  <c r="AI69" i="45" s="1"/>
  <c r="AH30" i="45"/>
  <c r="AH69" i="45" s="1"/>
  <c r="AG30" i="45"/>
  <c r="AG69" i="45" s="1"/>
  <c r="AF30" i="45"/>
  <c r="AE30" i="45"/>
  <c r="AD30" i="45"/>
  <c r="AD69" i="45" s="1"/>
  <c r="AC30" i="45"/>
  <c r="AB30" i="45"/>
  <c r="AB69" i="45" s="1"/>
  <c r="AA30" i="45"/>
  <c r="AA69" i="45" s="1"/>
  <c r="Z30" i="45"/>
  <c r="Z69" i="45" s="1"/>
  <c r="Y30" i="45"/>
  <c r="Y69" i="45" s="1"/>
  <c r="X30" i="45"/>
  <c r="W30" i="45"/>
  <c r="V30" i="45"/>
  <c r="U30" i="45"/>
  <c r="U69" i="45" s="1"/>
  <c r="T30" i="45"/>
  <c r="T69" i="45" s="1"/>
  <c r="S30" i="45"/>
  <c r="S69" i="45" s="1"/>
  <c r="R30" i="45"/>
  <c r="Q30" i="45"/>
  <c r="P30" i="45"/>
  <c r="P69" i="45" s="1"/>
  <c r="O30" i="45"/>
  <c r="N30" i="45"/>
  <c r="M30" i="45"/>
  <c r="L30" i="45"/>
  <c r="K30" i="45"/>
  <c r="J30" i="45"/>
  <c r="J69" i="45" s="1"/>
  <c r="I30" i="45"/>
  <c r="H30" i="45"/>
  <c r="H69" i="45" s="1"/>
  <c r="G30" i="45"/>
  <c r="F30" i="45"/>
  <c r="F69" i="45" s="1"/>
  <c r="E30" i="45"/>
  <c r="D30" i="45"/>
  <c r="C30" i="45"/>
  <c r="C69" i="45" s="1"/>
  <c r="B29" i="45"/>
  <c r="BK6" i="45"/>
  <c r="BK86" i="45" s="1"/>
  <c r="BJ6" i="45"/>
  <c r="BJ86" i="45" s="1"/>
  <c r="BI6" i="45"/>
  <c r="BI86" i="45" s="1"/>
  <c r="BH6" i="45"/>
  <c r="BH86" i="45" s="1"/>
  <c r="BG6" i="45"/>
  <c r="BF6" i="45"/>
  <c r="BE6" i="45"/>
  <c r="BE86" i="45" s="1"/>
  <c r="BD6" i="45"/>
  <c r="BD86" i="45" s="1"/>
  <c r="BC6" i="45"/>
  <c r="BB6" i="45"/>
  <c r="BA6" i="45"/>
  <c r="BA86" i="45" s="1"/>
  <c r="AZ6" i="45"/>
  <c r="AZ86" i="45" s="1"/>
  <c r="AY6" i="45"/>
  <c r="AX6" i="45"/>
  <c r="AW6" i="45"/>
  <c r="AW86" i="45" s="1"/>
  <c r="AV6" i="45"/>
  <c r="AV86" i="45" s="1"/>
  <c r="AU6" i="45"/>
  <c r="AT6" i="45"/>
  <c r="AS6" i="45"/>
  <c r="AS86" i="45" s="1"/>
  <c r="AR6" i="45"/>
  <c r="AR86" i="45" s="1"/>
  <c r="AQ6" i="45"/>
  <c r="AP6" i="45"/>
  <c r="AO6" i="45"/>
  <c r="AO86" i="45" s="1"/>
  <c r="AN6" i="45"/>
  <c r="AN86" i="45" s="1"/>
  <c r="AM6" i="45"/>
  <c r="AL6" i="45"/>
  <c r="AL39" i="45" s="1"/>
  <c r="AK6" i="45"/>
  <c r="AK27" i="45" s="1"/>
  <c r="AK66" i="45" s="1"/>
  <c r="AJ6" i="45"/>
  <c r="AI6" i="45"/>
  <c r="AH6" i="45"/>
  <c r="AG6" i="45"/>
  <c r="AF6" i="45"/>
  <c r="AF86" i="45" s="1"/>
  <c r="AE6" i="45"/>
  <c r="AD6" i="45"/>
  <c r="AC6" i="45"/>
  <c r="AC86" i="45" s="1"/>
  <c r="AB6" i="45"/>
  <c r="AB86" i="45" s="1"/>
  <c r="AA6" i="45"/>
  <c r="AA39" i="45" s="1"/>
  <c r="Z6" i="45"/>
  <c r="Y6" i="45"/>
  <c r="X6" i="45"/>
  <c r="X86" i="45" s="1"/>
  <c r="W6" i="45"/>
  <c r="V6" i="45"/>
  <c r="U6" i="45"/>
  <c r="U86" i="45" s="1"/>
  <c r="T6" i="45"/>
  <c r="T86" i="45" s="1"/>
  <c r="S6" i="45"/>
  <c r="R6" i="45"/>
  <c r="Q6" i="45"/>
  <c r="Q86" i="45" s="1"/>
  <c r="P6" i="45"/>
  <c r="O6" i="45"/>
  <c r="N6" i="45"/>
  <c r="M6" i="45"/>
  <c r="M86" i="45" s="1"/>
  <c r="L6" i="45"/>
  <c r="L86" i="45" s="1"/>
  <c r="K6" i="45"/>
  <c r="J6" i="45"/>
  <c r="I6" i="45"/>
  <c r="I86" i="45" s="1"/>
  <c r="H6" i="45"/>
  <c r="H86" i="45" s="1"/>
  <c r="G6" i="45"/>
  <c r="F6" i="45"/>
  <c r="E6" i="45"/>
  <c r="E86" i="45" s="1"/>
  <c r="D6" i="45"/>
  <c r="D86" i="45" s="1"/>
  <c r="C6" i="45"/>
  <c r="B6" i="45"/>
  <c r="B86" i="45" s="1"/>
  <c r="BK4" i="45"/>
  <c r="BK84" i="45" s="1"/>
  <c r="BJ4" i="45"/>
  <c r="BJ84" i="45" s="1"/>
  <c r="BI4" i="45"/>
  <c r="BI84" i="45" s="1"/>
  <c r="BH4" i="45"/>
  <c r="BH84" i="45" s="1"/>
  <c r="BG4" i="45"/>
  <c r="BG84" i="45" s="1"/>
  <c r="BF4" i="45"/>
  <c r="BF84" i="45" s="1"/>
  <c r="BE4" i="45"/>
  <c r="BE84" i="45" s="1"/>
  <c r="BD4" i="45"/>
  <c r="BD84" i="45" s="1"/>
  <c r="BC4" i="45"/>
  <c r="BC84" i="45" s="1"/>
  <c r="BB4" i="45"/>
  <c r="BB84" i="45" s="1"/>
  <c r="BA4" i="45"/>
  <c r="BA84" i="45" s="1"/>
  <c r="AZ4" i="45"/>
  <c r="AZ84" i="45" s="1"/>
  <c r="AY4" i="45"/>
  <c r="AY84" i="45" s="1"/>
  <c r="AX4" i="45"/>
  <c r="AX84" i="45" s="1"/>
  <c r="AW4" i="45"/>
  <c r="AW84" i="45" s="1"/>
  <c r="AV4" i="45"/>
  <c r="AV84" i="45" s="1"/>
  <c r="AU4" i="45"/>
  <c r="AU84" i="45" s="1"/>
  <c r="AT4" i="45"/>
  <c r="AT84" i="45" s="1"/>
  <c r="AS4" i="45"/>
  <c r="AS84" i="45" s="1"/>
  <c r="AR4" i="45"/>
  <c r="AR84" i="45" s="1"/>
  <c r="AQ4" i="45"/>
  <c r="AQ84" i="45" s="1"/>
  <c r="AP4" i="45"/>
  <c r="AP84" i="45" s="1"/>
  <c r="AO4" i="45"/>
  <c r="AO84" i="45" s="1"/>
  <c r="AN4" i="45"/>
  <c r="AN84" i="45" s="1"/>
  <c r="AM4" i="45"/>
  <c r="AM84" i="45" s="1"/>
  <c r="AL4" i="45"/>
  <c r="AL84" i="45" s="1"/>
  <c r="AK4" i="45"/>
  <c r="AK84" i="45" s="1"/>
  <c r="AJ4" i="45"/>
  <c r="AJ84" i="45" s="1"/>
  <c r="AI4" i="45"/>
  <c r="AI84" i="45" s="1"/>
  <c r="AH4" i="45"/>
  <c r="AH84" i="45" s="1"/>
  <c r="BK3" i="45"/>
  <c r="BK83" i="45" s="1"/>
  <c r="BJ3" i="45"/>
  <c r="BJ83" i="45" s="1"/>
  <c r="BI3" i="45"/>
  <c r="BI83" i="45" s="1"/>
  <c r="BH3" i="45"/>
  <c r="BH83" i="45" s="1"/>
  <c r="BG3" i="45"/>
  <c r="BG83" i="45" s="1"/>
  <c r="BF3" i="45"/>
  <c r="BF83" i="45" s="1"/>
  <c r="BE3" i="45"/>
  <c r="BE83" i="45" s="1"/>
  <c r="BD3" i="45"/>
  <c r="BD83" i="45" s="1"/>
  <c r="BC3" i="45"/>
  <c r="BC83" i="45" s="1"/>
  <c r="BB3" i="45"/>
  <c r="BA3" i="45"/>
  <c r="BA83" i="45" s="1"/>
  <c r="AZ3" i="45"/>
  <c r="AZ83" i="45" s="1"/>
  <c r="AY3" i="45"/>
  <c r="AY83" i="45" s="1"/>
  <c r="AX3" i="45"/>
  <c r="AX83" i="45" s="1"/>
  <c r="AW3" i="45"/>
  <c r="AW83" i="45" s="1"/>
  <c r="AV3" i="45"/>
  <c r="AV83" i="45" s="1"/>
  <c r="AU3" i="45"/>
  <c r="AU83" i="45" s="1"/>
  <c r="AT3" i="45"/>
  <c r="AT83" i="45" s="1"/>
  <c r="AS3" i="45"/>
  <c r="AS83" i="45" s="1"/>
  <c r="AR3" i="45"/>
  <c r="AR83" i="45" s="1"/>
  <c r="AQ3" i="45"/>
  <c r="AQ83" i="45" s="1"/>
  <c r="AP3" i="45"/>
  <c r="AP83" i="45" s="1"/>
  <c r="AO3" i="45"/>
  <c r="AO83" i="45" s="1"/>
  <c r="AN3" i="45"/>
  <c r="AN83" i="45" s="1"/>
  <c r="AM3" i="45"/>
  <c r="AM83" i="45" s="1"/>
  <c r="AL3" i="45"/>
  <c r="AK3" i="45"/>
  <c r="AK83" i="45" s="1"/>
  <c r="AJ3" i="45"/>
  <c r="AJ83" i="45" s="1"/>
  <c r="AI3" i="45"/>
  <c r="AH3" i="45"/>
  <c r="AG3" i="45"/>
  <c r="AG83" i="45" s="1"/>
  <c r="AF3" i="45"/>
  <c r="AF83" i="45" s="1"/>
  <c r="AE3" i="45"/>
  <c r="AE83" i="45" s="1"/>
  <c r="AD3" i="45"/>
  <c r="AD83" i="45" s="1"/>
  <c r="AC3" i="45"/>
  <c r="AC83" i="45" s="1"/>
  <c r="AB3" i="45"/>
  <c r="AA3" i="45"/>
  <c r="Z3" i="45"/>
  <c r="Z83" i="45" s="1"/>
  <c r="Y3" i="45"/>
  <c r="Y83" i="45" s="1"/>
  <c r="X3" i="45"/>
  <c r="X83" i="45" s="1"/>
  <c r="W3" i="45"/>
  <c r="W83" i="45" s="1"/>
  <c r="V3" i="45"/>
  <c r="V83" i="45" s="1"/>
  <c r="U3" i="45"/>
  <c r="T3" i="45"/>
  <c r="S3" i="45"/>
  <c r="S83" i="45" s="1"/>
  <c r="R3" i="45"/>
  <c r="R83" i="45" s="1"/>
  <c r="Q3" i="45"/>
  <c r="Q83" i="45" s="1"/>
  <c r="P3" i="45"/>
  <c r="P83" i="45" s="1"/>
  <c r="O3" i="45"/>
  <c r="O83" i="45" s="1"/>
  <c r="N3" i="45"/>
  <c r="N83" i="45" s="1"/>
  <c r="M3" i="45"/>
  <c r="M83" i="45" s="1"/>
  <c r="L3" i="45"/>
  <c r="L83" i="45" s="1"/>
  <c r="K3" i="45"/>
  <c r="K83" i="45" s="1"/>
  <c r="J3" i="45"/>
  <c r="I3" i="45"/>
  <c r="I83" i="45" s="1"/>
  <c r="H3" i="45"/>
  <c r="H37" i="45" s="1"/>
  <c r="G3" i="45"/>
  <c r="G83" i="45" s="1"/>
  <c r="F3" i="45"/>
  <c r="F83" i="45" s="1"/>
  <c r="E3" i="45"/>
  <c r="E83" i="45" s="1"/>
  <c r="D3" i="45"/>
  <c r="D83" i="45" s="1"/>
  <c r="C3" i="45"/>
  <c r="C83" i="45" s="1"/>
  <c r="B3" i="45"/>
  <c r="B83" i="45" s="1"/>
  <c r="BQ71" i="44"/>
  <c r="BP71" i="44"/>
  <c r="BO71" i="44"/>
  <c r="BN71" i="44"/>
  <c r="BM71" i="44"/>
  <c r="BL71" i="44"/>
  <c r="BB71" i="44"/>
  <c r="AL71" i="44"/>
  <c r="AK71" i="44"/>
  <c r="AJ71" i="44"/>
  <c r="AI71" i="44"/>
  <c r="AH71" i="44"/>
  <c r="AG71" i="44"/>
  <c r="AD71" i="44"/>
  <c r="AB71" i="44"/>
  <c r="AA71" i="44"/>
  <c r="Z71" i="44"/>
  <c r="Y71" i="44"/>
  <c r="U71" i="44"/>
  <c r="T71" i="44"/>
  <c r="S71" i="44"/>
  <c r="P71" i="44"/>
  <c r="J71" i="44"/>
  <c r="H71" i="44"/>
  <c r="F71" i="44"/>
  <c r="C71" i="44"/>
  <c r="BQ68" i="44"/>
  <c r="BP68" i="44"/>
  <c r="BO68" i="44"/>
  <c r="BN68" i="44"/>
  <c r="BM68" i="44"/>
  <c r="BL68" i="44"/>
  <c r="BB68" i="44"/>
  <c r="AL68" i="44"/>
  <c r="AK68" i="44"/>
  <c r="AJ68" i="44"/>
  <c r="AI68" i="44"/>
  <c r="AH68" i="44"/>
  <c r="AG68" i="44"/>
  <c r="AD68" i="44"/>
  <c r="AB68" i="44"/>
  <c r="AA68" i="44"/>
  <c r="Z68" i="44"/>
  <c r="Y68" i="44"/>
  <c r="U68" i="44"/>
  <c r="T68" i="44"/>
  <c r="S68" i="44"/>
  <c r="P68" i="44"/>
  <c r="J68" i="44"/>
  <c r="H68" i="44"/>
  <c r="F68" i="44"/>
  <c r="C68" i="44"/>
  <c r="BQ49" i="44"/>
  <c r="BP49" i="44"/>
  <c r="BO49" i="44"/>
  <c r="BN49" i="44"/>
  <c r="BM49" i="44"/>
  <c r="BL49" i="44"/>
  <c r="BB49" i="44"/>
  <c r="AL49" i="44"/>
  <c r="AK49" i="44"/>
  <c r="AJ49" i="44"/>
  <c r="AI49" i="44"/>
  <c r="AH49" i="44"/>
  <c r="AG49" i="44"/>
  <c r="AD49" i="44"/>
  <c r="AB49" i="44"/>
  <c r="AA49" i="44"/>
  <c r="Z49" i="44"/>
  <c r="Y49" i="44"/>
  <c r="U49" i="44"/>
  <c r="T49" i="44"/>
  <c r="S49" i="44"/>
  <c r="P49" i="44"/>
  <c r="J49" i="44"/>
  <c r="H49" i="44"/>
  <c r="F49" i="44"/>
  <c r="C49" i="44"/>
  <c r="BQ48" i="44"/>
  <c r="BP48" i="44"/>
  <c r="BO48" i="44"/>
  <c r="BN48" i="44"/>
  <c r="BM48" i="44"/>
  <c r="BL48" i="44"/>
  <c r="BB48" i="44"/>
  <c r="AL48" i="44"/>
  <c r="AK48" i="44"/>
  <c r="AJ48" i="44"/>
  <c r="AI48" i="44"/>
  <c r="AH48" i="44"/>
  <c r="AG48" i="44"/>
  <c r="AD48" i="44"/>
  <c r="AB48" i="44"/>
  <c r="AA48" i="44"/>
  <c r="Z48" i="44"/>
  <c r="Y48" i="44"/>
  <c r="U48" i="44"/>
  <c r="T48" i="44"/>
  <c r="S48" i="44"/>
  <c r="P48" i="44"/>
  <c r="J48" i="44"/>
  <c r="H48" i="44"/>
  <c r="F48" i="44"/>
  <c r="C48" i="44"/>
  <c r="BQ43" i="44"/>
  <c r="BP43" i="44"/>
  <c r="BO43" i="44"/>
  <c r="BN43" i="44"/>
  <c r="BM43" i="44"/>
  <c r="BL43" i="44"/>
  <c r="BB43" i="44"/>
  <c r="AL43" i="44"/>
  <c r="AK43" i="44"/>
  <c r="AJ43" i="44"/>
  <c r="AI43" i="44"/>
  <c r="AH43" i="44"/>
  <c r="AG43" i="44"/>
  <c r="AD43" i="44"/>
  <c r="AB43" i="44"/>
  <c r="AA43" i="44"/>
  <c r="Z43" i="44"/>
  <c r="Y43" i="44"/>
  <c r="U43" i="44"/>
  <c r="T43" i="44"/>
  <c r="S43" i="44"/>
  <c r="P43" i="44"/>
  <c r="J43" i="44"/>
  <c r="H43" i="44"/>
  <c r="F43" i="44"/>
  <c r="C43" i="44"/>
  <c r="BQ42" i="44"/>
  <c r="BP42" i="44"/>
  <c r="BO42" i="44"/>
  <c r="BN42" i="44"/>
  <c r="BM42" i="44"/>
  <c r="BL42" i="44"/>
  <c r="BB42" i="44"/>
  <c r="AL42" i="44"/>
  <c r="AK42" i="44"/>
  <c r="AJ42" i="44"/>
  <c r="AI42" i="44"/>
  <c r="AH42" i="44"/>
  <c r="AG42" i="44"/>
  <c r="AD42" i="44"/>
  <c r="AB42" i="44"/>
  <c r="AA42" i="44"/>
  <c r="Z42" i="44"/>
  <c r="Y42" i="44"/>
  <c r="U42" i="44"/>
  <c r="T42" i="44"/>
  <c r="S42" i="44"/>
  <c r="P42" i="44"/>
  <c r="J42" i="44"/>
  <c r="H42" i="44"/>
  <c r="F42" i="44"/>
  <c r="C42" i="44"/>
  <c r="B32" i="44"/>
  <c r="BQ30" i="44"/>
  <c r="BQ69" i="44" s="1"/>
  <c r="BP30" i="44"/>
  <c r="BP69" i="44" s="1"/>
  <c r="BO30" i="44"/>
  <c r="BO69" i="44" s="1"/>
  <c r="BN30" i="44"/>
  <c r="BN69" i="44" s="1"/>
  <c r="BM30" i="44"/>
  <c r="BM69" i="44" s="1"/>
  <c r="BL30" i="44"/>
  <c r="BL69" i="44" s="1"/>
  <c r="BK30" i="44"/>
  <c r="BJ30" i="44"/>
  <c r="BI30" i="44"/>
  <c r="BH30" i="44"/>
  <c r="BG30" i="44"/>
  <c r="BF30" i="44"/>
  <c r="BE30" i="44"/>
  <c r="BD30" i="44"/>
  <c r="BC30" i="44"/>
  <c r="BB30" i="44"/>
  <c r="BB69" i="44" s="1"/>
  <c r="BA30" i="44"/>
  <c r="AZ30" i="44"/>
  <c r="AY30" i="44"/>
  <c r="AX30" i="44"/>
  <c r="AW30" i="44"/>
  <c r="AV30" i="44"/>
  <c r="AU30" i="44"/>
  <c r="AT30" i="44"/>
  <c r="AS30" i="44"/>
  <c r="AR30" i="44"/>
  <c r="AQ30" i="44"/>
  <c r="AP30" i="44"/>
  <c r="AO30" i="44"/>
  <c r="AN30" i="44"/>
  <c r="AM30" i="44"/>
  <c r="AL30" i="44"/>
  <c r="AL69" i="44" s="1"/>
  <c r="AK30" i="44"/>
  <c r="AK69" i="44" s="1"/>
  <c r="AJ30" i="44"/>
  <c r="AJ69" i="44" s="1"/>
  <c r="AI30" i="44"/>
  <c r="AI69" i="44" s="1"/>
  <c r="AH30" i="44"/>
  <c r="AH69" i="44" s="1"/>
  <c r="AG30" i="44"/>
  <c r="AG69" i="44" s="1"/>
  <c r="AF30" i="44"/>
  <c r="AE30" i="44"/>
  <c r="AD30" i="44"/>
  <c r="AD69" i="44" s="1"/>
  <c r="AC30" i="44"/>
  <c r="AB30" i="44"/>
  <c r="AB69" i="44" s="1"/>
  <c r="AA30" i="44"/>
  <c r="AA69" i="44" s="1"/>
  <c r="Z30" i="44"/>
  <c r="Z69" i="44" s="1"/>
  <c r="Y30" i="44"/>
  <c r="Y69" i="44" s="1"/>
  <c r="X30" i="44"/>
  <c r="W30" i="44"/>
  <c r="V30" i="44"/>
  <c r="U30" i="44"/>
  <c r="U69" i="44" s="1"/>
  <c r="T30" i="44"/>
  <c r="T69" i="44" s="1"/>
  <c r="S30" i="44"/>
  <c r="S69" i="44" s="1"/>
  <c r="R30" i="44"/>
  <c r="Q30" i="44"/>
  <c r="P30" i="44"/>
  <c r="P69" i="44" s="1"/>
  <c r="O30" i="44"/>
  <c r="N30" i="44"/>
  <c r="M30" i="44"/>
  <c r="L30" i="44"/>
  <c r="K30" i="44"/>
  <c r="J30" i="44"/>
  <c r="J69" i="44" s="1"/>
  <c r="I30" i="44"/>
  <c r="H30" i="44"/>
  <c r="H69" i="44" s="1"/>
  <c r="G30" i="44"/>
  <c r="F30" i="44"/>
  <c r="F69" i="44" s="1"/>
  <c r="E30" i="44"/>
  <c r="D30" i="44"/>
  <c r="C30" i="44"/>
  <c r="C69" i="44" s="1"/>
  <c r="B29" i="44"/>
  <c r="BK6" i="44"/>
  <c r="BK86" i="44" s="1"/>
  <c r="BJ6" i="44"/>
  <c r="BJ86" i="44" s="1"/>
  <c r="BI6" i="44"/>
  <c r="BI86" i="44" s="1"/>
  <c r="BH6" i="44"/>
  <c r="BH86" i="44" s="1"/>
  <c r="BG6" i="44"/>
  <c r="BG86" i="44" s="1"/>
  <c r="BF6" i="44"/>
  <c r="BF86" i="44" s="1"/>
  <c r="BE6" i="44"/>
  <c r="BE86" i="44" s="1"/>
  <c r="BD6" i="44"/>
  <c r="BD86" i="44" s="1"/>
  <c r="BC6" i="44"/>
  <c r="BC86" i="44" s="1"/>
  <c r="BB6" i="44"/>
  <c r="BB86" i="44" s="1"/>
  <c r="BA6" i="44"/>
  <c r="BA86" i="44" s="1"/>
  <c r="AZ6" i="44"/>
  <c r="AZ86" i="44" s="1"/>
  <c r="AY6" i="44"/>
  <c r="AY86" i="44" s="1"/>
  <c r="AX6" i="44"/>
  <c r="AX86" i="44" s="1"/>
  <c r="AW6" i="44"/>
  <c r="AW86" i="44" s="1"/>
  <c r="AV6" i="44"/>
  <c r="AV86" i="44" s="1"/>
  <c r="AU6" i="44"/>
  <c r="AU86" i="44" s="1"/>
  <c r="AT6" i="44"/>
  <c r="AT86" i="44" s="1"/>
  <c r="AS6" i="44"/>
  <c r="AS86" i="44" s="1"/>
  <c r="AR6" i="44"/>
  <c r="AR86" i="44" s="1"/>
  <c r="AQ6" i="44"/>
  <c r="AQ86" i="44" s="1"/>
  <c r="AP6" i="44"/>
  <c r="AP86" i="44" s="1"/>
  <c r="AO6" i="44"/>
  <c r="AO86" i="44" s="1"/>
  <c r="AN6" i="44"/>
  <c r="AN86" i="44" s="1"/>
  <c r="AM6" i="44"/>
  <c r="AM86" i="44" s="1"/>
  <c r="AL6" i="44"/>
  <c r="AL86" i="44" s="1"/>
  <c r="AK6" i="44"/>
  <c r="AJ6" i="44"/>
  <c r="AI6" i="44"/>
  <c r="AI86" i="44" s="1"/>
  <c r="AH6" i="44"/>
  <c r="AH86" i="44" s="1"/>
  <c r="AG6" i="44"/>
  <c r="AF6" i="44"/>
  <c r="AF86" i="44" s="1"/>
  <c r="AE6" i="44"/>
  <c r="AE86" i="44" s="1"/>
  <c r="AD6" i="44"/>
  <c r="AC6" i="44"/>
  <c r="AC86" i="44" s="1"/>
  <c r="AB6" i="44"/>
  <c r="AB86" i="44" s="1"/>
  <c r="AA6" i="44"/>
  <c r="AA86" i="44" s="1"/>
  <c r="Z6" i="44"/>
  <c r="Y6" i="44"/>
  <c r="X6" i="44"/>
  <c r="X86" i="44" s="1"/>
  <c r="W6" i="44"/>
  <c r="W86" i="44" s="1"/>
  <c r="V6" i="44"/>
  <c r="V86" i="44" s="1"/>
  <c r="U6" i="44"/>
  <c r="U86" i="44" s="1"/>
  <c r="T6" i="44"/>
  <c r="T86" i="44" s="1"/>
  <c r="S6" i="44"/>
  <c r="R6" i="44"/>
  <c r="R86" i="44" s="1"/>
  <c r="Q6" i="44"/>
  <c r="Q86" i="44" s="1"/>
  <c r="P6" i="44"/>
  <c r="O6" i="44"/>
  <c r="O86" i="44" s="1"/>
  <c r="N6" i="44"/>
  <c r="N86" i="44" s="1"/>
  <c r="M6" i="44"/>
  <c r="M86" i="44" s="1"/>
  <c r="L6" i="44"/>
  <c r="L86" i="44" s="1"/>
  <c r="K6" i="44"/>
  <c r="K86" i="44" s="1"/>
  <c r="J6" i="44"/>
  <c r="J86" i="44" s="1"/>
  <c r="I6" i="44"/>
  <c r="I86" i="44" s="1"/>
  <c r="H6" i="44"/>
  <c r="H86" i="44" s="1"/>
  <c r="G6" i="44"/>
  <c r="G86" i="44" s="1"/>
  <c r="F6" i="44"/>
  <c r="E6" i="44"/>
  <c r="E86" i="44" s="1"/>
  <c r="D6" i="44"/>
  <c r="D86" i="44" s="1"/>
  <c r="C6" i="44"/>
  <c r="B6" i="44"/>
  <c r="B86" i="44" s="1"/>
  <c r="BK4" i="44"/>
  <c r="BK84" i="44" s="1"/>
  <c r="BJ4" i="44"/>
  <c r="BJ84" i="44" s="1"/>
  <c r="BI4" i="44"/>
  <c r="BI84" i="44" s="1"/>
  <c r="BH4" i="44"/>
  <c r="BH84" i="44" s="1"/>
  <c r="BG4" i="44"/>
  <c r="BG84" i="44" s="1"/>
  <c r="BF4" i="44"/>
  <c r="BF84" i="44" s="1"/>
  <c r="BE4" i="44"/>
  <c r="BE84" i="44" s="1"/>
  <c r="BD4" i="44"/>
  <c r="BD84" i="44" s="1"/>
  <c r="BC4" i="44"/>
  <c r="BC84" i="44" s="1"/>
  <c r="BB4" i="44"/>
  <c r="BB84" i="44" s="1"/>
  <c r="BA4" i="44"/>
  <c r="BA84" i="44" s="1"/>
  <c r="AZ4" i="44"/>
  <c r="AZ84" i="44" s="1"/>
  <c r="AY4" i="44"/>
  <c r="AY84" i="44" s="1"/>
  <c r="AX4" i="44"/>
  <c r="AX84" i="44" s="1"/>
  <c r="AW4" i="44"/>
  <c r="AW84" i="44" s="1"/>
  <c r="AV4" i="44"/>
  <c r="AV84" i="44" s="1"/>
  <c r="AU4" i="44"/>
  <c r="AU84" i="44" s="1"/>
  <c r="AT4" i="44"/>
  <c r="AT84" i="44" s="1"/>
  <c r="AS4" i="44"/>
  <c r="AS84" i="44" s="1"/>
  <c r="AR4" i="44"/>
  <c r="AR84" i="44" s="1"/>
  <c r="AQ4" i="44"/>
  <c r="AQ84" i="44" s="1"/>
  <c r="AP4" i="44"/>
  <c r="AP84" i="44" s="1"/>
  <c r="AO4" i="44"/>
  <c r="AO84" i="44" s="1"/>
  <c r="AN4" i="44"/>
  <c r="AN84" i="44" s="1"/>
  <c r="AM4" i="44"/>
  <c r="AM84" i="44" s="1"/>
  <c r="AL4" i="44"/>
  <c r="AL84" i="44" s="1"/>
  <c r="AK4" i="44"/>
  <c r="AK84" i="44" s="1"/>
  <c r="AJ4" i="44"/>
  <c r="AJ84" i="44" s="1"/>
  <c r="AI4" i="44"/>
  <c r="AI84" i="44" s="1"/>
  <c r="AH4" i="44"/>
  <c r="AH84" i="44" s="1"/>
  <c r="BK3" i="44"/>
  <c r="BK83" i="44" s="1"/>
  <c r="BJ3" i="44"/>
  <c r="BJ83" i="44" s="1"/>
  <c r="BI3" i="44"/>
  <c r="BI83" i="44" s="1"/>
  <c r="BH3" i="44"/>
  <c r="BH83" i="44" s="1"/>
  <c r="BG3" i="44"/>
  <c r="BG83" i="44" s="1"/>
  <c r="BF3" i="44"/>
  <c r="BF83" i="44" s="1"/>
  <c r="BE3" i="44"/>
  <c r="BE83" i="44" s="1"/>
  <c r="BD3" i="44"/>
  <c r="BD83" i="44" s="1"/>
  <c r="BC3" i="44"/>
  <c r="BC83" i="44" s="1"/>
  <c r="BB3" i="44"/>
  <c r="BB83" i="44" s="1"/>
  <c r="BA3" i="44"/>
  <c r="BA83" i="44" s="1"/>
  <c r="AZ3" i="44"/>
  <c r="AZ83" i="44" s="1"/>
  <c r="AY3" i="44"/>
  <c r="AY83" i="44" s="1"/>
  <c r="AX3" i="44"/>
  <c r="AX83" i="44" s="1"/>
  <c r="AW3" i="44"/>
  <c r="AW83" i="44" s="1"/>
  <c r="AV3" i="44"/>
  <c r="AV83" i="44" s="1"/>
  <c r="AU3" i="44"/>
  <c r="AU83" i="44" s="1"/>
  <c r="AT3" i="44"/>
  <c r="AT83" i="44" s="1"/>
  <c r="AS3" i="44"/>
  <c r="AS83" i="44" s="1"/>
  <c r="AR3" i="44"/>
  <c r="AR83" i="44" s="1"/>
  <c r="AQ3" i="44"/>
  <c r="AQ83" i="44" s="1"/>
  <c r="AP3" i="44"/>
  <c r="AP83" i="44" s="1"/>
  <c r="AO3" i="44"/>
  <c r="AO83" i="44" s="1"/>
  <c r="AN3" i="44"/>
  <c r="AN83" i="44" s="1"/>
  <c r="AM3" i="44"/>
  <c r="AM83" i="44" s="1"/>
  <c r="AL3" i="44"/>
  <c r="AK3" i="44"/>
  <c r="AK83" i="44" s="1"/>
  <c r="AJ3" i="44"/>
  <c r="AJ83" i="44" s="1"/>
  <c r="AI3" i="44"/>
  <c r="AI83" i="44" s="1"/>
  <c r="AH3" i="44"/>
  <c r="AG3" i="44"/>
  <c r="AG83" i="44" s="1"/>
  <c r="AF3" i="44"/>
  <c r="AF83" i="44" s="1"/>
  <c r="AE3" i="44"/>
  <c r="AE83" i="44" s="1"/>
  <c r="AD3" i="44"/>
  <c r="AD83" i="44" s="1"/>
  <c r="AC3" i="44"/>
  <c r="AC83" i="44" s="1"/>
  <c r="AB3" i="44"/>
  <c r="AB83" i="44" s="1"/>
  <c r="AA3" i="44"/>
  <c r="AA83" i="44" s="1"/>
  <c r="Z3" i="44"/>
  <c r="Z83" i="44" s="1"/>
  <c r="Y3" i="44"/>
  <c r="Y83" i="44" s="1"/>
  <c r="X3" i="44"/>
  <c r="X83" i="44" s="1"/>
  <c r="W3" i="44"/>
  <c r="W83" i="44" s="1"/>
  <c r="V3" i="44"/>
  <c r="V83" i="44" s="1"/>
  <c r="U3" i="44"/>
  <c r="U83" i="44" s="1"/>
  <c r="T3" i="44"/>
  <c r="T83" i="44" s="1"/>
  <c r="S3" i="44"/>
  <c r="S83" i="44" s="1"/>
  <c r="R3" i="44"/>
  <c r="R83" i="44" s="1"/>
  <c r="Q3" i="44"/>
  <c r="Q83" i="44" s="1"/>
  <c r="P3" i="44"/>
  <c r="P83" i="44" s="1"/>
  <c r="O3" i="44"/>
  <c r="O83" i="44" s="1"/>
  <c r="N3" i="44"/>
  <c r="N83" i="44" s="1"/>
  <c r="M3" i="44"/>
  <c r="M83" i="44" s="1"/>
  <c r="L3" i="44"/>
  <c r="L83" i="44" s="1"/>
  <c r="K3" i="44"/>
  <c r="K83" i="44" s="1"/>
  <c r="J3" i="44"/>
  <c r="J83" i="44" s="1"/>
  <c r="I3" i="44"/>
  <c r="I83" i="44" s="1"/>
  <c r="H3" i="44"/>
  <c r="H83" i="44" s="1"/>
  <c r="G3" i="44"/>
  <c r="G83" i="44" s="1"/>
  <c r="F3" i="44"/>
  <c r="F83" i="44" s="1"/>
  <c r="E3" i="44"/>
  <c r="E83" i="44" s="1"/>
  <c r="D3" i="44"/>
  <c r="D83" i="44" s="1"/>
  <c r="C3" i="44"/>
  <c r="C83" i="44" s="1"/>
  <c r="B3" i="44"/>
  <c r="B83" i="44" s="1"/>
  <c r="BQ71" i="43"/>
  <c r="BP71" i="43"/>
  <c r="BO71" i="43"/>
  <c r="BN71" i="43"/>
  <c r="BM71" i="43"/>
  <c r="BL71" i="43"/>
  <c r="BB71" i="43"/>
  <c r="AL71" i="43"/>
  <c r="AK71" i="43"/>
  <c r="AJ71" i="43"/>
  <c r="AI71" i="43"/>
  <c r="AH71" i="43"/>
  <c r="AG71" i="43"/>
  <c r="AD71" i="43"/>
  <c r="AB71" i="43"/>
  <c r="AA71" i="43"/>
  <c r="Z71" i="43"/>
  <c r="Y71" i="43"/>
  <c r="U71" i="43"/>
  <c r="T71" i="43"/>
  <c r="S71" i="43"/>
  <c r="P71" i="43"/>
  <c r="J71" i="43"/>
  <c r="H71" i="43"/>
  <c r="F71" i="43"/>
  <c r="C71" i="43"/>
  <c r="BQ68" i="43"/>
  <c r="BP68" i="43"/>
  <c r="BO68" i="43"/>
  <c r="BN68" i="43"/>
  <c r="BM68" i="43"/>
  <c r="BL68" i="43"/>
  <c r="BB68" i="43"/>
  <c r="AL68" i="43"/>
  <c r="AK68" i="43"/>
  <c r="AJ68" i="43"/>
  <c r="AI68" i="43"/>
  <c r="AH68" i="43"/>
  <c r="AG68" i="43"/>
  <c r="AD68" i="43"/>
  <c r="AB68" i="43"/>
  <c r="AA68" i="43"/>
  <c r="Z68" i="43"/>
  <c r="Y68" i="43"/>
  <c r="U68" i="43"/>
  <c r="T68" i="43"/>
  <c r="S68" i="43"/>
  <c r="P68" i="43"/>
  <c r="J68" i="43"/>
  <c r="H68" i="43"/>
  <c r="F68" i="43"/>
  <c r="C68" i="43"/>
  <c r="BQ49" i="43"/>
  <c r="BP49" i="43"/>
  <c r="BO49" i="43"/>
  <c r="BN49" i="43"/>
  <c r="BM49" i="43"/>
  <c r="BL49" i="43"/>
  <c r="BB49" i="43"/>
  <c r="AL49" i="43"/>
  <c r="AK49" i="43"/>
  <c r="AJ49" i="43"/>
  <c r="AI49" i="43"/>
  <c r="AH49" i="43"/>
  <c r="AG49" i="43"/>
  <c r="AD49" i="43"/>
  <c r="AB49" i="43"/>
  <c r="AA49" i="43"/>
  <c r="Z49" i="43"/>
  <c r="Y49" i="43"/>
  <c r="U49" i="43"/>
  <c r="T49" i="43"/>
  <c r="S49" i="43"/>
  <c r="P49" i="43"/>
  <c r="J49" i="43"/>
  <c r="H49" i="43"/>
  <c r="F49" i="43"/>
  <c r="C49" i="43"/>
  <c r="BQ48" i="43"/>
  <c r="BP48" i="43"/>
  <c r="BO48" i="43"/>
  <c r="BN48" i="43"/>
  <c r="BM48" i="43"/>
  <c r="BL48" i="43"/>
  <c r="BB48" i="43"/>
  <c r="AL48" i="43"/>
  <c r="AK48" i="43"/>
  <c r="AJ48" i="43"/>
  <c r="AI48" i="43"/>
  <c r="AH48" i="43"/>
  <c r="AG48" i="43"/>
  <c r="AD48" i="43"/>
  <c r="AB48" i="43"/>
  <c r="AA48" i="43"/>
  <c r="Z48" i="43"/>
  <c r="Y48" i="43"/>
  <c r="U48" i="43"/>
  <c r="T48" i="43"/>
  <c r="S48" i="43"/>
  <c r="P48" i="43"/>
  <c r="J48" i="43"/>
  <c r="H48" i="43"/>
  <c r="F48" i="43"/>
  <c r="C48" i="43"/>
  <c r="BQ43" i="43"/>
  <c r="BP43" i="43"/>
  <c r="BO43" i="43"/>
  <c r="BN43" i="43"/>
  <c r="BM43" i="43"/>
  <c r="BL43" i="43"/>
  <c r="BB43" i="43"/>
  <c r="AL43" i="43"/>
  <c r="AK43" i="43"/>
  <c r="AJ43" i="43"/>
  <c r="AI43" i="43"/>
  <c r="AH43" i="43"/>
  <c r="AG43" i="43"/>
  <c r="AD43" i="43"/>
  <c r="AB43" i="43"/>
  <c r="AA43" i="43"/>
  <c r="Z43" i="43"/>
  <c r="Y43" i="43"/>
  <c r="U43" i="43"/>
  <c r="T43" i="43"/>
  <c r="S43" i="43"/>
  <c r="P43" i="43"/>
  <c r="J43" i="43"/>
  <c r="H43" i="43"/>
  <c r="F43" i="43"/>
  <c r="C43" i="43"/>
  <c r="BQ42" i="43"/>
  <c r="BP42" i="43"/>
  <c r="BO42" i="43"/>
  <c r="BN42" i="43"/>
  <c r="BM42" i="43"/>
  <c r="BL42" i="43"/>
  <c r="BB42" i="43"/>
  <c r="AL42" i="43"/>
  <c r="AK42" i="43"/>
  <c r="AJ42" i="43"/>
  <c r="AI42" i="43"/>
  <c r="AH42" i="43"/>
  <c r="AG42" i="43"/>
  <c r="AD42" i="43"/>
  <c r="AB42" i="43"/>
  <c r="AA42" i="43"/>
  <c r="Z42" i="43"/>
  <c r="Y42" i="43"/>
  <c r="U42" i="43"/>
  <c r="T42" i="43"/>
  <c r="S42" i="43"/>
  <c r="P42" i="43"/>
  <c r="J42" i="43"/>
  <c r="H42" i="43"/>
  <c r="F42" i="43"/>
  <c r="C42" i="43"/>
  <c r="B32" i="43"/>
  <c r="BQ30" i="43"/>
  <c r="BQ69" i="43" s="1"/>
  <c r="BP30" i="43"/>
  <c r="BP69" i="43" s="1"/>
  <c r="BO30" i="43"/>
  <c r="BO69" i="43" s="1"/>
  <c r="BN30" i="43"/>
  <c r="BN69" i="43" s="1"/>
  <c r="BM30" i="43"/>
  <c r="BM69" i="43" s="1"/>
  <c r="BL30" i="43"/>
  <c r="BL69" i="43" s="1"/>
  <c r="BK30" i="43"/>
  <c r="BJ30" i="43"/>
  <c r="BI30" i="43"/>
  <c r="BH30" i="43"/>
  <c r="BG30" i="43"/>
  <c r="BF30" i="43"/>
  <c r="BE30" i="43"/>
  <c r="BD30" i="43"/>
  <c r="BC30" i="43"/>
  <c r="BB30" i="43"/>
  <c r="BB69" i="43" s="1"/>
  <c r="BA30" i="43"/>
  <c r="AZ30" i="43"/>
  <c r="AY30" i="43"/>
  <c r="AX30" i="43"/>
  <c r="AW30" i="43"/>
  <c r="AV30" i="43"/>
  <c r="AU30" i="43"/>
  <c r="AT30" i="43"/>
  <c r="AS30" i="43"/>
  <c r="AR30" i="43"/>
  <c r="AQ30" i="43"/>
  <c r="AP30" i="43"/>
  <c r="AO30" i="43"/>
  <c r="AN30" i="43"/>
  <c r="AM30" i="43"/>
  <c r="AL30" i="43"/>
  <c r="AL69" i="43" s="1"/>
  <c r="AK30" i="43"/>
  <c r="AK69" i="43" s="1"/>
  <c r="AJ30" i="43"/>
  <c r="AJ69" i="43" s="1"/>
  <c r="AI30" i="43"/>
  <c r="AI69" i="43" s="1"/>
  <c r="AH30" i="43"/>
  <c r="AH69" i="43" s="1"/>
  <c r="AG30" i="43"/>
  <c r="AG69" i="43" s="1"/>
  <c r="AF30" i="43"/>
  <c r="AE30" i="43"/>
  <c r="AD30" i="43"/>
  <c r="AD69" i="43" s="1"/>
  <c r="AC30" i="43"/>
  <c r="AB30" i="43"/>
  <c r="AB69" i="43" s="1"/>
  <c r="AA30" i="43"/>
  <c r="AA69" i="43" s="1"/>
  <c r="Z30" i="43"/>
  <c r="Z69" i="43" s="1"/>
  <c r="Y30" i="43"/>
  <c r="Y69" i="43" s="1"/>
  <c r="X30" i="43"/>
  <c r="W30" i="43"/>
  <c r="V30" i="43"/>
  <c r="U30" i="43"/>
  <c r="U69" i="43" s="1"/>
  <c r="T30" i="43"/>
  <c r="T69" i="43" s="1"/>
  <c r="S30" i="43"/>
  <c r="S69" i="43" s="1"/>
  <c r="R30" i="43"/>
  <c r="Q30" i="43"/>
  <c r="P30" i="43"/>
  <c r="P69" i="43" s="1"/>
  <c r="O30" i="43"/>
  <c r="N30" i="43"/>
  <c r="M30" i="43"/>
  <c r="L30" i="43"/>
  <c r="K30" i="43"/>
  <c r="J30" i="43"/>
  <c r="J69" i="43" s="1"/>
  <c r="I30" i="43"/>
  <c r="H30" i="43"/>
  <c r="H69" i="43" s="1"/>
  <c r="G30" i="43"/>
  <c r="F30" i="43"/>
  <c r="F69" i="43" s="1"/>
  <c r="E30" i="43"/>
  <c r="D30" i="43"/>
  <c r="C30" i="43"/>
  <c r="C69" i="43" s="1"/>
  <c r="B29" i="43"/>
  <c r="BK6" i="43"/>
  <c r="BK86" i="43" s="1"/>
  <c r="BJ6" i="43"/>
  <c r="BJ86" i="43" s="1"/>
  <c r="BI6" i="43"/>
  <c r="BH6" i="43"/>
  <c r="BH86" i="43" s="1"/>
  <c r="BG6" i="43"/>
  <c r="BG86" i="43" s="1"/>
  <c r="BF6" i="43"/>
  <c r="BF86" i="43" s="1"/>
  <c r="BE6" i="43"/>
  <c r="BD6" i="43"/>
  <c r="BD86" i="43" s="1"/>
  <c r="BC6" i="43"/>
  <c r="BC86" i="43" s="1"/>
  <c r="BB6" i="43"/>
  <c r="BB86" i="43" s="1"/>
  <c r="BA6" i="43"/>
  <c r="BA86" i="43" s="1"/>
  <c r="AZ6" i="43"/>
  <c r="AZ86" i="43" s="1"/>
  <c r="AY6" i="43"/>
  <c r="AY86" i="43" s="1"/>
  <c r="AX6" i="43"/>
  <c r="AX86" i="43" s="1"/>
  <c r="AW6" i="43"/>
  <c r="AW86" i="43" s="1"/>
  <c r="AV6" i="43"/>
  <c r="AV86" i="43" s="1"/>
  <c r="AU6" i="43"/>
  <c r="AU86" i="43" s="1"/>
  <c r="AT6" i="43"/>
  <c r="AT86" i="43" s="1"/>
  <c r="AS6" i="43"/>
  <c r="AS27" i="43" s="1"/>
  <c r="AR6" i="43"/>
  <c r="AR86" i="43" s="1"/>
  <c r="AQ6" i="43"/>
  <c r="AQ86" i="43" s="1"/>
  <c r="AP6" i="43"/>
  <c r="AP86" i="43" s="1"/>
  <c r="AO6" i="43"/>
  <c r="AO27" i="43" s="1"/>
  <c r="AN6" i="43"/>
  <c r="AN86" i="43" s="1"/>
  <c r="AM6" i="43"/>
  <c r="AM86" i="43" s="1"/>
  <c r="AL6" i="43"/>
  <c r="AL86" i="43" s="1"/>
  <c r="AK6" i="43"/>
  <c r="AJ6" i="43"/>
  <c r="AJ86" i="43" s="1"/>
  <c r="AI6" i="43"/>
  <c r="AI86" i="43" s="1"/>
  <c r="AH6" i="43"/>
  <c r="AH86" i="43" s="1"/>
  <c r="AG6" i="43"/>
  <c r="AG86" i="43" s="1"/>
  <c r="AF6" i="43"/>
  <c r="AF86" i="43" s="1"/>
  <c r="AE6" i="43"/>
  <c r="AE86" i="43" s="1"/>
  <c r="AD6" i="43"/>
  <c r="AD86" i="43" s="1"/>
  <c r="AC6" i="43"/>
  <c r="AC27" i="43" s="1"/>
  <c r="AB6" i="43"/>
  <c r="AB86" i="43" s="1"/>
  <c r="AA6" i="43"/>
  <c r="AA86" i="43" s="1"/>
  <c r="Z6" i="43"/>
  <c r="Z86" i="43" s="1"/>
  <c r="Y6" i="43"/>
  <c r="Y39" i="43" s="1"/>
  <c r="X6" i="43"/>
  <c r="X86" i="43" s="1"/>
  <c r="W6" i="43"/>
  <c r="W86" i="43" s="1"/>
  <c r="V6" i="43"/>
  <c r="V86" i="43" s="1"/>
  <c r="U6" i="43"/>
  <c r="U86" i="43" s="1"/>
  <c r="T6" i="43"/>
  <c r="T86" i="43" s="1"/>
  <c r="S6" i="43"/>
  <c r="S86" i="43" s="1"/>
  <c r="R6" i="43"/>
  <c r="R86" i="43" s="1"/>
  <c r="Q6" i="43"/>
  <c r="Q86" i="43" s="1"/>
  <c r="P6" i="43"/>
  <c r="P86" i="43" s="1"/>
  <c r="O6" i="43"/>
  <c r="O86" i="43" s="1"/>
  <c r="N6" i="43"/>
  <c r="N86" i="43" s="1"/>
  <c r="M6" i="43"/>
  <c r="M27" i="43" s="1"/>
  <c r="L6" i="43"/>
  <c r="L86" i="43" s="1"/>
  <c r="K6" i="43"/>
  <c r="K86" i="43" s="1"/>
  <c r="J6" i="43"/>
  <c r="J86" i="43" s="1"/>
  <c r="I6" i="43"/>
  <c r="I27" i="43" s="1"/>
  <c r="H6" i="43"/>
  <c r="H86" i="43" s="1"/>
  <c r="G6" i="43"/>
  <c r="G86" i="43" s="1"/>
  <c r="F6" i="43"/>
  <c r="F86" i="43" s="1"/>
  <c r="E6" i="43"/>
  <c r="E86" i="43" s="1"/>
  <c r="D6" i="43"/>
  <c r="D86" i="43" s="1"/>
  <c r="C6" i="43"/>
  <c r="C86" i="43" s="1"/>
  <c r="B6" i="43"/>
  <c r="B86" i="43" s="1"/>
  <c r="BK4" i="43"/>
  <c r="BK84" i="43" s="1"/>
  <c r="BJ4" i="43"/>
  <c r="BJ84" i="43" s="1"/>
  <c r="BI4" i="43"/>
  <c r="BI84" i="43" s="1"/>
  <c r="BH4" i="43"/>
  <c r="BH84" i="43" s="1"/>
  <c r="BG4" i="43"/>
  <c r="BG84" i="43" s="1"/>
  <c r="BF4" i="43"/>
  <c r="BF84" i="43" s="1"/>
  <c r="BE4" i="43"/>
  <c r="BE84" i="43" s="1"/>
  <c r="BD4" i="43"/>
  <c r="BD84" i="43" s="1"/>
  <c r="BC4" i="43"/>
  <c r="BC84" i="43" s="1"/>
  <c r="BB4" i="43"/>
  <c r="BB84" i="43" s="1"/>
  <c r="BA4" i="43"/>
  <c r="BA84" i="43" s="1"/>
  <c r="AZ4" i="43"/>
  <c r="AZ84" i="43" s="1"/>
  <c r="AY4" i="43"/>
  <c r="AY84" i="43" s="1"/>
  <c r="AX4" i="43"/>
  <c r="AX84" i="43" s="1"/>
  <c r="AW4" i="43"/>
  <c r="AW84" i="43" s="1"/>
  <c r="AV4" i="43"/>
  <c r="AV84" i="43" s="1"/>
  <c r="AU4" i="43"/>
  <c r="AU84" i="43" s="1"/>
  <c r="AT4" i="43"/>
  <c r="AT84" i="43" s="1"/>
  <c r="AS4" i="43"/>
  <c r="AS84" i="43" s="1"/>
  <c r="AR4" i="43"/>
  <c r="AR84" i="43" s="1"/>
  <c r="AQ4" i="43"/>
  <c r="AQ84" i="43" s="1"/>
  <c r="AP4" i="43"/>
  <c r="AP84" i="43" s="1"/>
  <c r="AO4" i="43"/>
  <c r="AO84" i="43" s="1"/>
  <c r="AN4" i="43"/>
  <c r="AN84" i="43" s="1"/>
  <c r="AM4" i="43"/>
  <c r="AM84" i="43" s="1"/>
  <c r="AL4" i="43"/>
  <c r="AL84" i="43" s="1"/>
  <c r="AK4" i="43"/>
  <c r="AK84" i="43" s="1"/>
  <c r="AJ4" i="43"/>
  <c r="AJ84" i="43" s="1"/>
  <c r="AI4" i="43"/>
  <c r="AI84" i="43" s="1"/>
  <c r="AH4" i="43"/>
  <c r="AH84" i="43" s="1"/>
  <c r="BK3" i="43"/>
  <c r="BK83" i="43" s="1"/>
  <c r="BJ3" i="43"/>
  <c r="BJ83" i="43" s="1"/>
  <c r="BI3" i="43"/>
  <c r="BI83" i="43" s="1"/>
  <c r="BH3" i="43"/>
  <c r="BH83" i="43" s="1"/>
  <c r="BG3" i="43"/>
  <c r="BG83" i="43" s="1"/>
  <c r="BF3" i="43"/>
  <c r="BF83" i="43" s="1"/>
  <c r="BE3" i="43"/>
  <c r="BE83" i="43" s="1"/>
  <c r="BD3" i="43"/>
  <c r="BD83" i="43" s="1"/>
  <c r="BC3" i="43"/>
  <c r="BC83" i="43" s="1"/>
  <c r="BB3" i="43"/>
  <c r="BB83" i="43" s="1"/>
  <c r="BA3" i="43"/>
  <c r="BA83" i="43" s="1"/>
  <c r="AZ3" i="43"/>
  <c r="AZ83" i="43" s="1"/>
  <c r="AY3" i="43"/>
  <c r="AY83" i="43" s="1"/>
  <c r="AX3" i="43"/>
  <c r="AX83" i="43" s="1"/>
  <c r="AW3" i="43"/>
  <c r="AW83" i="43" s="1"/>
  <c r="AV3" i="43"/>
  <c r="AV83" i="43" s="1"/>
  <c r="AU3" i="43"/>
  <c r="AU83" i="43" s="1"/>
  <c r="AT3" i="43"/>
  <c r="AT83" i="43" s="1"/>
  <c r="AS3" i="43"/>
  <c r="AS83" i="43" s="1"/>
  <c r="AR3" i="43"/>
  <c r="AR83" i="43" s="1"/>
  <c r="AQ3" i="43"/>
  <c r="AQ83" i="43" s="1"/>
  <c r="AP3" i="43"/>
  <c r="AP83" i="43" s="1"/>
  <c r="AO3" i="43"/>
  <c r="AO83" i="43" s="1"/>
  <c r="AN3" i="43"/>
  <c r="AN83" i="43" s="1"/>
  <c r="AM3" i="43"/>
  <c r="AM83" i="43" s="1"/>
  <c r="AL3" i="43"/>
  <c r="AL83" i="43" s="1"/>
  <c r="AK3" i="43"/>
  <c r="AK83" i="43" s="1"/>
  <c r="AJ3" i="43"/>
  <c r="AJ83" i="43" s="1"/>
  <c r="AI3" i="43"/>
  <c r="AI83" i="43" s="1"/>
  <c r="AH3" i="43"/>
  <c r="AH83" i="43" s="1"/>
  <c r="AG3" i="43"/>
  <c r="AG83" i="43" s="1"/>
  <c r="AF3" i="43"/>
  <c r="AF83" i="43" s="1"/>
  <c r="AE3" i="43"/>
  <c r="AE83" i="43" s="1"/>
  <c r="AD3" i="43"/>
  <c r="AD83" i="43" s="1"/>
  <c r="AC3" i="43"/>
  <c r="AC83" i="43" s="1"/>
  <c r="AB3" i="43"/>
  <c r="AB83" i="43" s="1"/>
  <c r="AA3" i="43"/>
  <c r="AA83" i="43" s="1"/>
  <c r="Z3" i="43"/>
  <c r="Z83" i="43" s="1"/>
  <c r="Y3" i="43"/>
  <c r="Y37" i="43" s="1"/>
  <c r="X3" i="43"/>
  <c r="X83" i="43" s="1"/>
  <c r="W3" i="43"/>
  <c r="W83" i="43" s="1"/>
  <c r="V3" i="43"/>
  <c r="V83" i="43" s="1"/>
  <c r="U3" i="43"/>
  <c r="U83" i="43" s="1"/>
  <c r="T3" i="43"/>
  <c r="T83" i="43" s="1"/>
  <c r="S3" i="43"/>
  <c r="S83" i="43" s="1"/>
  <c r="R3" i="43"/>
  <c r="R83" i="43" s="1"/>
  <c r="Q3" i="43"/>
  <c r="Q83" i="43" s="1"/>
  <c r="P3" i="43"/>
  <c r="P83" i="43" s="1"/>
  <c r="O3" i="43"/>
  <c r="O83" i="43" s="1"/>
  <c r="N3" i="43"/>
  <c r="N83" i="43" s="1"/>
  <c r="M3" i="43"/>
  <c r="M83" i="43" s="1"/>
  <c r="L3" i="43"/>
  <c r="L83" i="43" s="1"/>
  <c r="K3" i="43"/>
  <c r="K83" i="43" s="1"/>
  <c r="J3" i="43"/>
  <c r="J83" i="43" s="1"/>
  <c r="I3" i="43"/>
  <c r="I83" i="43" s="1"/>
  <c r="H3" i="43"/>
  <c r="H83" i="43" s="1"/>
  <c r="G3" i="43"/>
  <c r="G83" i="43" s="1"/>
  <c r="F3" i="43"/>
  <c r="F83" i="43" s="1"/>
  <c r="E3" i="43"/>
  <c r="E83" i="43" s="1"/>
  <c r="D3" i="43"/>
  <c r="D83" i="43" s="1"/>
  <c r="C3" i="43"/>
  <c r="C83" i="43" s="1"/>
  <c r="B3" i="43"/>
  <c r="B83" i="43" s="1"/>
  <c r="BB37" i="43" l="1"/>
  <c r="J37" i="43"/>
  <c r="F39" i="43"/>
  <c r="U37" i="43"/>
  <c r="Z39" i="43"/>
  <c r="I86" i="43"/>
  <c r="AB37" i="43"/>
  <c r="AG39" i="43"/>
  <c r="Y83" i="43"/>
  <c r="Y86" i="43"/>
  <c r="BM39" i="43"/>
  <c r="AK86" i="43"/>
  <c r="AK39" i="43"/>
  <c r="BE27" i="43"/>
  <c r="BE86" i="43"/>
  <c r="BI27" i="43"/>
  <c r="BI86" i="43"/>
  <c r="BQ39" i="43"/>
  <c r="AO86" i="43"/>
  <c r="BQ27" i="45"/>
  <c r="BQ66" i="45" s="1"/>
  <c r="BN39" i="45"/>
  <c r="BL27" i="45"/>
  <c r="BL66" i="45" s="1"/>
  <c r="E27" i="45"/>
  <c r="M27" i="45"/>
  <c r="U27" i="45"/>
  <c r="U66" i="45" s="1"/>
  <c r="AC27" i="45"/>
  <c r="AS27" i="45"/>
  <c r="BA27" i="45"/>
  <c r="BI27" i="45"/>
  <c r="F37" i="45"/>
  <c r="Z37" i="45"/>
  <c r="AK37" i="45"/>
  <c r="BQ37" i="45"/>
  <c r="U39" i="45"/>
  <c r="P86" i="45"/>
  <c r="P39" i="45"/>
  <c r="AJ86" i="45"/>
  <c r="AJ39" i="45"/>
  <c r="U83" i="45"/>
  <c r="U37" i="45"/>
  <c r="Y86" i="45"/>
  <c r="Y39" i="45"/>
  <c r="AG86" i="45"/>
  <c r="AG39" i="45"/>
  <c r="AK86" i="45"/>
  <c r="AK39" i="45"/>
  <c r="BM39" i="45"/>
  <c r="BQ39" i="45"/>
  <c r="H27" i="45"/>
  <c r="H66" i="45" s="1"/>
  <c r="P27" i="45"/>
  <c r="P66" i="45" s="1"/>
  <c r="X27" i="45"/>
  <c r="AF27" i="45"/>
  <c r="AN27" i="45"/>
  <c r="AV27" i="45"/>
  <c r="BD27" i="45"/>
  <c r="P37" i="45"/>
  <c r="AD37" i="45"/>
  <c r="BL37" i="45"/>
  <c r="H39" i="45"/>
  <c r="T83" i="45"/>
  <c r="T37" i="45"/>
  <c r="AB37" i="45"/>
  <c r="AB83" i="45"/>
  <c r="BL39" i="45"/>
  <c r="J83" i="45"/>
  <c r="J37" i="45"/>
  <c r="AH83" i="45"/>
  <c r="AH37" i="45"/>
  <c r="AL83" i="45"/>
  <c r="AL37" i="45"/>
  <c r="BB83" i="45"/>
  <c r="BB37" i="45"/>
  <c r="BN37" i="45"/>
  <c r="F86" i="45"/>
  <c r="F39" i="45"/>
  <c r="F27" i="45"/>
  <c r="F66" i="45" s="1"/>
  <c r="J86" i="45"/>
  <c r="J27" i="45"/>
  <c r="J66" i="45" s="1"/>
  <c r="N86" i="45"/>
  <c r="N27" i="45"/>
  <c r="R86" i="45"/>
  <c r="R27" i="45"/>
  <c r="V86" i="45"/>
  <c r="V27" i="45"/>
  <c r="Z86" i="45"/>
  <c r="Z39" i="45"/>
  <c r="Z27" i="45"/>
  <c r="Z66" i="45" s="1"/>
  <c r="AD86" i="45"/>
  <c r="AD39" i="45"/>
  <c r="AD27" i="45"/>
  <c r="AD66" i="45" s="1"/>
  <c r="AH86" i="45"/>
  <c r="AH27" i="45"/>
  <c r="AH66" i="45" s="1"/>
  <c r="AL86" i="45"/>
  <c r="AL27" i="45"/>
  <c r="AL66" i="45" s="1"/>
  <c r="AP86" i="45"/>
  <c r="AP27" i="45"/>
  <c r="AT86" i="45"/>
  <c r="AT27" i="45"/>
  <c r="AX86" i="45"/>
  <c r="AX27" i="45"/>
  <c r="BB86" i="45"/>
  <c r="BB39" i="45"/>
  <c r="BB27" i="45"/>
  <c r="BB66" i="45" s="1"/>
  <c r="BF86" i="45"/>
  <c r="BF27" i="45"/>
  <c r="BJ27" i="45"/>
  <c r="BN27" i="45"/>
  <c r="BN66" i="45" s="1"/>
  <c r="I27" i="45"/>
  <c r="Q27" i="45"/>
  <c r="Y27" i="45"/>
  <c r="Y66" i="45" s="1"/>
  <c r="AG27" i="45"/>
  <c r="AG66" i="45" s="1"/>
  <c r="AO27" i="45"/>
  <c r="AW27" i="45"/>
  <c r="BE27" i="45"/>
  <c r="BM27" i="45"/>
  <c r="BM66" i="45" s="1"/>
  <c r="S37" i="45"/>
  <c r="AG37" i="45"/>
  <c r="BM37" i="45"/>
  <c r="J39" i="45"/>
  <c r="AB39" i="45"/>
  <c r="H83" i="45"/>
  <c r="BP39" i="45"/>
  <c r="AA83" i="45"/>
  <c r="AA37" i="45"/>
  <c r="AI83" i="45"/>
  <c r="AI37" i="45"/>
  <c r="BO37" i="45"/>
  <c r="C86" i="45"/>
  <c r="C27" i="45"/>
  <c r="C66" i="45" s="1"/>
  <c r="C39" i="45"/>
  <c r="G86" i="45"/>
  <c r="G27" i="45"/>
  <c r="K86" i="45"/>
  <c r="K27" i="45"/>
  <c r="O86" i="45"/>
  <c r="O27" i="45"/>
  <c r="S86" i="45"/>
  <c r="S39" i="45"/>
  <c r="S27" i="45"/>
  <c r="S66" i="45" s="1"/>
  <c r="W86" i="45"/>
  <c r="W27" i="45"/>
  <c r="AA86" i="45"/>
  <c r="AA27" i="45"/>
  <c r="AA66" i="45" s="1"/>
  <c r="AE86" i="45"/>
  <c r="AE27" i="45"/>
  <c r="AI86" i="45"/>
  <c r="AI39" i="45"/>
  <c r="AI27" i="45"/>
  <c r="AI66" i="45" s="1"/>
  <c r="AM86" i="45"/>
  <c r="AM27" i="45"/>
  <c r="AQ86" i="45"/>
  <c r="AQ27" i="45"/>
  <c r="AU86" i="45"/>
  <c r="AU27" i="45"/>
  <c r="AY86" i="45"/>
  <c r="AY27" i="45"/>
  <c r="BC86" i="45"/>
  <c r="BC27" i="45"/>
  <c r="BG86" i="45"/>
  <c r="BG27" i="45"/>
  <c r="BK27" i="45"/>
  <c r="BO39" i="45"/>
  <c r="BO27" i="45"/>
  <c r="BO66" i="45" s="1"/>
  <c r="D27" i="45"/>
  <c r="L27" i="45"/>
  <c r="T27" i="45"/>
  <c r="T66" i="45" s="1"/>
  <c r="AB27" i="45"/>
  <c r="AB66" i="45" s="1"/>
  <c r="AJ27" i="45"/>
  <c r="AJ66" i="45" s="1"/>
  <c r="AR27" i="45"/>
  <c r="AZ27" i="45"/>
  <c r="BH27" i="45"/>
  <c r="BP27" i="45"/>
  <c r="BP66" i="45" s="1"/>
  <c r="C37" i="45"/>
  <c r="Y37" i="45"/>
  <c r="AJ37" i="45"/>
  <c r="BP37" i="45"/>
  <c r="T39" i="45"/>
  <c r="AH39" i="45"/>
  <c r="AH83" i="44"/>
  <c r="AH37" i="44"/>
  <c r="AL83" i="44"/>
  <c r="AL37" i="44"/>
  <c r="BN37" i="44"/>
  <c r="F86" i="44"/>
  <c r="F39" i="44"/>
  <c r="Z86" i="44"/>
  <c r="Z39" i="44"/>
  <c r="AD86" i="44"/>
  <c r="AD39" i="44"/>
  <c r="F27" i="44"/>
  <c r="F66" i="44" s="1"/>
  <c r="J27" i="44"/>
  <c r="J66" i="44" s="1"/>
  <c r="N27" i="44"/>
  <c r="R27" i="44"/>
  <c r="V27" i="44"/>
  <c r="Z27" i="44"/>
  <c r="Z66" i="44" s="1"/>
  <c r="AD27" i="44"/>
  <c r="AD66" i="44" s="1"/>
  <c r="AH27" i="44"/>
  <c r="AH66" i="44" s="1"/>
  <c r="AL27" i="44"/>
  <c r="AL66" i="44" s="1"/>
  <c r="AP27" i="44"/>
  <c r="AT27" i="44"/>
  <c r="AX27" i="44"/>
  <c r="BB27" i="44"/>
  <c r="BB66" i="44" s="1"/>
  <c r="BF27" i="44"/>
  <c r="BJ27" i="44"/>
  <c r="BN27" i="44"/>
  <c r="BN66" i="44" s="1"/>
  <c r="H37" i="44"/>
  <c r="T37" i="44"/>
  <c r="AA37" i="44"/>
  <c r="AI37" i="44"/>
  <c r="BL37" i="44"/>
  <c r="H39" i="44"/>
  <c r="AA39" i="44"/>
  <c r="AL39" i="44"/>
  <c r="BO37" i="44"/>
  <c r="C86" i="44"/>
  <c r="C39" i="44"/>
  <c r="S86" i="44"/>
  <c r="S39" i="44"/>
  <c r="C27" i="44"/>
  <c r="C66" i="44" s="1"/>
  <c r="G27" i="44"/>
  <c r="K27" i="44"/>
  <c r="O27" i="44"/>
  <c r="S27" i="44"/>
  <c r="S66" i="44" s="1"/>
  <c r="W27" i="44"/>
  <c r="AA27" i="44"/>
  <c r="AA66" i="44" s="1"/>
  <c r="AE27" i="44"/>
  <c r="AI27" i="44"/>
  <c r="AI66" i="44" s="1"/>
  <c r="AM27" i="44"/>
  <c r="AQ27" i="44"/>
  <c r="AU27" i="44"/>
  <c r="AY27" i="44"/>
  <c r="BC27" i="44"/>
  <c r="BG27" i="44"/>
  <c r="BK27" i="44"/>
  <c r="BO27" i="44"/>
  <c r="BO66" i="44" s="1"/>
  <c r="J37" i="44"/>
  <c r="U37" i="44"/>
  <c r="AB37" i="44"/>
  <c r="AJ37" i="44"/>
  <c r="BM37" i="44"/>
  <c r="J39" i="44"/>
  <c r="AB39" i="44"/>
  <c r="BB39" i="44"/>
  <c r="P86" i="44"/>
  <c r="P39" i="44"/>
  <c r="AJ86" i="44"/>
  <c r="AJ39" i="44"/>
  <c r="BL39" i="44"/>
  <c r="BP39" i="44"/>
  <c r="D27" i="44"/>
  <c r="H27" i="44"/>
  <c r="H66" i="44" s="1"/>
  <c r="L27" i="44"/>
  <c r="P27" i="44"/>
  <c r="P66" i="44" s="1"/>
  <c r="T27" i="44"/>
  <c r="T66" i="44" s="1"/>
  <c r="X27" i="44"/>
  <c r="AB27" i="44"/>
  <c r="AB66" i="44" s="1"/>
  <c r="AF27" i="44"/>
  <c r="AJ27" i="44"/>
  <c r="AJ66" i="44" s="1"/>
  <c r="AN27" i="44"/>
  <c r="AR27" i="44"/>
  <c r="AV27" i="44"/>
  <c r="AZ27" i="44"/>
  <c r="BD27" i="44"/>
  <c r="BH27" i="44"/>
  <c r="BL27" i="44"/>
  <c r="BL66" i="44" s="1"/>
  <c r="BP27" i="44"/>
  <c r="BP66" i="44" s="1"/>
  <c r="C37" i="44"/>
  <c r="P37" i="44"/>
  <c r="Y37" i="44"/>
  <c r="AD37" i="44"/>
  <c r="AK37" i="44"/>
  <c r="BP37" i="44"/>
  <c r="T39" i="44"/>
  <c r="AH39" i="44"/>
  <c r="BN39" i="44"/>
  <c r="Y86" i="44"/>
  <c r="Y39" i="44"/>
  <c r="AG39" i="44"/>
  <c r="AG86" i="44"/>
  <c r="AK86" i="44"/>
  <c r="AK39" i="44"/>
  <c r="BM39" i="44"/>
  <c r="BQ39" i="44"/>
  <c r="E27" i="44"/>
  <c r="I27" i="44"/>
  <c r="M27" i="44"/>
  <c r="Q27" i="44"/>
  <c r="U27" i="44"/>
  <c r="U66" i="44" s="1"/>
  <c r="Y27" i="44"/>
  <c r="Y66" i="44" s="1"/>
  <c r="AC27" i="44"/>
  <c r="AG27" i="44"/>
  <c r="AG66" i="44" s="1"/>
  <c r="AK27" i="44"/>
  <c r="AK66" i="44" s="1"/>
  <c r="AO27" i="44"/>
  <c r="AS27" i="44"/>
  <c r="AW27" i="44"/>
  <c r="BA27" i="44"/>
  <c r="BE27" i="44"/>
  <c r="BI27" i="44"/>
  <c r="BM27" i="44"/>
  <c r="BM66" i="44" s="1"/>
  <c r="BQ27" i="44"/>
  <c r="BQ66" i="44" s="1"/>
  <c r="F37" i="44"/>
  <c r="S37" i="44"/>
  <c r="Z37" i="44"/>
  <c r="AG37" i="44"/>
  <c r="BB37" i="44"/>
  <c r="BQ37" i="44"/>
  <c r="U39" i="44"/>
  <c r="AI39" i="44"/>
  <c r="BO39" i="44"/>
  <c r="G27" i="43"/>
  <c r="S27" i="43"/>
  <c r="S66" i="43" s="1"/>
  <c r="AQ27" i="43"/>
  <c r="AY27" i="43"/>
  <c r="BC27" i="43"/>
  <c r="BK27" i="43"/>
  <c r="BO27" i="43"/>
  <c r="BO66" i="43" s="1"/>
  <c r="S39" i="43"/>
  <c r="D27" i="43"/>
  <c r="H27" i="43"/>
  <c r="H66" i="43" s="1"/>
  <c r="L27" i="43"/>
  <c r="P27" i="43"/>
  <c r="P66" i="43" s="1"/>
  <c r="T27" i="43"/>
  <c r="T66" i="43" s="1"/>
  <c r="X27" i="43"/>
  <c r="AB27" i="43"/>
  <c r="AB66" i="43" s="1"/>
  <c r="AF27" i="43"/>
  <c r="AJ27" i="43"/>
  <c r="AJ66" i="43" s="1"/>
  <c r="AN27" i="43"/>
  <c r="AR27" i="43"/>
  <c r="AV27" i="43"/>
  <c r="AZ27" i="43"/>
  <c r="BD27" i="43"/>
  <c r="BH27" i="43"/>
  <c r="BL27" i="43"/>
  <c r="BL66" i="43" s="1"/>
  <c r="BP27" i="43"/>
  <c r="BP66" i="43" s="1"/>
  <c r="C37" i="43"/>
  <c r="P37" i="43"/>
  <c r="AD37" i="43"/>
  <c r="AJ37" i="43"/>
  <c r="BL37" i="43"/>
  <c r="BP37" i="43"/>
  <c r="H39" i="43"/>
  <c r="T39" i="43"/>
  <c r="AA39" i="43"/>
  <c r="AH39" i="43"/>
  <c r="AL39" i="43"/>
  <c r="BN39" i="43"/>
  <c r="M86" i="43"/>
  <c r="AC86" i="43"/>
  <c r="AS86" i="43"/>
  <c r="K27" i="43"/>
  <c r="W27" i="43"/>
  <c r="AI27" i="43"/>
  <c r="AI66" i="43" s="1"/>
  <c r="E27" i="43"/>
  <c r="Q27" i="43"/>
  <c r="U27" i="43"/>
  <c r="U66" i="43" s="1"/>
  <c r="Y27" i="43"/>
  <c r="Y66" i="43" s="1"/>
  <c r="AG27" i="43"/>
  <c r="AG66" i="43" s="1"/>
  <c r="AK27" i="43"/>
  <c r="AK66" i="43" s="1"/>
  <c r="AW27" i="43"/>
  <c r="BA27" i="43"/>
  <c r="BM27" i="43"/>
  <c r="BM66" i="43" s="1"/>
  <c r="BQ27" i="43"/>
  <c r="BQ66" i="43" s="1"/>
  <c r="F37" i="43"/>
  <c r="S37" i="43"/>
  <c r="Z37" i="43"/>
  <c r="AG37" i="43"/>
  <c r="AK37" i="43"/>
  <c r="BM37" i="43"/>
  <c r="BQ37" i="43"/>
  <c r="J39" i="43"/>
  <c r="U39" i="43"/>
  <c r="AB39" i="43"/>
  <c r="AI39" i="43"/>
  <c r="BB39" i="43"/>
  <c r="BO39" i="43"/>
  <c r="C27" i="43"/>
  <c r="C66" i="43" s="1"/>
  <c r="O27" i="43"/>
  <c r="AA27" i="43"/>
  <c r="AA66" i="43" s="1"/>
  <c r="AE27" i="43"/>
  <c r="AM27" i="43"/>
  <c r="AU27" i="43"/>
  <c r="BG27" i="43"/>
  <c r="AI37" i="43"/>
  <c r="BO37" i="43"/>
  <c r="F27" i="43"/>
  <c r="F66" i="43" s="1"/>
  <c r="J27" i="43"/>
  <c r="J66" i="43" s="1"/>
  <c r="N27" i="43"/>
  <c r="R27" i="43"/>
  <c r="V27" i="43"/>
  <c r="Z27" i="43"/>
  <c r="Z66" i="43" s="1"/>
  <c r="AD27" i="43"/>
  <c r="AD66" i="43" s="1"/>
  <c r="AH27" i="43"/>
  <c r="AH66" i="43" s="1"/>
  <c r="AL27" i="43"/>
  <c r="AL66" i="43" s="1"/>
  <c r="AP27" i="43"/>
  <c r="AT27" i="43"/>
  <c r="AX27" i="43"/>
  <c r="BB27" i="43"/>
  <c r="BB66" i="43" s="1"/>
  <c r="BF27" i="43"/>
  <c r="BJ27" i="43"/>
  <c r="BN27" i="43"/>
  <c r="BN66" i="43" s="1"/>
  <c r="H37" i="43"/>
  <c r="T37" i="43"/>
  <c r="AA37" i="43"/>
  <c r="AH37" i="43"/>
  <c r="AL37" i="43"/>
  <c r="BN37" i="43"/>
  <c r="C39" i="43"/>
  <c r="P39" i="43"/>
  <c r="AD39" i="43"/>
  <c r="AJ39" i="43"/>
  <c r="BL39" i="43"/>
  <c r="BP39" i="43"/>
  <c r="BY18" i="45" l="1"/>
  <c r="BY9" i="45"/>
  <c r="BY89" i="45" s="1"/>
  <c r="BY23" i="45"/>
  <c r="BY103" i="45" s="1"/>
  <c r="BY15" i="45"/>
  <c r="BY95" i="45" s="1"/>
  <c r="BY25" i="45"/>
  <c r="BY105" i="45" s="1"/>
  <c r="BY12" i="45"/>
  <c r="BY92" i="45" s="1"/>
  <c r="BY21" i="45"/>
  <c r="BY101" i="45" s="1"/>
  <c r="BY7" i="45"/>
  <c r="BY87" i="45" s="1"/>
  <c r="BX9" i="44"/>
  <c r="BX89" i="44" s="1"/>
  <c r="BX9" i="43"/>
  <c r="BX89" i="43" s="1"/>
  <c r="BX23" i="44"/>
  <c r="BX103" i="44" s="1"/>
  <c r="BX23" i="43"/>
  <c r="BX103" i="43" s="1"/>
  <c r="BX18" i="43"/>
  <c r="BX18" i="44"/>
  <c r="BX15" i="44"/>
  <c r="BX95" i="44" s="1"/>
  <c r="BX15" i="43"/>
  <c r="BX95" i="43" s="1"/>
  <c r="BX25" i="44"/>
  <c r="BX105" i="44" s="1"/>
  <c r="BX25" i="43"/>
  <c r="BX105" i="43" s="1"/>
  <c r="BX21" i="44"/>
  <c r="BX101" i="44" s="1"/>
  <c r="BX21" i="43"/>
  <c r="BX101" i="43" s="1"/>
  <c r="BX7" i="44"/>
  <c r="BX87" i="44" s="1"/>
  <c r="BX7" i="43"/>
  <c r="BX87" i="43" s="1"/>
  <c r="BX12" i="44"/>
  <c r="BX92" i="44" s="1"/>
  <c r="BX12" i="43"/>
  <c r="BX92" i="43" s="1"/>
  <c r="BY13" i="45" l="1"/>
  <c r="BY93" i="45" s="1"/>
  <c r="BY16" i="45"/>
  <c r="BY96" i="45" s="1"/>
  <c r="BY10" i="45"/>
  <c r="BY90" i="45" s="1"/>
  <c r="BY98" i="45"/>
  <c r="BY19" i="45"/>
  <c r="BY99" i="45" s="1"/>
  <c r="BX13" i="44"/>
  <c r="BX93" i="44" s="1"/>
  <c r="BX13" i="43"/>
  <c r="BX93" i="43" s="1"/>
  <c r="BX98" i="44"/>
  <c r="BX19" i="44"/>
  <c r="BX99" i="44" s="1"/>
  <c r="BX19" i="43"/>
  <c r="BX99" i="43" s="1"/>
  <c r="BX98" i="43"/>
  <c r="BX16" i="44"/>
  <c r="BX96" i="44" s="1"/>
  <c r="BX16" i="43"/>
  <c r="BX96" i="43" s="1"/>
  <c r="BX10" i="44"/>
  <c r="BX90" i="44" s="1"/>
  <c r="BX10" i="43"/>
  <c r="BX90" i="43" s="1"/>
  <c r="BJ15" i="45"/>
  <c r="BJ95" i="45" s="1"/>
  <c r="BJ15" i="44"/>
  <c r="BJ95" i="44" s="1"/>
  <c r="BJ15" i="43"/>
  <c r="BJ95" i="43" s="1"/>
  <c r="BJ18" i="45"/>
  <c r="BJ18" i="44"/>
  <c r="BJ18" i="43"/>
  <c r="BJ25" i="45"/>
  <c r="BJ105" i="45" s="1"/>
  <c r="BJ25" i="44"/>
  <c r="BJ105" i="44" s="1"/>
  <c r="BJ25" i="43"/>
  <c r="BJ105" i="43" s="1"/>
  <c r="BJ12" i="45"/>
  <c r="BJ92" i="45" s="1"/>
  <c r="BJ12" i="44"/>
  <c r="BJ92" i="44" s="1"/>
  <c r="BJ12" i="43"/>
  <c r="BJ92" i="43" s="1"/>
  <c r="BJ7" i="45"/>
  <c r="BJ87" i="45" s="1"/>
  <c r="BJ7" i="44"/>
  <c r="BJ87" i="44" s="1"/>
  <c r="BJ7" i="43"/>
  <c r="BJ87" i="43" s="1"/>
  <c r="BJ9" i="45"/>
  <c r="BJ89" i="45" s="1"/>
  <c r="BJ9" i="44"/>
  <c r="BJ89" i="44" s="1"/>
  <c r="BJ9" i="43"/>
  <c r="BJ89" i="43" s="1"/>
  <c r="BJ23" i="45"/>
  <c r="BJ103" i="45" s="1"/>
  <c r="BJ23" i="44"/>
  <c r="BJ103" i="44" s="1"/>
  <c r="BJ23" i="43"/>
  <c r="BJ103" i="43" s="1"/>
  <c r="BJ21" i="45"/>
  <c r="BJ101" i="45" s="1"/>
  <c r="BJ21" i="44"/>
  <c r="BJ101" i="44" s="1"/>
  <c r="BJ21" i="43"/>
  <c r="BJ101" i="43" s="1"/>
  <c r="BJ98" i="45" l="1"/>
  <c r="BJ19" i="45"/>
  <c r="BJ99" i="45" s="1"/>
  <c r="BJ16" i="45"/>
  <c r="BJ96" i="45" s="1"/>
  <c r="BJ16" i="44"/>
  <c r="BJ96" i="44" s="1"/>
  <c r="BJ16" i="43"/>
  <c r="BJ96" i="43" s="1"/>
  <c r="BJ98" i="43"/>
  <c r="BJ19" i="43"/>
  <c r="BJ99" i="43" s="1"/>
  <c r="BJ10" i="45"/>
  <c r="BJ90" i="45" s="1"/>
  <c r="BJ10" i="44"/>
  <c r="BJ90" i="44" s="1"/>
  <c r="BJ10" i="43"/>
  <c r="BJ90" i="43" s="1"/>
  <c r="BJ13" i="45"/>
  <c r="BJ93" i="45" s="1"/>
  <c r="BJ13" i="44"/>
  <c r="BJ93" i="44" s="1"/>
  <c r="BJ13" i="43"/>
  <c r="BJ93" i="43" s="1"/>
  <c r="BJ98" i="44"/>
  <c r="BJ19" i="44"/>
  <c r="BJ99" i="44" s="1"/>
  <c r="BB18" i="45" l="1"/>
  <c r="BB18" i="44"/>
  <c r="BB18" i="43"/>
  <c r="BC7" i="45"/>
  <c r="BC87" i="45" s="1"/>
  <c r="BC7" i="44"/>
  <c r="BC87" i="44" s="1"/>
  <c r="BC7" i="43"/>
  <c r="BC87" i="43" s="1"/>
  <c r="BB12" i="44"/>
  <c r="BB12" i="43"/>
  <c r="BB12" i="45"/>
  <c r="BB9" i="45"/>
  <c r="BB9" i="44"/>
  <c r="BB9" i="43"/>
  <c r="BC9" i="45"/>
  <c r="BC89" i="45" s="1"/>
  <c r="BC9" i="44"/>
  <c r="BC89" i="44" s="1"/>
  <c r="BC9" i="43"/>
  <c r="BC89" i="43" s="1"/>
  <c r="BC18" i="45"/>
  <c r="BC18" i="44"/>
  <c r="BC18" i="43"/>
  <c r="BB25" i="45"/>
  <c r="BB25" i="44"/>
  <c r="BB25" i="43"/>
  <c r="BB7" i="45"/>
  <c r="BB7" i="44"/>
  <c r="BB7" i="43"/>
  <c r="BC25" i="45"/>
  <c r="BC105" i="45" s="1"/>
  <c r="BC25" i="44"/>
  <c r="BC105" i="44" s="1"/>
  <c r="BC25" i="43"/>
  <c r="BC105" i="43" s="1"/>
  <c r="BB15" i="45"/>
  <c r="BB15" i="44"/>
  <c r="BB15" i="43"/>
  <c r="BC15" i="45"/>
  <c r="BC95" i="45" s="1"/>
  <c r="BC15" i="44"/>
  <c r="BC95" i="44" s="1"/>
  <c r="BC15" i="43"/>
  <c r="BC95" i="43" s="1"/>
  <c r="BC21" i="45"/>
  <c r="BC101" i="45" s="1"/>
  <c r="BC21" i="44"/>
  <c r="BC101" i="44" s="1"/>
  <c r="BC21" i="43"/>
  <c r="BC101" i="43" s="1"/>
  <c r="BB23" i="45"/>
  <c r="BB23" i="44"/>
  <c r="BB23" i="43"/>
  <c r="BC23" i="45"/>
  <c r="BC103" i="45" s="1"/>
  <c r="BC23" i="44"/>
  <c r="BC103" i="44" s="1"/>
  <c r="BC23" i="43"/>
  <c r="BC103" i="43" s="1"/>
  <c r="BC12" i="45"/>
  <c r="BC92" i="45" s="1"/>
  <c r="BC12" i="44"/>
  <c r="BC92" i="44" s="1"/>
  <c r="BC12" i="43"/>
  <c r="BC92" i="43" s="1"/>
  <c r="BB21" i="45"/>
  <c r="BB21" i="44"/>
  <c r="BB21" i="43"/>
  <c r="BB87" i="43" l="1"/>
  <c r="BB40" i="43"/>
  <c r="BC98" i="45"/>
  <c r="BC19" i="45"/>
  <c r="BC99" i="45" s="1"/>
  <c r="BB89" i="43"/>
  <c r="BB45" i="43"/>
  <c r="BC16" i="45"/>
  <c r="BC96" i="45" s="1"/>
  <c r="BC16" i="44"/>
  <c r="BC96" i="44" s="1"/>
  <c r="BC16" i="43"/>
  <c r="BC96" i="43" s="1"/>
  <c r="BB60" i="44"/>
  <c r="BB101" i="44"/>
  <c r="BB103" i="43"/>
  <c r="BB62" i="43"/>
  <c r="BB87" i="44"/>
  <c r="BB40" i="44"/>
  <c r="BB105" i="45"/>
  <c r="BB64" i="45"/>
  <c r="BB89" i="44"/>
  <c r="BB45" i="44"/>
  <c r="BB51" i="44"/>
  <c r="BB92" i="44"/>
  <c r="BB98" i="43"/>
  <c r="BB57" i="43"/>
  <c r="BB19" i="43"/>
  <c r="BB95" i="45"/>
  <c r="BB54" i="45"/>
  <c r="BB105" i="44"/>
  <c r="BB64" i="44"/>
  <c r="BB51" i="43"/>
  <c r="BB92" i="43"/>
  <c r="BB13" i="45"/>
  <c r="BB13" i="44"/>
  <c r="BB13" i="43"/>
  <c r="BB10" i="45"/>
  <c r="BB10" i="44"/>
  <c r="BB10" i="43"/>
  <c r="BB16" i="45"/>
  <c r="BB16" i="44"/>
  <c r="BB16" i="43"/>
  <c r="BB101" i="45"/>
  <c r="BB60" i="45"/>
  <c r="BB103" i="44"/>
  <c r="BB62" i="44"/>
  <c r="BB95" i="43"/>
  <c r="BB54" i="43"/>
  <c r="BB40" i="45"/>
  <c r="BB87" i="45"/>
  <c r="BC98" i="43"/>
  <c r="BC19" i="43"/>
  <c r="BC99" i="43" s="1"/>
  <c r="BB45" i="45"/>
  <c r="BB89" i="45"/>
  <c r="BB98" i="44"/>
  <c r="BB57" i="44"/>
  <c r="BB19" i="44"/>
  <c r="BC10" i="45"/>
  <c r="BC90" i="45" s="1"/>
  <c r="BC10" i="44"/>
  <c r="BC90" i="44" s="1"/>
  <c r="BC10" i="43"/>
  <c r="BC90" i="43" s="1"/>
  <c r="BB60" i="43"/>
  <c r="BB101" i="43"/>
  <c r="BC13" i="45"/>
  <c r="BC93" i="45" s="1"/>
  <c r="BC13" i="44"/>
  <c r="BC93" i="44" s="1"/>
  <c r="BC13" i="43"/>
  <c r="BC93" i="43" s="1"/>
  <c r="BB103" i="45"/>
  <c r="BB62" i="45"/>
  <c r="BB95" i="44"/>
  <c r="BB54" i="44"/>
  <c r="BB105" i="43"/>
  <c r="BB64" i="43"/>
  <c r="BC98" i="44"/>
  <c r="BC19" i="44"/>
  <c r="BC99" i="44" s="1"/>
  <c r="BB92" i="45"/>
  <c r="BB51" i="45"/>
  <c r="BB98" i="45"/>
  <c r="BB19" i="45"/>
  <c r="BB57" i="45"/>
  <c r="BB90" i="43" l="1"/>
  <c r="BB46" i="43"/>
  <c r="BB99" i="43"/>
  <c r="BB58" i="43"/>
  <c r="BB96" i="43"/>
  <c r="BB55" i="43"/>
  <c r="BB90" i="44"/>
  <c r="BB46" i="44"/>
  <c r="BB93" i="45"/>
  <c r="BB52" i="45"/>
  <c r="BB93" i="44"/>
  <c r="BB52" i="44"/>
  <c r="BB99" i="45"/>
  <c r="BB58" i="45"/>
  <c r="BB99" i="44"/>
  <c r="BB58" i="44"/>
  <c r="BB96" i="44"/>
  <c r="BB55" i="44"/>
  <c r="BB46" i="45"/>
  <c r="BB90" i="45"/>
  <c r="BB96" i="45"/>
  <c r="BB55" i="45"/>
  <c r="BB93" i="43"/>
  <c r="BB52" i="43"/>
  <c r="B13" i="30" l="1"/>
  <c r="B27" i="30" s="1"/>
  <c r="B8" i="30"/>
  <c r="B22" i="30" s="1"/>
  <c r="B10" i="30"/>
  <c r="B24" i="30" s="1"/>
  <c r="CB18" i="45"/>
  <c r="CC21" i="45"/>
  <c r="CC101" i="45" s="1"/>
  <c r="CC18" i="45"/>
  <c r="CB9" i="45"/>
  <c r="CB89" i="45" s="1"/>
  <c r="CC15" i="45"/>
  <c r="CC95" i="45" s="1"/>
  <c r="CB23" i="45"/>
  <c r="CB103" i="45" s="1"/>
  <c r="CB12" i="45"/>
  <c r="CB92" i="45" s="1"/>
  <c r="CC12" i="45"/>
  <c r="CC92" i="45" s="1"/>
  <c r="CC7" i="45"/>
  <c r="CC87" i="45" s="1"/>
  <c r="CC9" i="45"/>
  <c r="CC89" i="45" s="1"/>
  <c r="CB21" i="45"/>
  <c r="CB101" i="45" s="1"/>
  <c r="CB7" i="45"/>
  <c r="CB87" i="45" s="1"/>
  <c r="CB25" i="45"/>
  <c r="CB105" i="45" s="1"/>
  <c r="CC23" i="45"/>
  <c r="CC103" i="45" s="1"/>
  <c r="CC25" i="45"/>
  <c r="CC105" i="45" s="1"/>
  <c r="CB15" i="45"/>
  <c r="CB95" i="45" s="1"/>
  <c r="CB18" i="44"/>
  <c r="CB18" i="43"/>
  <c r="CA12" i="44"/>
  <c r="CA92" i="44" s="1"/>
  <c r="CA12" i="43"/>
  <c r="CA92" i="43" s="1"/>
  <c r="CB15" i="44"/>
  <c r="CB95" i="44" s="1"/>
  <c r="CB15" i="43"/>
  <c r="CB95" i="43" s="1"/>
  <c r="CB12" i="43"/>
  <c r="CB92" i="43" s="1"/>
  <c r="CB12" i="44"/>
  <c r="CB92" i="44" s="1"/>
  <c r="CA23" i="44"/>
  <c r="CA103" i="44" s="1"/>
  <c r="CA23" i="43"/>
  <c r="CA103" i="43" s="1"/>
  <c r="CB21" i="44"/>
  <c r="CB101" i="44" s="1"/>
  <c r="CB21" i="43"/>
  <c r="CB101" i="43" s="1"/>
  <c r="CB7" i="44"/>
  <c r="CB87" i="44" s="1"/>
  <c r="CB7" i="43"/>
  <c r="CB87" i="43" s="1"/>
  <c r="CB9" i="44"/>
  <c r="CB89" i="44" s="1"/>
  <c r="CB9" i="43"/>
  <c r="CB89" i="43" s="1"/>
  <c r="CA21" i="44"/>
  <c r="CA101" i="44" s="1"/>
  <c r="CA21" i="43"/>
  <c r="CA101" i="43" s="1"/>
  <c r="CA7" i="44"/>
  <c r="CA87" i="44" s="1"/>
  <c r="CA7" i="43"/>
  <c r="CA87" i="43" s="1"/>
  <c r="CA18" i="44"/>
  <c r="CA18" i="43"/>
  <c r="CA9" i="44"/>
  <c r="CA89" i="44" s="1"/>
  <c r="CA9" i="43"/>
  <c r="CA89" i="43" s="1"/>
  <c r="CA25" i="44"/>
  <c r="CA105" i="44" s="1"/>
  <c r="CA25" i="43"/>
  <c r="CA105" i="43" s="1"/>
  <c r="CB23" i="44"/>
  <c r="CB103" i="44" s="1"/>
  <c r="CB23" i="43"/>
  <c r="CB103" i="43" s="1"/>
  <c r="CB25" i="44"/>
  <c r="CB105" i="44" s="1"/>
  <c r="CB25" i="43"/>
  <c r="CB105" i="43" s="1"/>
  <c r="CA15" i="44"/>
  <c r="CA95" i="44" s="1"/>
  <c r="CA15" i="43"/>
  <c r="CA95" i="43" s="1"/>
  <c r="B9" i="53" l="1"/>
  <c r="B38" i="30"/>
  <c r="B11" i="52"/>
  <c r="B7" i="53"/>
  <c r="B36" i="30"/>
  <c r="B9" i="52"/>
  <c r="B12" i="53"/>
  <c r="B41" i="30"/>
  <c r="B14" i="52"/>
  <c r="B14" i="30"/>
  <c r="B28" i="30" s="1"/>
  <c r="B11" i="30"/>
  <c r="B25" i="30" s="1"/>
  <c r="CB10" i="45"/>
  <c r="CB90" i="45" s="1"/>
  <c r="CC10" i="45"/>
  <c r="CC90" i="45" s="1"/>
  <c r="CC13" i="45"/>
  <c r="CC93" i="45" s="1"/>
  <c r="CC16" i="45"/>
  <c r="CC96" i="45" s="1"/>
  <c r="CB13" i="45"/>
  <c r="CB93" i="45" s="1"/>
  <c r="CB16" i="45"/>
  <c r="CB96" i="45" s="1"/>
  <c r="CC98" i="45"/>
  <c r="CC19" i="45"/>
  <c r="CC99" i="45" s="1"/>
  <c r="CB98" i="45"/>
  <c r="CB19" i="45"/>
  <c r="CB99" i="45" s="1"/>
  <c r="CB13" i="44"/>
  <c r="CB93" i="44" s="1"/>
  <c r="CB13" i="43"/>
  <c r="CB93" i="43" s="1"/>
  <c r="CB16" i="44"/>
  <c r="CB96" i="44" s="1"/>
  <c r="CB16" i="43"/>
  <c r="CB96" i="43" s="1"/>
  <c r="CA98" i="43"/>
  <c r="CA19" i="43"/>
  <c r="CA99" i="43" s="1"/>
  <c r="CB98" i="44"/>
  <c r="CB19" i="44"/>
  <c r="CB99" i="44" s="1"/>
  <c r="CA13" i="44"/>
  <c r="CA93" i="44" s="1"/>
  <c r="CA13" i="43"/>
  <c r="CA93" i="43" s="1"/>
  <c r="CA16" i="44"/>
  <c r="CA96" i="44" s="1"/>
  <c r="CA16" i="43"/>
  <c r="CA96" i="43" s="1"/>
  <c r="CB10" i="44"/>
  <c r="CB90" i="44" s="1"/>
  <c r="CB10" i="43"/>
  <c r="CB90" i="43" s="1"/>
  <c r="CA10" i="44"/>
  <c r="CA90" i="44" s="1"/>
  <c r="CA10" i="43"/>
  <c r="CA90" i="43" s="1"/>
  <c r="CA98" i="44"/>
  <c r="CA19" i="44"/>
  <c r="CA99" i="44" s="1"/>
  <c r="CB98" i="43"/>
  <c r="CB19" i="43"/>
  <c r="CB99" i="43" s="1"/>
  <c r="B10" i="53" l="1"/>
  <c r="B39" i="30"/>
  <c r="B12" i="52"/>
  <c r="B13" i="53"/>
  <c r="B42" i="30"/>
  <c r="B15" i="52"/>
  <c r="BA25" i="45" l="1"/>
  <c r="BA105" i="45" s="1"/>
  <c r="BA25" i="44"/>
  <c r="BA105" i="44" s="1"/>
  <c r="BA25" i="43"/>
  <c r="BA105" i="43" s="1"/>
  <c r="BE15" i="45"/>
  <c r="BE95" i="45" s="1"/>
  <c r="BE15" i="44"/>
  <c r="BE95" i="44" s="1"/>
  <c r="BE15" i="43"/>
  <c r="BE95" i="43" s="1"/>
  <c r="BI7" i="45"/>
  <c r="BI87" i="45" s="1"/>
  <c r="BI7" i="44"/>
  <c r="BI87" i="44" s="1"/>
  <c r="BI7" i="43"/>
  <c r="BI87" i="43" s="1"/>
  <c r="BD15" i="45"/>
  <c r="BD95" i="45" s="1"/>
  <c r="BD15" i="44"/>
  <c r="BD95" i="44" s="1"/>
  <c r="BD15" i="43"/>
  <c r="BD95" i="43" s="1"/>
  <c r="BE7" i="45"/>
  <c r="BE87" i="45" s="1"/>
  <c r="BE7" i="44"/>
  <c r="BE87" i="44" s="1"/>
  <c r="BE7" i="43"/>
  <c r="BE87" i="43" s="1"/>
  <c r="BH7" i="45"/>
  <c r="BH87" i="45" s="1"/>
  <c r="BH7" i="43"/>
  <c r="BH87" i="43" s="1"/>
  <c r="BH7" i="44"/>
  <c r="BH87" i="44" s="1"/>
  <c r="BI15" i="45"/>
  <c r="BI95" i="45" s="1"/>
  <c r="BI15" i="44"/>
  <c r="BI95" i="44" s="1"/>
  <c r="BI15" i="43"/>
  <c r="BI95" i="43" s="1"/>
  <c r="BI23" i="45"/>
  <c r="BI103" i="45" s="1"/>
  <c r="BI23" i="43"/>
  <c r="BI103" i="43" s="1"/>
  <c r="BI23" i="44"/>
  <c r="BI103" i="44" s="1"/>
  <c r="BE25" i="45"/>
  <c r="BE105" i="45" s="1"/>
  <c r="BE25" i="44"/>
  <c r="BE105" i="44" s="1"/>
  <c r="BE25" i="43"/>
  <c r="BE105" i="43" s="1"/>
  <c r="BH25" i="45"/>
  <c r="BH105" i="45" s="1"/>
  <c r="BH25" i="44"/>
  <c r="BH105" i="44" s="1"/>
  <c r="BH25" i="43"/>
  <c r="BH105" i="43" s="1"/>
  <c r="BE21" i="45"/>
  <c r="BE101" i="45" s="1"/>
  <c r="BE21" i="44"/>
  <c r="BE101" i="44" s="1"/>
  <c r="BE21" i="43"/>
  <c r="BE101" i="43" s="1"/>
  <c r="BH15" i="45"/>
  <c r="BH95" i="45" s="1"/>
  <c r="BH15" i="44"/>
  <c r="BH95" i="44" s="1"/>
  <c r="BH15" i="43"/>
  <c r="BH95" i="43" s="1"/>
  <c r="BA21" i="45"/>
  <c r="BA101" i="45" s="1"/>
  <c r="BA21" i="44"/>
  <c r="BA101" i="44" s="1"/>
  <c r="BA21" i="43"/>
  <c r="BA101" i="43" s="1"/>
  <c r="BA18" i="45"/>
  <c r="BA18" i="44"/>
  <c r="BA18" i="43"/>
  <c r="BA15" i="45"/>
  <c r="BA95" i="45" s="1"/>
  <c r="BA15" i="44"/>
  <c r="BA95" i="44" s="1"/>
  <c r="BA15" i="43"/>
  <c r="BA95" i="43" s="1"/>
  <c r="BA12" i="45"/>
  <c r="BA92" i="45" s="1"/>
  <c r="BA12" i="44"/>
  <c r="BA92" i="44" s="1"/>
  <c r="BA12" i="43"/>
  <c r="BA92" i="43" s="1"/>
  <c r="BD18" i="45"/>
  <c r="BD18" i="44"/>
  <c r="BD18" i="43"/>
  <c r="BD23" i="45"/>
  <c r="BD103" i="45" s="1"/>
  <c r="BD23" i="43"/>
  <c r="BD103" i="43" s="1"/>
  <c r="BD23" i="44"/>
  <c r="BD103" i="44" s="1"/>
  <c r="BE18" i="45"/>
  <c r="BE18" i="43"/>
  <c r="BE18" i="44"/>
  <c r="BE9" i="45"/>
  <c r="BE89" i="45" s="1"/>
  <c r="BE9" i="44"/>
  <c r="BE89" i="44" s="1"/>
  <c r="BE9" i="43"/>
  <c r="BE89" i="43" s="1"/>
  <c r="BH18" i="45"/>
  <c r="BH18" i="44"/>
  <c r="BH18" i="43"/>
  <c r="BH21" i="45"/>
  <c r="BH101" i="45" s="1"/>
  <c r="BH21" i="44"/>
  <c r="BH101" i="44" s="1"/>
  <c r="BH21" i="43"/>
  <c r="BH101" i="43" s="1"/>
  <c r="BI9" i="45"/>
  <c r="BI89" i="45" s="1"/>
  <c r="BI9" i="44"/>
  <c r="BI89" i="44" s="1"/>
  <c r="BI9" i="43"/>
  <c r="BI89" i="43" s="1"/>
  <c r="BI25" i="45"/>
  <c r="BI105" i="45" s="1"/>
  <c r="BI25" i="44"/>
  <c r="BI105" i="44" s="1"/>
  <c r="BI25" i="43"/>
  <c r="BI105" i="43" s="1"/>
  <c r="BD25" i="45"/>
  <c r="BD105" i="45" s="1"/>
  <c r="BD25" i="43"/>
  <c r="BD105" i="43" s="1"/>
  <c r="BD25" i="44"/>
  <c r="BD105" i="44" s="1"/>
  <c r="BI21" i="45"/>
  <c r="BI101" i="45" s="1"/>
  <c r="BI21" i="44"/>
  <c r="BI101" i="44" s="1"/>
  <c r="BI21" i="43"/>
  <c r="BI101" i="43" s="1"/>
  <c r="BD21" i="45"/>
  <c r="BD101" i="45" s="1"/>
  <c r="BD21" i="44"/>
  <c r="BD101" i="44" s="1"/>
  <c r="BD21" i="43"/>
  <c r="BD101" i="43" s="1"/>
  <c r="BH23" i="45"/>
  <c r="BH103" i="45" s="1"/>
  <c r="BH23" i="44"/>
  <c r="BH103" i="44" s="1"/>
  <c r="BH23" i="43"/>
  <c r="BH103" i="43" s="1"/>
  <c r="BI12" i="45"/>
  <c r="BI92" i="45" s="1"/>
  <c r="BI12" i="44"/>
  <c r="BI92" i="44" s="1"/>
  <c r="BI12" i="43"/>
  <c r="BI92" i="43" s="1"/>
  <c r="BA7" i="45"/>
  <c r="BA87" i="45" s="1"/>
  <c r="BA7" i="44"/>
  <c r="BA87" i="44" s="1"/>
  <c r="BA7" i="43"/>
  <c r="BA87" i="43" s="1"/>
  <c r="BD9" i="45"/>
  <c r="BD89" i="45" s="1"/>
  <c r="BD9" i="44"/>
  <c r="BD89" i="44" s="1"/>
  <c r="BD9" i="43"/>
  <c r="BD89" i="43" s="1"/>
  <c r="BA9" i="45"/>
  <c r="BA89" i="45" s="1"/>
  <c r="BA9" i="44"/>
  <c r="BA89" i="44" s="1"/>
  <c r="BA9" i="43"/>
  <c r="BA89" i="43" s="1"/>
  <c r="BA23" i="45"/>
  <c r="BA103" i="45" s="1"/>
  <c r="BA23" i="44"/>
  <c r="BA103" i="44" s="1"/>
  <c r="BA23" i="43"/>
  <c r="BA103" i="43" s="1"/>
  <c r="BD12" i="45"/>
  <c r="BD92" i="45" s="1"/>
  <c r="BD12" i="44"/>
  <c r="BD92" i="44" s="1"/>
  <c r="BD12" i="43"/>
  <c r="BD92" i="43" s="1"/>
  <c r="BD7" i="45"/>
  <c r="BD87" i="45" s="1"/>
  <c r="BD7" i="44"/>
  <c r="BD87" i="44" s="1"/>
  <c r="BD7" i="43"/>
  <c r="BD87" i="43" s="1"/>
  <c r="BE12" i="45"/>
  <c r="BE92" i="45" s="1"/>
  <c r="BE12" i="44"/>
  <c r="BE92" i="44" s="1"/>
  <c r="BE12" i="43"/>
  <c r="BE92" i="43" s="1"/>
  <c r="BE23" i="45"/>
  <c r="BE103" i="45" s="1"/>
  <c r="BE23" i="44"/>
  <c r="BE103" i="44" s="1"/>
  <c r="BE23" i="43"/>
  <c r="BE103" i="43" s="1"/>
  <c r="BH12" i="45"/>
  <c r="BH92" i="45" s="1"/>
  <c r="BH12" i="43"/>
  <c r="BH92" i="43" s="1"/>
  <c r="BH12" i="44"/>
  <c r="BH92" i="44" s="1"/>
  <c r="BI18" i="45"/>
  <c r="BI18" i="44"/>
  <c r="BI18" i="43"/>
  <c r="BH9" i="45"/>
  <c r="BH89" i="45" s="1"/>
  <c r="BH9" i="43"/>
  <c r="BH89" i="43" s="1"/>
  <c r="BH9" i="44"/>
  <c r="BH89" i="44" s="1"/>
  <c r="BI13" i="45" l="1"/>
  <c r="BI93" i="45" s="1"/>
  <c r="BI13" i="44"/>
  <c r="BI93" i="44" s="1"/>
  <c r="BI13" i="43"/>
  <c r="BI93" i="43" s="1"/>
  <c r="BD16" i="45"/>
  <c r="BD96" i="45" s="1"/>
  <c r="BD16" i="44"/>
  <c r="BD96" i="44" s="1"/>
  <c r="BD16" i="43"/>
  <c r="BD96" i="43" s="1"/>
  <c r="BE98" i="43"/>
  <c r="BE19" i="43"/>
  <c r="BE99" i="43" s="1"/>
  <c r="BA98" i="45"/>
  <c r="BA19" i="45"/>
  <c r="BA99" i="45" s="1"/>
  <c r="BA13" i="45"/>
  <c r="BA93" i="45" s="1"/>
  <c r="BA13" i="44"/>
  <c r="BA93" i="44" s="1"/>
  <c r="BA13" i="43"/>
  <c r="BA93" i="43" s="1"/>
  <c r="BE13" i="45"/>
  <c r="BE93" i="45" s="1"/>
  <c r="BE13" i="43"/>
  <c r="BE93" i="43" s="1"/>
  <c r="BE13" i="44"/>
  <c r="BE93" i="44" s="1"/>
  <c r="BA16" i="45"/>
  <c r="BA96" i="45" s="1"/>
  <c r="BA16" i="44"/>
  <c r="BA96" i="44" s="1"/>
  <c r="BA16" i="43"/>
  <c r="BA96" i="43" s="1"/>
  <c r="BI98" i="45"/>
  <c r="BI19" i="45"/>
  <c r="BI99" i="45" s="1"/>
  <c r="BH98" i="43"/>
  <c r="BH19" i="43"/>
  <c r="BH99" i="43" s="1"/>
  <c r="BE98" i="45"/>
  <c r="BE19" i="45"/>
  <c r="BE99" i="45" s="1"/>
  <c r="BD98" i="43"/>
  <c r="BD19" i="43"/>
  <c r="BD99" i="43" s="1"/>
  <c r="BA10" i="45"/>
  <c r="BA90" i="45" s="1"/>
  <c r="BA10" i="44"/>
  <c r="BA90" i="44" s="1"/>
  <c r="BA10" i="43"/>
  <c r="BA90" i="43" s="1"/>
  <c r="BI98" i="44"/>
  <c r="BI19" i="44"/>
  <c r="BI99" i="44" s="1"/>
  <c r="BD10" i="45"/>
  <c r="BD90" i="45" s="1"/>
  <c r="BD10" i="44"/>
  <c r="BD90" i="44" s="1"/>
  <c r="BD10" i="43"/>
  <c r="BD90" i="43" s="1"/>
  <c r="BH10" i="45"/>
  <c r="BH90" i="45" s="1"/>
  <c r="BH10" i="43"/>
  <c r="BH90" i="43" s="1"/>
  <c r="BH10" i="44"/>
  <c r="BH90" i="44" s="1"/>
  <c r="BI16" i="45"/>
  <c r="BI96" i="45" s="1"/>
  <c r="BI16" i="44"/>
  <c r="BI96" i="44" s="1"/>
  <c r="BI16" i="43"/>
  <c r="BI96" i="43" s="1"/>
  <c r="BE16" i="45"/>
  <c r="BE96" i="45" s="1"/>
  <c r="BE16" i="44"/>
  <c r="BE96" i="44" s="1"/>
  <c r="BE16" i="43"/>
  <c r="BE96" i="43" s="1"/>
  <c r="BH13" i="45"/>
  <c r="BH93" i="45" s="1"/>
  <c r="BH13" i="44"/>
  <c r="BH93" i="44" s="1"/>
  <c r="BH13" i="43"/>
  <c r="BH93" i="43" s="1"/>
  <c r="BH98" i="44"/>
  <c r="BH19" i="44"/>
  <c r="BH99" i="44" s="1"/>
  <c r="BD98" i="44"/>
  <c r="BD19" i="44"/>
  <c r="BD99" i="44" s="1"/>
  <c r="BA98" i="43"/>
  <c r="BA19" i="43"/>
  <c r="BA99" i="43" s="1"/>
  <c r="BE10" i="45"/>
  <c r="BE90" i="45" s="1"/>
  <c r="BE10" i="44"/>
  <c r="BE90" i="44" s="1"/>
  <c r="BE10" i="43"/>
  <c r="BE90" i="43" s="1"/>
  <c r="BI10" i="45"/>
  <c r="BI90" i="45" s="1"/>
  <c r="BI10" i="44"/>
  <c r="BI90" i="44" s="1"/>
  <c r="BI10" i="43"/>
  <c r="BI90" i="43" s="1"/>
  <c r="BD13" i="45"/>
  <c r="BD93" i="45" s="1"/>
  <c r="BD13" i="44"/>
  <c r="BD93" i="44" s="1"/>
  <c r="BD13" i="43"/>
  <c r="BD93" i="43" s="1"/>
  <c r="BH16" i="45"/>
  <c r="BH96" i="45" s="1"/>
  <c r="BH16" i="44"/>
  <c r="BH96" i="44" s="1"/>
  <c r="BH16" i="43"/>
  <c r="BH96" i="43" s="1"/>
  <c r="BI98" i="43"/>
  <c r="BI19" i="43"/>
  <c r="BI99" i="43" s="1"/>
  <c r="BH98" i="45"/>
  <c r="BH19" i="45"/>
  <c r="BH99" i="45" s="1"/>
  <c r="BE98" i="44"/>
  <c r="BE19" i="44"/>
  <c r="BE99" i="44" s="1"/>
  <c r="BD98" i="45"/>
  <c r="BD19" i="45"/>
  <c r="BD99" i="45" s="1"/>
  <c r="BA98" i="44"/>
  <c r="BA19" i="44"/>
  <c r="BA99" i="44" s="1"/>
  <c r="AU3" i="27"/>
  <c r="AU35" i="27" s="1"/>
  <c r="AV3" i="27"/>
  <c r="AV35" i="27" s="1"/>
  <c r="AW3" i="27"/>
  <c r="AW35" i="27" s="1"/>
  <c r="AU4" i="27"/>
  <c r="AU18" i="27" s="1"/>
  <c r="AV4" i="27"/>
  <c r="AV36" i="27" s="1"/>
  <c r="AW4" i="27"/>
  <c r="AW36" i="27" s="1"/>
  <c r="J3" i="32"/>
  <c r="J3" i="35" s="1"/>
  <c r="J4" i="32"/>
  <c r="J18" i="32" s="1"/>
  <c r="H3" i="32"/>
  <c r="H3" i="35" s="1"/>
  <c r="I3" i="32"/>
  <c r="I17" i="32" s="1"/>
  <c r="H4" i="32"/>
  <c r="H4" i="35" s="1"/>
  <c r="I4" i="32"/>
  <c r="I18" i="32" s="1"/>
  <c r="J11" i="32" l="1"/>
  <c r="J4" i="35"/>
  <c r="H17" i="32"/>
  <c r="AW18" i="27"/>
  <c r="I11" i="32"/>
  <c r="I4" i="35"/>
  <c r="AW17" i="27"/>
  <c r="AV17" i="27"/>
  <c r="I10" i="32"/>
  <c r="H18" i="32"/>
  <c r="I3" i="35"/>
  <c r="AU36" i="27"/>
  <c r="H10" i="32"/>
  <c r="J17" i="32"/>
  <c r="AV18" i="27"/>
  <c r="AU17" i="27"/>
  <c r="H11" i="32"/>
  <c r="J10" i="32"/>
  <c r="I6" i="32"/>
  <c r="I13" i="32" s="1"/>
  <c r="AV6" i="27"/>
  <c r="AV20" i="27" s="1"/>
  <c r="AV38" i="27" s="1"/>
  <c r="AV9" i="27"/>
  <c r="AV23" i="27" s="1"/>
  <c r="AV41" i="27" s="1"/>
  <c r="AV12" i="27"/>
  <c r="AV26" i="27" s="1"/>
  <c r="AV44" i="27" s="1"/>
  <c r="AV7" i="27" l="1"/>
  <c r="AV21" i="27" s="1"/>
  <c r="AV39" i="27" s="1"/>
  <c r="I7" i="32"/>
  <c r="I14" i="32" s="1"/>
  <c r="AW6" i="27"/>
  <c r="AW20" i="27" s="1"/>
  <c r="AW38" i="27" s="1"/>
  <c r="J6" i="32"/>
  <c r="J13" i="32" s="1"/>
  <c r="H6" i="32"/>
  <c r="H13" i="32" s="1"/>
  <c r="AU6" i="27"/>
  <c r="AU20" i="27" s="1"/>
  <c r="AU38" i="27" s="1"/>
  <c r="I6" i="35"/>
  <c r="I20" i="32"/>
  <c r="AV10" i="27"/>
  <c r="AV24" i="27" s="1"/>
  <c r="AV42" i="27" s="1"/>
  <c r="AV13" i="27"/>
  <c r="AV27" i="27" s="1"/>
  <c r="AV45" i="27" s="1"/>
  <c r="G3" i="32"/>
  <c r="G4" i="32"/>
  <c r="AJ4" i="28"/>
  <c r="AK4" i="28"/>
  <c r="AL4" i="28"/>
  <c r="AJ5" i="28"/>
  <c r="AK5" i="28"/>
  <c r="AL5" i="28"/>
  <c r="AT3" i="27"/>
  <c r="AT4" i="27"/>
  <c r="BS12" i="45" l="1"/>
  <c r="BS92" i="45" s="1"/>
  <c r="BL12" i="45"/>
  <c r="BL92" i="45" s="1"/>
  <c r="CE21" i="45"/>
  <c r="CE101" i="45" s="1"/>
  <c r="BU21" i="45"/>
  <c r="BU101" i="45" s="1"/>
  <c r="BO21" i="45"/>
  <c r="BO101" i="45" s="1"/>
  <c r="BT25" i="45"/>
  <c r="BT105" i="45" s="1"/>
  <c r="BV23" i="45"/>
  <c r="BV103" i="45" s="1"/>
  <c r="BS25" i="45"/>
  <c r="BS105" i="45" s="1"/>
  <c r="BM23" i="45"/>
  <c r="BM103" i="45" s="1"/>
  <c r="BP25" i="45"/>
  <c r="BP105" i="45" s="1"/>
  <c r="BL25" i="45"/>
  <c r="BL105" i="45" s="1"/>
  <c r="CE23" i="45"/>
  <c r="CE103" i="45" s="1"/>
  <c r="BX23" i="45"/>
  <c r="BX103" i="45" s="1"/>
  <c r="BU23" i="45"/>
  <c r="BU103" i="45" s="1"/>
  <c r="BQ23" i="45"/>
  <c r="BQ103" i="45" s="1"/>
  <c r="BO23" i="45"/>
  <c r="BO103" i="45" s="1"/>
  <c r="CD21" i="45"/>
  <c r="CD101" i="45" s="1"/>
  <c r="BW21" i="45"/>
  <c r="BW101" i="45" s="1"/>
  <c r="BT21" i="45"/>
  <c r="BT101" i="45" s="1"/>
  <c r="BN21" i="45"/>
  <c r="BN101" i="45" s="1"/>
  <c r="BV25" i="45"/>
  <c r="BV105" i="45" s="1"/>
  <c r="BX21" i="45"/>
  <c r="BX101" i="45" s="1"/>
  <c r="CD25" i="45"/>
  <c r="CD105" i="45" s="1"/>
  <c r="BN25" i="45"/>
  <c r="BN105" i="45" s="1"/>
  <c r="BV21" i="45"/>
  <c r="BV101" i="45" s="1"/>
  <c r="BS21" i="45"/>
  <c r="BS101" i="45" s="1"/>
  <c r="BM21" i="45"/>
  <c r="BM101" i="45" s="1"/>
  <c r="BP23" i="45"/>
  <c r="BP103" i="45" s="1"/>
  <c r="BL23" i="45"/>
  <c r="BL103" i="45" s="1"/>
  <c r="CE25" i="45"/>
  <c r="CE105" i="45" s="1"/>
  <c r="BX25" i="45"/>
  <c r="BX105" i="45" s="1"/>
  <c r="BU12" i="45"/>
  <c r="BU92" i="45" s="1"/>
  <c r="BQ12" i="45"/>
  <c r="BQ92" i="45" s="1"/>
  <c r="BO25" i="45"/>
  <c r="BO105" i="45" s="1"/>
  <c r="CD23" i="45"/>
  <c r="CD103" i="45" s="1"/>
  <c r="BW12" i="45"/>
  <c r="BW92" i="45" s="1"/>
  <c r="BT12" i="45"/>
  <c r="BT92" i="45" s="1"/>
  <c r="BN12" i="45"/>
  <c r="BN92" i="45" s="1"/>
  <c r="BM25" i="45"/>
  <c r="BM105" i="45" s="1"/>
  <c r="BP12" i="45"/>
  <c r="BP92" i="45" s="1"/>
  <c r="BQ21" i="45"/>
  <c r="BQ101" i="45" s="1"/>
  <c r="BW25" i="45"/>
  <c r="BW105" i="45" s="1"/>
  <c r="BV12" i="45"/>
  <c r="BV92" i="45" s="1"/>
  <c r="BS23" i="45"/>
  <c r="BS103" i="45" s="1"/>
  <c r="BM12" i="45"/>
  <c r="BM92" i="45" s="1"/>
  <c r="BP21" i="45"/>
  <c r="BP101" i="45" s="1"/>
  <c r="BL21" i="45"/>
  <c r="BL101" i="45" s="1"/>
  <c r="CE12" i="45"/>
  <c r="CE92" i="45" s="1"/>
  <c r="BX12" i="45"/>
  <c r="BX92" i="45" s="1"/>
  <c r="BU25" i="45"/>
  <c r="BU105" i="45" s="1"/>
  <c r="BQ25" i="45"/>
  <c r="BQ105" i="45" s="1"/>
  <c r="BO12" i="45"/>
  <c r="BO92" i="45" s="1"/>
  <c r="CD12" i="45"/>
  <c r="CD92" i="45" s="1"/>
  <c r="BW23" i="45"/>
  <c r="BW103" i="45" s="1"/>
  <c r="BT23" i="45"/>
  <c r="BT103" i="45" s="1"/>
  <c r="BN23" i="45"/>
  <c r="BN103" i="45" s="1"/>
  <c r="BZ12" i="45"/>
  <c r="BZ92" i="45" s="1"/>
  <c r="BZ25" i="45"/>
  <c r="BZ105" i="45" s="1"/>
  <c r="BZ21" i="45"/>
  <c r="BZ101" i="45" s="1"/>
  <c r="BZ23" i="45"/>
  <c r="BZ103" i="45" s="1"/>
  <c r="BM12" i="44"/>
  <c r="BM92" i="44" s="1"/>
  <c r="BM12" i="43"/>
  <c r="BM92" i="43" s="1"/>
  <c r="BT25" i="44"/>
  <c r="BT105" i="44" s="1"/>
  <c r="BT25" i="43"/>
  <c r="BT105" i="43" s="1"/>
  <c r="CC12" i="44"/>
  <c r="CC92" i="44" s="1"/>
  <c r="CC12" i="43"/>
  <c r="CC92" i="43" s="1"/>
  <c r="BS23" i="44"/>
  <c r="BS103" i="44" s="1"/>
  <c r="BS23" i="43"/>
  <c r="BS103" i="43" s="1"/>
  <c r="BY12" i="44"/>
  <c r="BY92" i="44" s="1"/>
  <c r="BY12" i="43"/>
  <c r="BY92" i="43" s="1"/>
  <c r="BU25" i="44"/>
  <c r="BU105" i="44" s="1"/>
  <c r="BU25" i="43"/>
  <c r="BU105" i="43" s="1"/>
  <c r="BR12" i="43"/>
  <c r="BR92" i="43" s="1"/>
  <c r="BR12" i="44"/>
  <c r="BR92" i="44" s="1"/>
  <c r="BM25" i="44"/>
  <c r="BM105" i="44" s="1"/>
  <c r="BM25" i="43"/>
  <c r="BM105" i="43" s="1"/>
  <c r="BP12" i="44"/>
  <c r="BP92" i="44" s="1"/>
  <c r="BP12" i="43"/>
  <c r="BP92" i="43" s="1"/>
  <c r="BL12" i="43"/>
  <c r="BL92" i="43" s="1"/>
  <c r="BL12" i="44"/>
  <c r="BL92" i="44" s="1"/>
  <c r="CD21" i="44"/>
  <c r="CD101" i="44" s="1"/>
  <c r="CD21" i="43"/>
  <c r="CD101" i="43" s="1"/>
  <c r="BW21" i="43"/>
  <c r="BW101" i="43" s="1"/>
  <c r="BW21" i="44"/>
  <c r="BW101" i="44" s="1"/>
  <c r="BT21" i="44"/>
  <c r="BT101" i="44" s="1"/>
  <c r="BT21" i="43"/>
  <c r="BT101" i="43" s="1"/>
  <c r="BQ21" i="44"/>
  <c r="BQ101" i="44" s="1"/>
  <c r="BQ21" i="43"/>
  <c r="BQ101" i="43" s="1"/>
  <c r="BO21" i="44"/>
  <c r="BO101" i="44" s="1"/>
  <c r="BO21" i="43"/>
  <c r="BO101" i="43" s="1"/>
  <c r="CC25" i="44"/>
  <c r="CC105" i="44" s="1"/>
  <c r="CC25" i="43"/>
  <c r="CC105" i="43" s="1"/>
  <c r="BV25" i="44"/>
  <c r="BV105" i="44" s="1"/>
  <c r="BV25" i="43"/>
  <c r="BV105" i="43" s="1"/>
  <c r="BS25" i="44"/>
  <c r="BS105" i="44" s="1"/>
  <c r="BS25" i="43"/>
  <c r="BS105" i="43" s="1"/>
  <c r="BN25" i="44"/>
  <c r="BN105" i="44" s="1"/>
  <c r="BN25" i="43"/>
  <c r="BN105" i="43" s="1"/>
  <c r="BU12" i="44"/>
  <c r="BU92" i="44" s="1"/>
  <c r="BU12" i="43"/>
  <c r="BU92" i="43" s="1"/>
  <c r="BL21" i="44"/>
  <c r="BL101" i="44" s="1"/>
  <c r="BL21" i="43"/>
  <c r="BL101" i="43" s="1"/>
  <c r="CD12" i="44"/>
  <c r="CD92" i="44" s="1"/>
  <c r="CD12" i="43"/>
  <c r="CD92" i="43" s="1"/>
  <c r="BQ25" i="43"/>
  <c r="BQ105" i="43" s="1"/>
  <c r="BQ25" i="44"/>
  <c r="BQ105" i="44" s="1"/>
  <c r="BY25" i="44"/>
  <c r="BY105" i="44" s="1"/>
  <c r="BY25" i="43"/>
  <c r="BY105" i="43" s="1"/>
  <c r="BM23" i="44"/>
  <c r="BM103" i="44" s="1"/>
  <c r="BM23" i="43"/>
  <c r="BM103" i="43" s="1"/>
  <c r="BL25" i="44"/>
  <c r="BL105" i="44" s="1"/>
  <c r="BL25" i="43"/>
  <c r="BL105" i="43" s="1"/>
  <c r="CD23" i="44"/>
  <c r="CD103" i="44" s="1"/>
  <c r="CD23" i="43"/>
  <c r="CD103" i="43" s="1"/>
  <c r="BQ23" i="44"/>
  <c r="BQ103" i="44" s="1"/>
  <c r="BQ23" i="43"/>
  <c r="BQ103" i="43" s="1"/>
  <c r="CC21" i="44"/>
  <c r="CC101" i="44" s="1"/>
  <c r="CC21" i="43"/>
  <c r="CC101" i="43" s="1"/>
  <c r="BS21" i="44"/>
  <c r="BS101" i="44" s="1"/>
  <c r="BS21" i="43"/>
  <c r="BS101" i="43" s="1"/>
  <c r="BY23" i="44"/>
  <c r="BY103" i="44" s="1"/>
  <c r="BY23" i="43"/>
  <c r="BY103" i="43" s="1"/>
  <c r="BR23" i="44"/>
  <c r="BR103" i="44" s="1"/>
  <c r="BR23" i="43"/>
  <c r="BR103" i="43" s="1"/>
  <c r="BP21" i="44"/>
  <c r="BP101" i="44" s="1"/>
  <c r="BP21" i="43"/>
  <c r="BP101" i="43" s="1"/>
  <c r="BW12" i="44"/>
  <c r="BW92" i="44" s="1"/>
  <c r="BW12" i="43"/>
  <c r="BW92" i="43" s="1"/>
  <c r="BO12" i="44"/>
  <c r="BO92" i="44" s="1"/>
  <c r="BO12" i="43"/>
  <c r="BO92" i="43" s="1"/>
  <c r="BV23" i="44"/>
  <c r="BV103" i="44" s="1"/>
  <c r="BV23" i="43"/>
  <c r="BV103" i="43" s="1"/>
  <c r="BN23" i="44"/>
  <c r="BN103" i="44" s="1"/>
  <c r="BN23" i="43"/>
  <c r="BN103" i="43" s="1"/>
  <c r="BU23" i="44"/>
  <c r="BU103" i="44" s="1"/>
  <c r="BU23" i="43"/>
  <c r="BU103" i="43" s="1"/>
  <c r="BR25" i="44"/>
  <c r="BR105" i="44" s="1"/>
  <c r="BR25" i="43"/>
  <c r="BR105" i="43" s="1"/>
  <c r="BP25" i="44"/>
  <c r="BP105" i="44" s="1"/>
  <c r="BP25" i="43"/>
  <c r="BP105" i="43" s="1"/>
  <c r="BW23" i="44"/>
  <c r="BW103" i="44" s="1"/>
  <c r="BW23" i="43"/>
  <c r="BW103" i="43" s="1"/>
  <c r="BT23" i="44"/>
  <c r="BT103" i="44" s="1"/>
  <c r="BT23" i="43"/>
  <c r="BT103" i="43" s="1"/>
  <c r="BO23" i="44"/>
  <c r="BO103" i="44" s="1"/>
  <c r="BO23" i="43"/>
  <c r="BO103" i="43" s="1"/>
  <c r="BV21" i="44"/>
  <c r="BV101" i="44" s="1"/>
  <c r="BV21" i="43"/>
  <c r="BV101" i="43" s="1"/>
  <c r="BN21" i="44"/>
  <c r="BN101" i="44" s="1"/>
  <c r="BN21" i="43"/>
  <c r="BN101" i="43" s="1"/>
  <c r="BY21" i="44"/>
  <c r="BY101" i="44" s="1"/>
  <c r="BY21" i="43"/>
  <c r="BY101" i="43" s="1"/>
  <c r="BU21" i="44"/>
  <c r="BU101" i="44" s="1"/>
  <c r="BU21" i="43"/>
  <c r="BU101" i="43" s="1"/>
  <c r="BR21" i="44"/>
  <c r="BR101" i="44" s="1"/>
  <c r="BR21" i="43"/>
  <c r="BR101" i="43" s="1"/>
  <c r="BM21" i="44"/>
  <c r="BM101" i="44" s="1"/>
  <c r="BM21" i="43"/>
  <c r="BM101" i="43" s="1"/>
  <c r="BP23" i="44"/>
  <c r="BP103" i="44" s="1"/>
  <c r="BP23" i="43"/>
  <c r="BP103" i="43" s="1"/>
  <c r="BL23" i="44"/>
  <c r="BL103" i="44" s="1"/>
  <c r="BL23" i="43"/>
  <c r="BL103" i="43" s="1"/>
  <c r="CD25" i="44"/>
  <c r="CD105" i="44" s="1"/>
  <c r="CD25" i="43"/>
  <c r="CD105" i="43" s="1"/>
  <c r="BW25" i="44"/>
  <c r="BW105" i="44" s="1"/>
  <c r="BW25" i="43"/>
  <c r="BW105" i="43" s="1"/>
  <c r="BT12" i="44"/>
  <c r="BT92" i="44" s="1"/>
  <c r="BT12" i="43"/>
  <c r="BT92" i="43" s="1"/>
  <c r="BQ12" i="44"/>
  <c r="BQ92" i="44" s="1"/>
  <c r="BQ12" i="43"/>
  <c r="BQ92" i="43" s="1"/>
  <c r="BO25" i="44"/>
  <c r="BO105" i="44" s="1"/>
  <c r="BO25" i="43"/>
  <c r="BO105" i="43" s="1"/>
  <c r="CC23" i="44"/>
  <c r="CC103" i="44" s="1"/>
  <c r="CC23" i="43"/>
  <c r="CC103" i="43" s="1"/>
  <c r="BV12" i="44"/>
  <c r="BV92" i="44" s="1"/>
  <c r="BV12" i="43"/>
  <c r="BV92" i="43" s="1"/>
  <c r="BS12" i="44"/>
  <c r="BS92" i="44" s="1"/>
  <c r="BS12" i="43"/>
  <c r="BS92" i="43" s="1"/>
  <c r="BN12" i="44"/>
  <c r="BN92" i="44" s="1"/>
  <c r="BN12" i="43"/>
  <c r="BN92" i="43" s="1"/>
  <c r="BF25" i="45"/>
  <c r="BF105" i="45" s="1"/>
  <c r="BF25" i="44"/>
  <c r="BF105" i="44" s="1"/>
  <c r="BF25" i="43"/>
  <c r="BF105" i="43" s="1"/>
  <c r="AV12" i="45"/>
  <c r="AV92" i="45" s="1"/>
  <c r="AV12" i="43"/>
  <c r="AV92" i="43" s="1"/>
  <c r="AV12" i="44"/>
  <c r="AV92" i="44" s="1"/>
  <c r="AZ21" i="45"/>
  <c r="AZ101" i="45" s="1"/>
  <c r="AZ21" i="44"/>
  <c r="AZ101" i="44" s="1"/>
  <c r="AZ21" i="43"/>
  <c r="AZ101" i="43" s="1"/>
  <c r="AQ23" i="45"/>
  <c r="AQ103" i="45" s="1"/>
  <c r="AQ23" i="44"/>
  <c r="AQ103" i="44" s="1"/>
  <c r="AQ23" i="43"/>
  <c r="AQ103" i="43" s="1"/>
  <c r="AT25" i="45"/>
  <c r="AT105" i="45" s="1"/>
  <c r="AT25" i="44"/>
  <c r="AT105" i="44" s="1"/>
  <c r="AT25" i="43"/>
  <c r="AT105" i="43" s="1"/>
  <c r="BF23" i="45"/>
  <c r="BF103" i="45" s="1"/>
  <c r="BF23" i="44"/>
  <c r="BF103" i="44" s="1"/>
  <c r="BF23" i="43"/>
  <c r="BF103" i="43" s="1"/>
  <c r="AW25" i="45"/>
  <c r="AW105" i="45" s="1"/>
  <c r="AW25" i="44"/>
  <c r="AW105" i="44" s="1"/>
  <c r="AW25" i="43"/>
  <c r="AW105" i="43" s="1"/>
  <c r="AS23" i="45"/>
  <c r="AS103" i="45" s="1"/>
  <c r="AS23" i="44"/>
  <c r="AS103" i="44" s="1"/>
  <c r="AS23" i="43"/>
  <c r="AS103" i="43" s="1"/>
  <c r="AV25" i="45"/>
  <c r="AV105" i="45" s="1"/>
  <c r="AV25" i="43"/>
  <c r="AV105" i="43" s="1"/>
  <c r="AV25" i="44"/>
  <c r="AV105" i="44" s="1"/>
  <c r="AR25" i="45"/>
  <c r="AR105" i="45" s="1"/>
  <c r="AR25" i="44"/>
  <c r="AR105" i="44" s="1"/>
  <c r="AR25" i="43"/>
  <c r="AR105" i="43" s="1"/>
  <c r="BK23" i="45"/>
  <c r="BK103" i="45" s="1"/>
  <c r="BK23" i="43"/>
  <c r="BK103" i="43" s="1"/>
  <c r="BK23" i="44"/>
  <c r="BK103" i="44" s="1"/>
  <c r="AZ23" i="45"/>
  <c r="AZ103" i="45" s="1"/>
  <c r="AZ23" i="43"/>
  <c r="AZ103" i="43" s="1"/>
  <c r="AZ23" i="44"/>
  <c r="AZ103" i="44" s="1"/>
  <c r="AY23" i="45"/>
  <c r="AY103" i="45" s="1"/>
  <c r="AY23" i="43"/>
  <c r="AY103" i="43" s="1"/>
  <c r="AY23" i="44"/>
  <c r="AY103" i="44" s="1"/>
  <c r="AU23" i="45"/>
  <c r="AU103" i="45" s="1"/>
  <c r="AU23" i="43"/>
  <c r="AU103" i="43" s="1"/>
  <c r="AU23" i="44"/>
  <c r="AU103" i="44" s="1"/>
  <c r="AQ21" i="45"/>
  <c r="AQ101" i="45" s="1"/>
  <c r="AQ21" i="44"/>
  <c r="AQ101" i="44" s="1"/>
  <c r="AQ21" i="43"/>
  <c r="AQ101" i="43" s="1"/>
  <c r="BG21" i="45"/>
  <c r="BG101" i="45" s="1"/>
  <c r="BG21" i="44"/>
  <c r="BG101" i="44" s="1"/>
  <c r="BG21" i="43"/>
  <c r="BG101" i="43" s="1"/>
  <c r="AX21" i="45"/>
  <c r="AX101" i="45" s="1"/>
  <c r="AX21" i="44"/>
  <c r="AX101" i="44" s="1"/>
  <c r="AX21" i="43"/>
  <c r="AX101" i="43" s="1"/>
  <c r="AT21" i="45"/>
  <c r="AT101" i="45" s="1"/>
  <c r="AT21" i="44"/>
  <c r="AT101" i="44" s="1"/>
  <c r="AT21" i="43"/>
  <c r="AT101" i="43" s="1"/>
  <c r="AS25" i="45"/>
  <c r="AS105" i="45" s="1"/>
  <c r="AS25" i="44"/>
  <c r="AS105" i="44" s="1"/>
  <c r="AS25" i="43"/>
  <c r="AS105" i="43" s="1"/>
  <c r="BK21" i="45"/>
  <c r="BK101" i="45" s="1"/>
  <c r="BK21" i="43"/>
  <c r="BK101" i="43" s="1"/>
  <c r="BK21" i="44"/>
  <c r="BK101" i="44" s="1"/>
  <c r="AY21" i="45"/>
  <c r="AY101" i="45" s="1"/>
  <c r="AY21" i="43"/>
  <c r="AY101" i="43" s="1"/>
  <c r="AY21" i="44"/>
  <c r="AY101" i="44" s="1"/>
  <c r="AX25" i="45"/>
  <c r="AX105" i="45" s="1"/>
  <c r="AX25" i="44"/>
  <c r="AX105" i="44" s="1"/>
  <c r="AX25" i="43"/>
  <c r="AX105" i="43" s="1"/>
  <c r="BF21" i="45"/>
  <c r="BF101" i="45" s="1"/>
  <c r="BF21" i="44"/>
  <c r="BF101" i="44" s="1"/>
  <c r="BF21" i="43"/>
  <c r="BF101" i="43" s="1"/>
  <c r="AW21" i="45"/>
  <c r="AW101" i="45" s="1"/>
  <c r="AW21" i="44"/>
  <c r="AW101" i="44" s="1"/>
  <c r="AW21" i="43"/>
  <c r="AW101" i="43" s="1"/>
  <c r="AS21" i="45"/>
  <c r="AS101" i="45" s="1"/>
  <c r="AS21" i="44"/>
  <c r="AS101" i="44" s="1"/>
  <c r="AS21" i="43"/>
  <c r="AS101" i="43" s="1"/>
  <c r="AV21" i="45"/>
  <c r="AV101" i="45" s="1"/>
  <c r="AV21" i="44"/>
  <c r="AV101" i="44" s="1"/>
  <c r="AV21" i="43"/>
  <c r="AV101" i="43" s="1"/>
  <c r="AR23" i="45"/>
  <c r="AR103" i="45" s="1"/>
  <c r="AR23" i="44"/>
  <c r="AR103" i="44" s="1"/>
  <c r="AR23" i="43"/>
  <c r="AR103" i="43" s="1"/>
  <c r="BK12" i="45"/>
  <c r="BK92" i="45" s="1"/>
  <c r="BK12" i="44"/>
  <c r="BK92" i="44" s="1"/>
  <c r="BK12" i="43"/>
  <c r="BK92" i="43" s="1"/>
  <c r="AZ25" i="45"/>
  <c r="AZ105" i="45" s="1"/>
  <c r="AZ25" i="43"/>
  <c r="AZ105" i="43" s="1"/>
  <c r="AZ25" i="44"/>
  <c r="AZ105" i="44" s="1"/>
  <c r="AY12" i="45"/>
  <c r="AY92" i="45" s="1"/>
  <c r="AY12" i="44"/>
  <c r="AY92" i="44" s="1"/>
  <c r="AY12" i="43"/>
  <c r="AY92" i="43" s="1"/>
  <c r="AU12" i="45"/>
  <c r="AU92" i="45" s="1"/>
  <c r="AU12" i="44"/>
  <c r="AU92" i="44" s="1"/>
  <c r="AU12" i="43"/>
  <c r="AU92" i="43" s="1"/>
  <c r="AQ25" i="45"/>
  <c r="AQ105" i="45" s="1"/>
  <c r="AQ25" i="44"/>
  <c r="AQ105" i="44" s="1"/>
  <c r="AQ25" i="43"/>
  <c r="AQ105" i="43" s="1"/>
  <c r="BG12" i="45"/>
  <c r="BG92" i="45" s="1"/>
  <c r="BG12" i="44"/>
  <c r="BG92" i="44" s="1"/>
  <c r="BG12" i="43"/>
  <c r="BG92" i="43" s="1"/>
  <c r="AX12" i="45"/>
  <c r="AX92" i="45" s="1"/>
  <c r="AX12" i="44"/>
  <c r="AX92" i="44" s="1"/>
  <c r="AX12" i="43"/>
  <c r="AX92" i="43" s="1"/>
  <c r="AT12" i="45"/>
  <c r="AT92" i="45" s="1"/>
  <c r="AT12" i="44"/>
  <c r="AT92" i="44" s="1"/>
  <c r="AT12" i="43"/>
  <c r="AT92" i="43" s="1"/>
  <c r="AW12" i="45"/>
  <c r="AW92" i="45" s="1"/>
  <c r="AW12" i="44"/>
  <c r="AW92" i="44" s="1"/>
  <c r="AW12" i="43"/>
  <c r="AW92" i="43" s="1"/>
  <c r="AR12" i="45"/>
  <c r="AR92" i="45" s="1"/>
  <c r="AR12" i="43"/>
  <c r="AR92" i="43" s="1"/>
  <c r="AR12" i="44"/>
  <c r="AR92" i="44" s="1"/>
  <c r="AU21" i="45"/>
  <c r="AU101" i="45" s="1"/>
  <c r="AU21" i="43"/>
  <c r="AU101" i="43" s="1"/>
  <c r="AU21" i="44"/>
  <c r="AU101" i="44" s="1"/>
  <c r="BG25" i="45"/>
  <c r="BG105" i="45" s="1"/>
  <c r="BG25" i="44"/>
  <c r="BG105" i="44" s="1"/>
  <c r="BG25" i="43"/>
  <c r="BG105" i="43" s="1"/>
  <c r="BF12" i="45"/>
  <c r="BF92" i="45" s="1"/>
  <c r="BF12" i="44"/>
  <c r="BF92" i="44" s="1"/>
  <c r="BF12" i="43"/>
  <c r="BF92" i="43" s="1"/>
  <c r="AW23" i="45"/>
  <c r="AW103" i="45" s="1"/>
  <c r="AW23" i="44"/>
  <c r="AW103" i="44" s="1"/>
  <c r="AW23" i="43"/>
  <c r="AW103" i="43" s="1"/>
  <c r="AS12" i="45"/>
  <c r="AS92" i="45" s="1"/>
  <c r="AS12" i="44"/>
  <c r="AS92" i="44" s="1"/>
  <c r="AS12" i="43"/>
  <c r="AS92" i="43" s="1"/>
  <c r="AV23" i="45"/>
  <c r="AV103" i="45" s="1"/>
  <c r="AV23" i="43"/>
  <c r="AV103" i="43" s="1"/>
  <c r="AV23" i="44"/>
  <c r="AV103" i="44" s="1"/>
  <c r="AR21" i="45"/>
  <c r="AR101" i="45" s="1"/>
  <c r="AR21" i="44"/>
  <c r="AR101" i="44" s="1"/>
  <c r="AR21" i="43"/>
  <c r="AR101" i="43" s="1"/>
  <c r="BK25" i="45"/>
  <c r="BK105" i="45" s="1"/>
  <c r="BK25" i="43"/>
  <c r="BK105" i="43" s="1"/>
  <c r="BK25" i="44"/>
  <c r="BK105" i="44" s="1"/>
  <c r="AZ12" i="45"/>
  <c r="AZ92" i="45" s="1"/>
  <c r="AZ12" i="44"/>
  <c r="AZ92" i="44" s="1"/>
  <c r="AZ12" i="43"/>
  <c r="AZ92" i="43" s="1"/>
  <c r="AY25" i="45"/>
  <c r="AY105" i="45" s="1"/>
  <c r="AY25" i="43"/>
  <c r="AY105" i="43" s="1"/>
  <c r="AY25" i="44"/>
  <c r="AY105" i="44" s="1"/>
  <c r="AU25" i="45"/>
  <c r="AU105" i="45" s="1"/>
  <c r="AU25" i="43"/>
  <c r="AU105" i="43" s="1"/>
  <c r="AU25" i="44"/>
  <c r="AU105" i="44" s="1"/>
  <c r="AQ12" i="45"/>
  <c r="AQ92" i="45" s="1"/>
  <c r="AQ12" i="44"/>
  <c r="AQ92" i="44" s="1"/>
  <c r="AQ12" i="43"/>
  <c r="AQ92" i="43" s="1"/>
  <c r="BG23" i="45"/>
  <c r="BG103" i="45" s="1"/>
  <c r="BG23" i="44"/>
  <c r="BG103" i="44" s="1"/>
  <c r="BG23" i="43"/>
  <c r="BG103" i="43" s="1"/>
  <c r="AX23" i="45"/>
  <c r="AX103" i="45" s="1"/>
  <c r="AX23" i="44"/>
  <c r="AX103" i="44" s="1"/>
  <c r="AX23" i="43"/>
  <c r="AX103" i="43" s="1"/>
  <c r="AT23" i="44"/>
  <c r="AT103" i="44" s="1"/>
  <c r="AT23" i="45"/>
  <c r="AT103" i="45" s="1"/>
  <c r="AT23" i="43"/>
  <c r="AT103" i="43" s="1"/>
  <c r="J6" i="35"/>
  <c r="J20" i="32"/>
  <c r="I7" i="35"/>
  <c r="I21" i="32"/>
  <c r="H6" i="35"/>
  <c r="H20" i="32"/>
  <c r="BO51" i="43" l="1"/>
  <c r="BP51" i="44"/>
  <c r="BQ51" i="45"/>
  <c r="BL64" i="45"/>
  <c r="BN62" i="43"/>
  <c r="BO51" i="44"/>
  <c r="BQ64" i="45"/>
  <c r="BL60" i="43"/>
  <c r="BP60" i="44"/>
  <c r="BM51" i="44"/>
  <c r="BQ60" i="43"/>
  <c r="BP51" i="45"/>
  <c r="BM64" i="43"/>
  <c r="BN51" i="44"/>
  <c r="BO64" i="45"/>
  <c r="BL62" i="43"/>
  <c r="BP62" i="45"/>
  <c r="BM60" i="45"/>
  <c r="BL51" i="43"/>
  <c r="BO62" i="44"/>
  <c r="BQ62" i="44"/>
  <c r="BP64" i="44"/>
  <c r="BM62" i="43"/>
  <c r="BN64" i="44"/>
  <c r="BO60" i="44"/>
  <c r="BQ64" i="44"/>
  <c r="BP60" i="43"/>
  <c r="BO64" i="43"/>
  <c r="BL62" i="44"/>
  <c r="BP62" i="43"/>
  <c r="BN60" i="45"/>
  <c r="BQ62" i="43"/>
  <c r="BN62" i="44"/>
  <c r="BO51" i="45"/>
  <c r="BL60" i="44"/>
  <c r="BP60" i="45"/>
  <c r="BM51" i="45"/>
  <c r="BQ60" i="44"/>
  <c r="BM64" i="44"/>
  <c r="BN51" i="45"/>
  <c r="BQ51" i="43"/>
  <c r="BL62" i="45"/>
  <c r="BL51" i="45"/>
  <c r="BN60" i="43"/>
  <c r="BO62" i="43"/>
  <c r="BQ62" i="45"/>
  <c r="BL64" i="44"/>
  <c r="BP64" i="43"/>
  <c r="BM62" i="44"/>
  <c r="BN64" i="45"/>
  <c r="BO60" i="43"/>
  <c r="BM51" i="43"/>
  <c r="BN51" i="43"/>
  <c r="BM60" i="44"/>
  <c r="BL51" i="44"/>
  <c r="BN64" i="43"/>
  <c r="BN62" i="45"/>
  <c r="BQ64" i="43"/>
  <c r="BL60" i="45"/>
  <c r="BQ60" i="45"/>
  <c r="BP51" i="43"/>
  <c r="BM64" i="45"/>
  <c r="BO64" i="44"/>
  <c r="BQ51" i="44"/>
  <c r="BP62" i="44"/>
  <c r="BM60" i="43"/>
  <c r="BN60" i="44"/>
  <c r="BO62" i="45"/>
  <c r="BL64" i="43"/>
  <c r="BP64" i="45"/>
  <c r="BM62" i="45"/>
  <c r="BO60" i="45"/>
  <c r="AY9" i="45" l="1"/>
  <c r="AY89" i="45" s="1"/>
  <c r="AY9" i="44"/>
  <c r="AY89" i="44" s="1"/>
  <c r="AY9" i="43"/>
  <c r="AY89" i="43" s="1"/>
  <c r="AY18" i="45"/>
  <c r="AY18" i="44"/>
  <c r="AY18" i="43"/>
  <c r="AY7" i="45"/>
  <c r="AY87" i="45" s="1"/>
  <c r="AY7" i="44"/>
  <c r="AY87" i="44" s="1"/>
  <c r="AY7" i="43"/>
  <c r="AY87" i="43" s="1"/>
  <c r="AY15" i="45"/>
  <c r="AY95" i="45" s="1"/>
  <c r="AY15" i="44"/>
  <c r="AY95" i="44" s="1"/>
  <c r="AY15" i="43"/>
  <c r="AY95" i="43" s="1"/>
  <c r="AY13" i="45" l="1"/>
  <c r="AY93" i="45" s="1"/>
  <c r="AY13" i="44"/>
  <c r="AY93" i="44" s="1"/>
  <c r="AY13" i="43"/>
  <c r="AY93" i="43" s="1"/>
  <c r="AY98" i="44"/>
  <c r="AY19" i="44"/>
  <c r="AY99" i="44" s="1"/>
  <c r="AY98" i="45"/>
  <c r="AY19" i="45"/>
  <c r="AY99" i="45" s="1"/>
  <c r="AY10" i="45"/>
  <c r="AY90" i="45" s="1"/>
  <c r="AY10" i="44"/>
  <c r="AY90" i="44" s="1"/>
  <c r="AY10" i="43"/>
  <c r="AY90" i="43" s="1"/>
  <c r="AY16" i="45"/>
  <c r="AY96" i="45" s="1"/>
  <c r="AY16" i="44"/>
  <c r="AY96" i="44" s="1"/>
  <c r="AY16" i="43"/>
  <c r="AY96" i="43" s="1"/>
  <c r="AY98" i="43"/>
  <c r="AY19" i="43"/>
  <c r="AY99" i="43" s="1"/>
  <c r="E3" i="32"/>
  <c r="F3" i="32"/>
  <c r="E4" i="32"/>
  <c r="F4" i="32"/>
  <c r="AR3" i="27"/>
  <c r="AS3" i="27"/>
  <c r="AR4" i="27"/>
  <c r="AS4" i="27"/>
  <c r="D6" i="32" l="1"/>
  <c r="G6" i="32" l="1"/>
  <c r="AT6" i="27"/>
  <c r="F6" i="32"/>
  <c r="AS6" i="27"/>
  <c r="E6" i="32"/>
  <c r="AR6" i="27"/>
  <c r="D3" i="32" l="1"/>
  <c r="D3" i="35" s="1"/>
  <c r="E3" i="35"/>
  <c r="F3" i="35"/>
  <c r="G3" i="35"/>
  <c r="D4" i="32"/>
  <c r="D4" i="35" s="1"/>
  <c r="E4" i="35"/>
  <c r="F4" i="35"/>
  <c r="G4" i="35"/>
  <c r="D4" i="34"/>
  <c r="E4" i="34"/>
  <c r="F4" i="34"/>
  <c r="G4" i="34"/>
  <c r="H4" i="34"/>
  <c r="I4" i="34"/>
  <c r="D5" i="34"/>
  <c r="E5" i="34"/>
  <c r="F5" i="34"/>
  <c r="G5" i="34"/>
  <c r="H5" i="34"/>
  <c r="I5" i="34"/>
  <c r="AG4" i="28"/>
  <c r="AH4" i="28"/>
  <c r="AI4" i="28"/>
  <c r="AG5" i="28"/>
  <c r="AH5" i="28"/>
  <c r="AI5" i="28"/>
  <c r="AQ3" i="27"/>
  <c r="AR17" i="27"/>
  <c r="AS17" i="27"/>
  <c r="AT17" i="27"/>
  <c r="AQ4" i="27"/>
  <c r="AR18" i="27"/>
  <c r="AS18" i="27"/>
  <c r="AT18" i="27"/>
  <c r="BN9" i="45" l="1"/>
  <c r="BN89" i="45" s="1"/>
  <c r="BN7" i="45"/>
  <c r="BN87" i="45" s="1"/>
  <c r="BN15" i="45"/>
  <c r="BN95" i="45" s="1"/>
  <c r="BN18" i="45"/>
  <c r="BN9" i="44"/>
  <c r="BN89" i="44" s="1"/>
  <c r="BN9" i="43"/>
  <c r="BN89" i="43" s="1"/>
  <c r="BN7" i="44"/>
  <c r="BN87" i="44" s="1"/>
  <c r="BN7" i="43"/>
  <c r="BN87" i="43" s="1"/>
  <c r="BN15" i="44"/>
  <c r="BN95" i="44" s="1"/>
  <c r="BN15" i="43"/>
  <c r="BN95" i="43" s="1"/>
  <c r="BN18" i="44"/>
  <c r="BN18" i="43"/>
  <c r="F11" i="32"/>
  <c r="D10" i="32"/>
  <c r="E11" i="32"/>
  <c r="G10" i="32"/>
  <c r="D11" i="32"/>
  <c r="F10" i="32"/>
  <c r="G11" i="32"/>
  <c r="E10" i="32"/>
  <c r="C4" i="34"/>
  <c r="C5" i="34"/>
  <c r="C4" i="32"/>
  <c r="C3" i="32"/>
  <c r="BN10" i="45" l="1"/>
  <c r="BN90" i="45" s="1"/>
  <c r="BN16" i="45"/>
  <c r="BN96" i="45" s="1"/>
  <c r="BN98" i="45"/>
  <c r="BN19" i="45"/>
  <c r="BN99" i="45" s="1"/>
  <c r="BN13" i="45"/>
  <c r="BN93" i="45" s="1"/>
  <c r="BN10" i="44"/>
  <c r="BN90" i="44" s="1"/>
  <c r="BN10" i="43"/>
  <c r="BN90" i="43" s="1"/>
  <c r="BN16" i="44"/>
  <c r="BN96" i="44" s="1"/>
  <c r="BN16" i="43"/>
  <c r="BN96" i="43" s="1"/>
  <c r="BN98" i="44"/>
  <c r="BN19" i="44"/>
  <c r="BN99" i="44" s="1"/>
  <c r="BN13" i="44"/>
  <c r="BN93" i="44" s="1"/>
  <c r="BN13" i="43"/>
  <c r="BN93" i="43" s="1"/>
  <c r="BN98" i="43"/>
  <c r="BN19" i="43"/>
  <c r="BN99" i="43" s="1"/>
  <c r="BN57" i="43"/>
  <c r="BN57" i="44"/>
  <c r="BN54" i="45"/>
  <c r="BN45" i="43"/>
  <c r="BN40" i="45"/>
  <c r="BN57" i="45"/>
  <c r="BN40" i="43"/>
  <c r="BN45" i="44"/>
  <c r="BN54" i="44"/>
  <c r="BN54" i="43"/>
  <c r="BN40" i="44"/>
  <c r="BN45" i="45"/>
  <c r="AT20" i="27"/>
  <c r="BN52" i="44" l="1"/>
  <c r="BN46" i="43"/>
  <c r="BN55" i="45"/>
  <c r="AO9" i="45"/>
  <c r="AO89" i="45" s="1"/>
  <c r="AO9" i="44"/>
  <c r="AO89" i="44" s="1"/>
  <c r="AO9" i="43"/>
  <c r="AO89" i="43" s="1"/>
  <c r="AO18" i="45"/>
  <c r="AO18" i="44"/>
  <c r="AO18" i="43"/>
  <c r="AZ9" i="45"/>
  <c r="AZ89" i="45" s="1"/>
  <c r="AZ9" i="44"/>
  <c r="AZ89" i="44" s="1"/>
  <c r="AZ9" i="43"/>
  <c r="AZ89" i="43" s="1"/>
  <c r="AO7" i="45"/>
  <c r="AO87" i="45" s="1"/>
  <c r="AO7" i="44"/>
  <c r="AO87" i="44" s="1"/>
  <c r="AO7" i="43"/>
  <c r="AO87" i="43" s="1"/>
  <c r="BN46" i="44"/>
  <c r="AO12" i="45"/>
  <c r="AO92" i="45" s="1"/>
  <c r="AO12" i="44"/>
  <c r="AO92" i="44" s="1"/>
  <c r="AO12" i="43"/>
  <c r="AO92" i="43" s="1"/>
  <c r="BN58" i="45"/>
  <c r="AO15" i="45"/>
  <c r="AO95" i="45" s="1"/>
  <c r="AO15" i="44"/>
  <c r="AO95" i="44" s="1"/>
  <c r="AO15" i="43"/>
  <c r="AO95" i="43" s="1"/>
  <c r="AO25" i="45"/>
  <c r="AO105" i="45" s="1"/>
  <c r="AO25" i="44"/>
  <c r="AO105" i="44" s="1"/>
  <c r="AO25" i="43"/>
  <c r="AO105" i="43" s="1"/>
  <c r="AZ15" i="45"/>
  <c r="AZ95" i="45" s="1"/>
  <c r="AZ15" i="43"/>
  <c r="AZ95" i="43" s="1"/>
  <c r="AZ15" i="44"/>
  <c r="AZ95" i="44" s="1"/>
  <c r="BN52" i="43"/>
  <c r="BN46" i="45"/>
  <c r="BN55" i="43"/>
  <c r="BN58" i="43"/>
  <c r="AZ7" i="45"/>
  <c r="AZ87" i="45" s="1"/>
  <c r="AZ7" i="44"/>
  <c r="AZ87" i="44" s="1"/>
  <c r="AZ7" i="43"/>
  <c r="AZ87" i="43" s="1"/>
  <c r="AO21" i="45"/>
  <c r="AO101" i="45" s="1"/>
  <c r="AO21" i="44"/>
  <c r="AO101" i="44" s="1"/>
  <c r="AO21" i="43"/>
  <c r="AO101" i="43" s="1"/>
  <c r="AO23" i="45"/>
  <c r="AO103" i="45" s="1"/>
  <c r="AO23" i="44"/>
  <c r="AO103" i="44" s="1"/>
  <c r="AO23" i="43"/>
  <c r="AO103" i="43" s="1"/>
  <c r="AZ18" i="45"/>
  <c r="AZ18" i="43"/>
  <c r="AZ18" i="44"/>
  <c r="BN52" i="45"/>
  <c r="BN58" i="44"/>
  <c r="BN55" i="44"/>
  <c r="AT9" i="27"/>
  <c r="AT23" i="27" s="1"/>
  <c r="G7" i="32"/>
  <c r="AT7" i="27"/>
  <c r="AT21" i="27" s="1"/>
  <c r="AT12" i="27"/>
  <c r="AT26" i="27" s="1"/>
  <c r="G13" i="32"/>
  <c r="G6" i="35" s="1"/>
  <c r="AZ16" i="45" l="1"/>
  <c r="AZ96" i="45" s="1"/>
  <c r="AZ16" i="43"/>
  <c r="AZ96" i="43" s="1"/>
  <c r="AZ16" i="44"/>
  <c r="AZ96" i="44" s="1"/>
  <c r="AO13" i="45"/>
  <c r="AO93" i="45" s="1"/>
  <c r="AO13" i="43"/>
  <c r="AO93" i="43" s="1"/>
  <c r="AO13" i="44"/>
  <c r="AO93" i="44" s="1"/>
  <c r="AO98" i="44"/>
  <c r="AO19" i="44"/>
  <c r="AO99" i="44" s="1"/>
  <c r="AO98" i="43"/>
  <c r="AO19" i="43"/>
  <c r="AO99" i="43" s="1"/>
  <c r="AO16" i="45"/>
  <c r="AO96" i="45" s="1"/>
  <c r="AO16" i="43"/>
  <c r="AO96" i="43" s="1"/>
  <c r="AO16" i="44"/>
  <c r="AO96" i="44" s="1"/>
  <c r="AO10" i="45"/>
  <c r="AO90" i="45" s="1"/>
  <c r="AO10" i="44"/>
  <c r="AO90" i="44" s="1"/>
  <c r="AO10" i="43"/>
  <c r="AO90" i="43" s="1"/>
  <c r="AZ98" i="44"/>
  <c r="AZ19" i="44"/>
  <c r="AZ99" i="44" s="1"/>
  <c r="AO98" i="45"/>
  <c r="AO19" i="45"/>
  <c r="AO99" i="45" s="1"/>
  <c r="AZ10" i="45"/>
  <c r="AZ90" i="45" s="1"/>
  <c r="AZ10" i="44"/>
  <c r="AZ90" i="44" s="1"/>
  <c r="AZ10" i="43"/>
  <c r="AZ90" i="43" s="1"/>
  <c r="AZ13" i="45"/>
  <c r="AZ93" i="45" s="1"/>
  <c r="AZ13" i="43"/>
  <c r="AZ93" i="43" s="1"/>
  <c r="AZ13" i="44"/>
  <c r="AZ93" i="44" s="1"/>
  <c r="AZ98" i="45"/>
  <c r="AZ19" i="45"/>
  <c r="AZ99" i="45" s="1"/>
  <c r="AZ98" i="43"/>
  <c r="AZ19" i="43"/>
  <c r="AZ99" i="43" s="1"/>
  <c r="AT10" i="27"/>
  <c r="AT24" i="27" s="1"/>
  <c r="AT13" i="27"/>
  <c r="AT27" i="27" s="1"/>
  <c r="G14" i="32"/>
  <c r="G7" i="35" s="1"/>
  <c r="C4" i="35"/>
  <c r="C3" i="35"/>
  <c r="B4" i="35"/>
  <c r="B3" i="35"/>
  <c r="B5" i="34"/>
  <c r="B4" i="34"/>
  <c r="D15" i="34"/>
  <c r="H15" i="34"/>
  <c r="D12" i="34"/>
  <c r="H12" i="34"/>
  <c r="C14" i="34"/>
  <c r="E14" i="34"/>
  <c r="F15" i="35"/>
  <c r="B15" i="35"/>
  <c r="I14" i="35"/>
  <c r="G14" i="35"/>
  <c r="E14" i="35"/>
  <c r="C14" i="35"/>
  <c r="A14" i="35"/>
  <c r="I13" i="35"/>
  <c r="H13" i="35"/>
  <c r="G13" i="35"/>
  <c r="F13" i="35"/>
  <c r="E13" i="35"/>
  <c r="D13" i="35"/>
  <c r="C13" i="35"/>
  <c r="B13" i="35"/>
  <c r="A13" i="35"/>
  <c r="A15" i="35"/>
  <c r="F14" i="35"/>
  <c r="B14" i="35"/>
  <c r="I12" i="35"/>
  <c r="H12" i="35"/>
  <c r="G12" i="35"/>
  <c r="F12" i="35"/>
  <c r="E12" i="35"/>
  <c r="D12" i="35"/>
  <c r="C12" i="35"/>
  <c r="B12" i="35"/>
  <c r="H14" i="34"/>
  <c r="D14" i="34"/>
  <c r="I13" i="34"/>
  <c r="H13" i="34"/>
  <c r="G13" i="34"/>
  <c r="F13" i="34"/>
  <c r="E13" i="34"/>
  <c r="D13" i="34"/>
  <c r="C13" i="34"/>
  <c r="B13" i="34"/>
  <c r="A13" i="34"/>
  <c r="I14" i="34"/>
  <c r="F14" i="34"/>
  <c r="A14" i="34"/>
  <c r="I12" i="34"/>
  <c r="G12" i="34"/>
  <c r="F12" i="34"/>
  <c r="E12" i="34"/>
  <c r="C12" i="34"/>
  <c r="B12" i="34"/>
  <c r="G18" i="32"/>
  <c r="G17" i="32"/>
  <c r="F18" i="32"/>
  <c r="F17" i="32"/>
  <c r="E18" i="32"/>
  <c r="E17" i="32"/>
  <c r="D18" i="32"/>
  <c r="D17" i="32"/>
  <c r="C18" i="32"/>
  <c r="C17" i="32"/>
  <c r="B18" i="32"/>
  <c r="B17" i="32"/>
  <c r="C11" i="32"/>
  <c r="C10" i="32"/>
  <c r="B11" i="32"/>
  <c r="B10" i="32"/>
  <c r="G14" i="34" l="1"/>
  <c r="E15" i="35"/>
  <c r="I15" i="35"/>
  <c r="D15" i="35"/>
  <c r="H15" i="35"/>
  <c r="D14" i="35"/>
  <c r="H14" i="35"/>
  <c r="C15" i="35"/>
  <c r="G15" i="35"/>
  <c r="B15" i="34"/>
  <c r="F15" i="34"/>
  <c r="C15" i="34"/>
  <c r="G15" i="34"/>
  <c r="B14" i="34"/>
  <c r="A15" i="34"/>
  <c r="E15" i="34"/>
  <c r="I15" i="34"/>
  <c r="I26" i="32"/>
  <c r="H26" i="32"/>
  <c r="G26" i="32"/>
  <c r="F26" i="32"/>
  <c r="E26" i="32"/>
  <c r="D26" i="32"/>
  <c r="C26" i="32"/>
  <c r="B26" i="32"/>
  <c r="A26" i="32"/>
  <c r="A28" i="32"/>
  <c r="A27" i="32"/>
  <c r="H25" i="32"/>
  <c r="G25" i="32"/>
  <c r="F25" i="32"/>
  <c r="E25" i="32"/>
  <c r="D25" i="32"/>
  <c r="C25" i="32"/>
  <c r="B25" i="32"/>
  <c r="I25" i="32" l="1"/>
  <c r="A20" i="32"/>
  <c r="A21" i="32"/>
  <c r="AI18" i="45" l="1"/>
  <c r="AI18" i="44"/>
  <c r="AI18" i="43"/>
  <c r="AS20" i="27"/>
  <c r="AR20" i="27"/>
  <c r="AQ6" i="27"/>
  <c r="AQ20" i="27" s="1"/>
  <c r="AN6" i="27"/>
  <c r="AN20" i="27" s="1"/>
  <c r="AO6" i="27"/>
  <c r="AO20" i="27" s="1"/>
  <c r="B6" i="32"/>
  <c r="AP6" i="27"/>
  <c r="AP20" i="27" s="1"/>
  <c r="C6" i="32"/>
  <c r="AW12" i="27"/>
  <c r="AW26" i="27" s="1"/>
  <c r="AW44" i="27" s="1"/>
  <c r="CE15" i="45" l="1"/>
  <c r="CE95" i="45" s="1"/>
  <c r="BQ9" i="45"/>
  <c r="BQ89" i="45" s="1"/>
  <c r="BT15" i="45"/>
  <c r="BT95" i="45" s="1"/>
  <c r="BS9" i="45"/>
  <c r="BS89" i="45" s="1"/>
  <c r="BT18" i="45"/>
  <c r="BQ7" i="45"/>
  <c r="BQ87" i="45" s="1"/>
  <c r="BP9" i="45"/>
  <c r="BP89" i="45" s="1"/>
  <c r="BP18" i="45"/>
  <c r="BL9" i="45"/>
  <c r="BL89" i="45" s="1"/>
  <c r="BX7" i="45"/>
  <c r="BX87" i="45" s="1"/>
  <c r="BO7" i="45"/>
  <c r="BO87" i="45" s="1"/>
  <c r="BU7" i="45"/>
  <c r="BU87" i="45" s="1"/>
  <c r="BW15" i="45"/>
  <c r="BW95" i="45" s="1"/>
  <c r="BV7" i="45"/>
  <c r="BV87" i="45" s="1"/>
  <c r="BV9" i="45"/>
  <c r="BV89" i="45" s="1"/>
  <c r="BW18" i="45"/>
  <c r="CD9" i="45"/>
  <c r="CD89" i="45" s="1"/>
  <c r="BP15" i="45"/>
  <c r="BP95" i="45" s="1"/>
  <c r="BL18" i="45"/>
  <c r="BX18" i="45"/>
  <c r="BX15" i="45"/>
  <c r="BX95" i="45" s="1"/>
  <c r="BV15" i="45"/>
  <c r="BV95" i="45" s="1"/>
  <c r="CE9" i="45"/>
  <c r="CE89" i="45" s="1"/>
  <c r="BM9" i="45"/>
  <c r="BM89" i="45" s="1"/>
  <c r="BT7" i="45"/>
  <c r="BT87" i="45" s="1"/>
  <c r="BO18" i="45"/>
  <c r="CD15" i="45"/>
  <c r="CD95" i="45" s="1"/>
  <c r="BU18" i="45"/>
  <c r="CD18" i="45"/>
  <c r="BL15" i="45"/>
  <c r="BL95" i="45" s="1"/>
  <c r="BT9" i="45"/>
  <c r="BT89" i="45" s="1"/>
  <c r="BS18" i="45"/>
  <c r="BS15" i="45"/>
  <c r="BS95" i="45" s="1"/>
  <c r="BS7" i="45"/>
  <c r="BS87" i="45" s="1"/>
  <c r="BV18" i="45"/>
  <c r="BO9" i="45"/>
  <c r="BO89" i="45" s="1"/>
  <c r="BM18" i="45"/>
  <c r="BU9" i="45"/>
  <c r="BU89" i="45" s="1"/>
  <c r="BM15" i="45"/>
  <c r="BM95" i="45" s="1"/>
  <c r="BW9" i="45"/>
  <c r="BW89" i="45" s="1"/>
  <c r="CE7" i="45"/>
  <c r="CE87" i="45" s="1"/>
  <c r="BM7" i="45"/>
  <c r="BM87" i="45" s="1"/>
  <c r="BQ15" i="45"/>
  <c r="BQ95" i="45" s="1"/>
  <c r="BQ18" i="45"/>
  <c r="BW7" i="45"/>
  <c r="BW87" i="45" s="1"/>
  <c r="BP7" i="45"/>
  <c r="BP87" i="45" s="1"/>
  <c r="BU15" i="45"/>
  <c r="BU95" i="45" s="1"/>
  <c r="CD7" i="45"/>
  <c r="CD87" i="45" s="1"/>
  <c r="BL7" i="45"/>
  <c r="BL87" i="45" s="1"/>
  <c r="BX9" i="45"/>
  <c r="BX89" i="45" s="1"/>
  <c r="CE18" i="45"/>
  <c r="BO15" i="45"/>
  <c r="BO95" i="45" s="1"/>
  <c r="BZ9" i="45"/>
  <c r="BZ89" i="45" s="1"/>
  <c r="BZ7" i="45"/>
  <c r="BZ87" i="45" s="1"/>
  <c r="BZ15" i="45"/>
  <c r="BZ95" i="45" s="1"/>
  <c r="BZ18" i="45"/>
  <c r="CD15" i="44"/>
  <c r="CD95" i="44" s="1"/>
  <c r="CD15" i="43"/>
  <c r="CD95" i="43" s="1"/>
  <c r="BQ9" i="44"/>
  <c r="BQ89" i="44" s="1"/>
  <c r="BQ9" i="43"/>
  <c r="BQ89" i="43" s="1"/>
  <c r="BR9" i="44"/>
  <c r="BR89" i="44" s="1"/>
  <c r="BR9" i="43"/>
  <c r="BR89" i="43" s="1"/>
  <c r="BP18" i="44"/>
  <c r="BP18" i="43"/>
  <c r="BT7" i="44"/>
  <c r="BT87" i="44" s="1"/>
  <c r="BT7" i="43"/>
  <c r="BT87" i="43" s="1"/>
  <c r="BV15" i="43"/>
  <c r="BV95" i="43" s="1"/>
  <c r="BV15" i="44"/>
  <c r="BV95" i="44" s="1"/>
  <c r="BY9" i="44"/>
  <c r="BY89" i="44" s="1"/>
  <c r="BY9" i="43"/>
  <c r="BY89" i="43" s="1"/>
  <c r="BM15" i="44"/>
  <c r="BM95" i="44" s="1"/>
  <c r="BM15" i="43"/>
  <c r="BM95" i="43" s="1"/>
  <c r="CD9" i="44"/>
  <c r="CD89" i="44" s="1"/>
  <c r="CD9" i="43"/>
  <c r="CD89" i="43" s="1"/>
  <c r="BU7" i="43"/>
  <c r="BU87" i="43" s="1"/>
  <c r="BU7" i="44"/>
  <c r="BU87" i="44" s="1"/>
  <c r="BV9" i="44"/>
  <c r="BV89" i="44" s="1"/>
  <c r="BV9" i="43"/>
  <c r="BV89" i="43" s="1"/>
  <c r="BU9" i="44"/>
  <c r="BU89" i="44" s="1"/>
  <c r="BU9" i="43"/>
  <c r="BU89" i="43" s="1"/>
  <c r="BV18" i="44"/>
  <c r="BV18" i="43"/>
  <c r="CC9" i="44"/>
  <c r="CC89" i="44" s="1"/>
  <c r="CC9" i="43"/>
  <c r="CC89" i="43" s="1"/>
  <c r="BP15" i="44"/>
  <c r="BP95" i="44" s="1"/>
  <c r="BP15" i="43"/>
  <c r="BP95" i="43" s="1"/>
  <c r="BL18" i="44"/>
  <c r="BL18" i="43"/>
  <c r="BW18" i="44"/>
  <c r="BW18" i="43"/>
  <c r="BW15" i="44"/>
  <c r="BW95" i="44" s="1"/>
  <c r="BW15" i="43"/>
  <c r="BW95" i="43" s="1"/>
  <c r="BU15" i="44"/>
  <c r="BU95" i="44" s="1"/>
  <c r="BU15" i="43"/>
  <c r="BU95" i="43" s="1"/>
  <c r="BS15" i="44"/>
  <c r="BS95" i="44" s="1"/>
  <c r="BS15" i="43"/>
  <c r="BS95" i="43" s="1"/>
  <c r="BS18" i="44"/>
  <c r="BS18" i="43"/>
  <c r="BP9" i="44"/>
  <c r="BP89" i="44" s="1"/>
  <c r="BP9" i="43"/>
  <c r="BP89" i="43" s="1"/>
  <c r="BW7" i="44"/>
  <c r="BW87" i="44" s="1"/>
  <c r="BW7" i="43"/>
  <c r="BW87" i="43" s="1"/>
  <c r="CD7" i="44"/>
  <c r="CD87" i="44" s="1"/>
  <c r="CD7" i="43"/>
  <c r="CD87" i="43" s="1"/>
  <c r="BS7" i="44"/>
  <c r="BS87" i="44" s="1"/>
  <c r="BS7" i="43"/>
  <c r="BS87" i="43" s="1"/>
  <c r="BT18" i="44"/>
  <c r="BT18" i="43"/>
  <c r="BS9" i="44"/>
  <c r="BS89" i="44" s="1"/>
  <c r="BS9" i="43"/>
  <c r="BS89" i="43" s="1"/>
  <c r="BR18" i="44"/>
  <c r="BR18" i="43"/>
  <c r="BY15" i="44"/>
  <c r="BY95" i="44" s="1"/>
  <c r="BY15" i="43"/>
  <c r="BY95" i="43" s="1"/>
  <c r="BR15" i="44"/>
  <c r="BR95" i="44" s="1"/>
  <c r="BR15" i="43"/>
  <c r="BR95" i="43" s="1"/>
  <c r="BR7" i="44"/>
  <c r="BR87" i="44" s="1"/>
  <c r="BR7" i="43"/>
  <c r="BR87" i="43" s="1"/>
  <c r="BU18" i="44"/>
  <c r="BU18" i="43"/>
  <c r="BO9" i="44"/>
  <c r="BO89" i="44" s="1"/>
  <c r="BO9" i="43"/>
  <c r="BO89" i="43" s="1"/>
  <c r="BM18" i="44"/>
  <c r="BM18" i="43"/>
  <c r="BT9" i="44"/>
  <c r="BT89" i="44" s="1"/>
  <c r="BT9" i="43"/>
  <c r="BT89" i="43" s="1"/>
  <c r="BQ7" i="44"/>
  <c r="BQ87" i="44" s="1"/>
  <c r="BQ7" i="43"/>
  <c r="BQ87" i="43" s="1"/>
  <c r="BL9" i="44"/>
  <c r="BL89" i="44" s="1"/>
  <c r="BL9" i="43"/>
  <c r="BL89" i="43" s="1"/>
  <c r="BO7" i="44"/>
  <c r="BO87" i="44" s="1"/>
  <c r="BO7" i="43"/>
  <c r="BO87" i="43" s="1"/>
  <c r="BM9" i="44"/>
  <c r="BM89" i="44" s="1"/>
  <c r="BM9" i="43"/>
  <c r="BM89" i="43" s="1"/>
  <c r="BY7" i="44"/>
  <c r="BY87" i="44" s="1"/>
  <c r="BY7" i="43"/>
  <c r="BY87" i="43" s="1"/>
  <c r="BO18" i="44"/>
  <c r="BO18" i="43"/>
  <c r="CC15" i="44"/>
  <c r="CC95" i="44" s="1"/>
  <c r="CC15" i="43"/>
  <c r="CC95" i="43" s="1"/>
  <c r="CC18" i="44"/>
  <c r="CC18" i="43"/>
  <c r="BL15" i="44"/>
  <c r="BL95" i="44" s="1"/>
  <c r="BL15" i="43"/>
  <c r="BL95" i="43" s="1"/>
  <c r="BM7" i="44"/>
  <c r="BM87" i="44" s="1"/>
  <c r="BM7" i="43"/>
  <c r="BM87" i="43" s="1"/>
  <c r="BY18" i="44"/>
  <c r="BY18" i="43"/>
  <c r="BQ15" i="44"/>
  <c r="BQ95" i="44" s="1"/>
  <c r="BQ15" i="43"/>
  <c r="BQ95" i="43" s="1"/>
  <c r="BQ18" i="44"/>
  <c r="BQ18" i="43"/>
  <c r="BV7" i="44"/>
  <c r="BV87" i="44" s="1"/>
  <c r="BV7" i="43"/>
  <c r="BV87" i="43" s="1"/>
  <c r="BP7" i="44"/>
  <c r="BP87" i="44" s="1"/>
  <c r="BP7" i="43"/>
  <c r="BP87" i="43" s="1"/>
  <c r="BT15" i="44"/>
  <c r="BT95" i="44" s="1"/>
  <c r="BT15" i="43"/>
  <c r="BT95" i="43" s="1"/>
  <c r="CC7" i="44"/>
  <c r="CC87" i="44" s="1"/>
  <c r="CC7" i="43"/>
  <c r="CC87" i="43" s="1"/>
  <c r="BL7" i="44"/>
  <c r="BL87" i="44" s="1"/>
  <c r="BL7" i="43"/>
  <c r="BL87" i="43" s="1"/>
  <c r="BW9" i="44"/>
  <c r="BW89" i="44" s="1"/>
  <c r="BW9" i="43"/>
  <c r="BW89" i="43" s="1"/>
  <c r="CD18" i="44"/>
  <c r="CD18" i="43"/>
  <c r="BO15" i="44"/>
  <c r="BO95" i="44" s="1"/>
  <c r="BO15" i="43"/>
  <c r="BO95" i="43" s="1"/>
  <c r="AV9" i="45"/>
  <c r="AV89" i="45" s="1"/>
  <c r="AV9" i="43"/>
  <c r="AV89" i="43" s="1"/>
  <c r="AV9" i="44"/>
  <c r="AV89" i="44" s="1"/>
  <c r="AT9" i="45"/>
  <c r="AT89" i="45" s="1"/>
  <c r="AT9" i="44"/>
  <c r="AT89" i="44" s="1"/>
  <c r="AT9" i="43"/>
  <c r="AT89" i="43" s="1"/>
  <c r="AX18" i="45"/>
  <c r="AX18" i="44"/>
  <c r="AX18" i="43"/>
  <c r="AN25" i="45"/>
  <c r="AN105" i="45" s="1"/>
  <c r="AN25" i="43"/>
  <c r="AN105" i="43" s="1"/>
  <c r="AN25" i="44"/>
  <c r="AN105" i="44" s="1"/>
  <c r="AR15" i="45"/>
  <c r="AR95" i="45" s="1"/>
  <c r="AR15" i="44"/>
  <c r="AR95" i="44" s="1"/>
  <c r="AR15" i="43"/>
  <c r="AR95" i="43" s="1"/>
  <c r="AM9" i="45"/>
  <c r="AM89" i="45" s="1"/>
  <c r="AM9" i="44"/>
  <c r="AM89" i="44" s="1"/>
  <c r="AM9" i="43"/>
  <c r="AM89" i="43" s="1"/>
  <c r="AP15" i="45"/>
  <c r="AP95" i="45" s="1"/>
  <c r="AP15" i="44"/>
  <c r="AP95" i="44" s="1"/>
  <c r="AP15" i="43"/>
  <c r="AP95" i="43" s="1"/>
  <c r="AP25" i="45"/>
  <c r="AP105" i="45" s="1"/>
  <c r="AP25" i="44"/>
  <c r="AP105" i="44" s="1"/>
  <c r="AP25" i="43"/>
  <c r="AP105" i="43" s="1"/>
  <c r="AS7" i="45"/>
  <c r="AS87" i="45" s="1"/>
  <c r="AS7" i="44"/>
  <c r="AS87" i="44" s="1"/>
  <c r="AS7" i="43"/>
  <c r="AS87" i="43" s="1"/>
  <c r="BG18" i="45"/>
  <c r="BG18" i="44"/>
  <c r="BG18" i="43"/>
  <c r="AV18" i="45"/>
  <c r="AV18" i="43"/>
  <c r="AV18" i="44"/>
  <c r="AV7" i="45"/>
  <c r="AV87" i="45" s="1"/>
  <c r="AV7" i="43"/>
  <c r="AV87" i="43" s="1"/>
  <c r="AV7" i="44"/>
  <c r="AV87" i="44" s="1"/>
  <c r="AJ21" i="45"/>
  <c r="AJ60" i="45" s="1"/>
  <c r="AJ21" i="44"/>
  <c r="AJ60" i="44" s="1"/>
  <c r="AJ21" i="43"/>
  <c r="AJ60" i="43" s="1"/>
  <c r="AM25" i="45"/>
  <c r="AM25" i="44"/>
  <c r="AM25" i="43"/>
  <c r="BK9" i="45"/>
  <c r="BK89" i="45" s="1"/>
  <c r="BK9" i="44"/>
  <c r="BK89" i="44" s="1"/>
  <c r="BK9" i="43"/>
  <c r="BK89" i="43" s="1"/>
  <c r="AQ15" i="45"/>
  <c r="AQ95" i="45" s="1"/>
  <c r="AQ15" i="44"/>
  <c r="AQ95" i="44" s="1"/>
  <c r="AQ15" i="43"/>
  <c r="AQ95" i="43" s="1"/>
  <c r="AM18" i="45"/>
  <c r="AM19" i="45" s="1"/>
  <c r="AM18" i="44"/>
  <c r="AM19" i="44" s="1"/>
  <c r="AM18" i="43"/>
  <c r="AM19" i="43" s="1"/>
  <c r="BK18" i="45"/>
  <c r="BK18" i="44"/>
  <c r="BK18" i="43"/>
  <c r="AN12" i="45"/>
  <c r="AN92" i="45" s="1"/>
  <c r="AN12" i="44"/>
  <c r="AN92" i="44" s="1"/>
  <c r="AN12" i="43"/>
  <c r="AN92" i="43" s="1"/>
  <c r="AN9" i="45"/>
  <c r="AN89" i="45" s="1"/>
  <c r="AN9" i="44"/>
  <c r="AN89" i="44" s="1"/>
  <c r="AN9" i="43"/>
  <c r="AN89" i="43" s="1"/>
  <c r="AR7" i="45"/>
  <c r="AR87" i="45" s="1"/>
  <c r="AR7" i="43"/>
  <c r="AR87" i="43" s="1"/>
  <c r="AR7" i="44"/>
  <c r="AR87" i="44" s="1"/>
  <c r="AU15" i="45"/>
  <c r="AU95" i="45" s="1"/>
  <c r="AU15" i="44"/>
  <c r="AU95" i="44" s="1"/>
  <c r="AU15" i="43"/>
  <c r="AU95" i="43" s="1"/>
  <c r="AK18" i="45"/>
  <c r="AK18" i="44"/>
  <c r="AK18" i="43"/>
  <c r="AK7" i="45"/>
  <c r="AK7" i="44"/>
  <c r="AK7" i="43"/>
  <c r="AJ25" i="45"/>
  <c r="AJ64" i="45" s="1"/>
  <c r="AJ25" i="43"/>
  <c r="AJ64" i="43" s="1"/>
  <c r="AJ25" i="44"/>
  <c r="AJ64" i="44" s="1"/>
  <c r="AM15" i="45"/>
  <c r="AM15" i="44"/>
  <c r="AM15" i="43"/>
  <c r="AW9" i="45"/>
  <c r="AW89" i="45" s="1"/>
  <c r="AW9" i="44"/>
  <c r="AW89" i="44" s="1"/>
  <c r="AW9" i="43"/>
  <c r="AW89" i="43" s="1"/>
  <c r="AP9" i="45"/>
  <c r="AP89" i="45" s="1"/>
  <c r="AP9" i="44"/>
  <c r="AP89" i="44" s="1"/>
  <c r="AP9" i="43"/>
  <c r="AP89" i="43" s="1"/>
  <c r="AL9" i="45"/>
  <c r="AL9" i="44"/>
  <c r="AL9" i="43"/>
  <c r="AS18" i="45"/>
  <c r="AS18" i="44"/>
  <c r="AS18" i="43"/>
  <c r="AP7" i="45"/>
  <c r="AP87" i="45" s="1"/>
  <c r="AP7" i="44"/>
  <c r="AP87" i="44" s="1"/>
  <c r="AP7" i="43"/>
  <c r="AP87" i="43" s="1"/>
  <c r="AW15" i="45"/>
  <c r="AW95" i="45" s="1"/>
  <c r="AW15" i="44"/>
  <c r="AW95" i="44" s="1"/>
  <c r="AW15" i="43"/>
  <c r="AW95" i="43" s="1"/>
  <c r="AL21" i="45"/>
  <c r="AL60" i="45" s="1"/>
  <c r="AL21" i="44"/>
  <c r="AL60" i="44" s="1"/>
  <c r="AL21" i="43"/>
  <c r="AL60" i="43" s="1"/>
  <c r="AL15" i="45"/>
  <c r="AL54" i="45" s="1"/>
  <c r="AL15" i="44"/>
  <c r="AL54" i="44" s="1"/>
  <c r="AL15" i="43"/>
  <c r="AL54" i="43" s="1"/>
  <c r="AL23" i="45"/>
  <c r="AL62" i="45" s="1"/>
  <c r="AL23" i="44"/>
  <c r="AL62" i="44" s="1"/>
  <c r="AL23" i="43"/>
  <c r="AL62" i="43" s="1"/>
  <c r="AN15" i="45"/>
  <c r="AN95" i="45" s="1"/>
  <c r="AN15" i="44"/>
  <c r="AN95" i="44" s="1"/>
  <c r="AN15" i="43"/>
  <c r="AN95" i="43" s="1"/>
  <c r="AW18" i="45"/>
  <c r="AW18" i="44"/>
  <c r="AW18" i="43"/>
  <c r="BF18" i="45"/>
  <c r="BF18" i="44"/>
  <c r="BF18" i="43"/>
  <c r="AI57" i="43"/>
  <c r="AI19" i="43"/>
  <c r="AI58" i="43" s="1"/>
  <c r="BF7" i="45"/>
  <c r="BF87" i="45" s="1"/>
  <c r="BF7" i="44"/>
  <c r="BF87" i="44" s="1"/>
  <c r="BF7" i="43"/>
  <c r="BF87" i="43" s="1"/>
  <c r="BK7" i="45"/>
  <c r="BK87" i="45" s="1"/>
  <c r="BK7" i="44"/>
  <c r="BK87" i="44" s="1"/>
  <c r="BK7" i="43"/>
  <c r="BK87" i="43" s="1"/>
  <c r="AJ18" i="45"/>
  <c r="AJ18" i="43"/>
  <c r="AJ18" i="44"/>
  <c r="AK15" i="45"/>
  <c r="AK54" i="45" s="1"/>
  <c r="AK15" i="44"/>
  <c r="AK54" i="44" s="1"/>
  <c r="AK15" i="43"/>
  <c r="AK54" i="43" s="1"/>
  <c r="AJ23" i="45"/>
  <c r="AJ62" i="45" s="1"/>
  <c r="AJ23" i="43"/>
  <c r="AJ62" i="43" s="1"/>
  <c r="AJ23" i="44"/>
  <c r="AJ62" i="44" s="1"/>
  <c r="AL25" i="45"/>
  <c r="AL64" i="45" s="1"/>
  <c r="AL25" i="44"/>
  <c r="AL64" i="44" s="1"/>
  <c r="AL25" i="43"/>
  <c r="AL64" i="43" s="1"/>
  <c r="AL18" i="45"/>
  <c r="AL18" i="44"/>
  <c r="AL18" i="43"/>
  <c r="AL12" i="45"/>
  <c r="AL12" i="44"/>
  <c r="AL12" i="43"/>
  <c r="BF15" i="45"/>
  <c r="BF95" i="45" s="1"/>
  <c r="BF15" i="44"/>
  <c r="BF95" i="44" s="1"/>
  <c r="BF15" i="43"/>
  <c r="BF95" i="43" s="1"/>
  <c r="AJ9" i="45"/>
  <c r="AJ9" i="44"/>
  <c r="AJ9" i="43"/>
  <c r="AT15" i="45"/>
  <c r="AT95" i="45" s="1"/>
  <c r="AT15" i="44"/>
  <c r="AT95" i="44" s="1"/>
  <c r="AT15" i="43"/>
  <c r="AT95" i="43" s="1"/>
  <c r="AJ12" i="45"/>
  <c r="AJ12" i="44"/>
  <c r="AJ12" i="43"/>
  <c r="AQ18" i="45"/>
  <c r="AQ18" i="44"/>
  <c r="AQ18" i="43"/>
  <c r="AK25" i="45"/>
  <c r="AK64" i="45" s="1"/>
  <c r="AK25" i="44"/>
  <c r="AK64" i="44" s="1"/>
  <c r="AK25" i="43"/>
  <c r="AK64" i="43" s="1"/>
  <c r="AU7" i="45"/>
  <c r="AU87" i="45" s="1"/>
  <c r="AU7" i="44"/>
  <c r="AU87" i="44" s="1"/>
  <c r="AU7" i="43"/>
  <c r="AU87" i="43" s="1"/>
  <c r="AK21" i="45"/>
  <c r="AK60" i="45" s="1"/>
  <c r="AK21" i="44"/>
  <c r="AK60" i="44" s="1"/>
  <c r="AK21" i="43"/>
  <c r="AK60" i="43" s="1"/>
  <c r="AK12" i="45"/>
  <c r="AK12" i="44"/>
  <c r="AK12" i="43"/>
  <c r="AN7" i="45"/>
  <c r="AN87" i="45" s="1"/>
  <c r="AN7" i="44"/>
  <c r="AN87" i="44" s="1"/>
  <c r="AN7" i="43"/>
  <c r="AN87" i="43" s="1"/>
  <c r="AQ7" i="45"/>
  <c r="AQ87" i="45" s="1"/>
  <c r="AQ7" i="44"/>
  <c r="AQ87" i="44" s="1"/>
  <c r="AQ7" i="43"/>
  <c r="AQ87" i="43" s="1"/>
  <c r="AM7" i="45"/>
  <c r="AM87" i="45" s="1"/>
  <c r="AM7" i="44"/>
  <c r="AM87" i="44" s="1"/>
  <c r="AM7" i="43"/>
  <c r="AM87" i="43" s="1"/>
  <c r="AM21" i="45"/>
  <c r="AM21" i="44"/>
  <c r="AM21" i="43"/>
  <c r="AI7" i="45"/>
  <c r="AI7" i="44"/>
  <c r="AI7" i="43"/>
  <c r="AI12" i="45"/>
  <c r="AI12" i="44"/>
  <c r="AI12" i="43"/>
  <c r="AP21" i="45"/>
  <c r="AP101" i="45" s="1"/>
  <c r="AP21" i="44"/>
  <c r="AP101" i="44" s="1"/>
  <c r="AP21" i="43"/>
  <c r="AP101" i="43" s="1"/>
  <c r="AI15" i="45"/>
  <c r="AI54" i="45" s="1"/>
  <c r="AI15" i="44"/>
  <c r="AI54" i="44" s="1"/>
  <c r="AI15" i="43"/>
  <c r="AI54" i="43" s="1"/>
  <c r="AS15" i="45"/>
  <c r="AS95" i="45" s="1"/>
  <c r="AS15" i="44"/>
  <c r="AS95" i="44" s="1"/>
  <c r="AS15" i="43"/>
  <c r="AS95" i="43" s="1"/>
  <c r="BG7" i="45"/>
  <c r="BG87" i="45" s="1"/>
  <c r="BG7" i="44"/>
  <c r="BG87" i="44" s="1"/>
  <c r="BG7" i="43"/>
  <c r="BG87" i="43" s="1"/>
  <c r="AQ9" i="45"/>
  <c r="AQ89" i="45" s="1"/>
  <c r="AQ9" i="44"/>
  <c r="AQ89" i="44" s="1"/>
  <c r="AQ9" i="43"/>
  <c r="AQ89" i="43" s="1"/>
  <c r="AI25" i="45"/>
  <c r="AI64" i="45" s="1"/>
  <c r="AI25" i="43"/>
  <c r="AI64" i="43" s="1"/>
  <c r="AI25" i="44"/>
  <c r="AI64" i="44" s="1"/>
  <c r="AI57" i="44"/>
  <c r="AI19" i="44"/>
  <c r="AI58" i="44" s="1"/>
  <c r="AN21" i="45"/>
  <c r="AN101" i="45" s="1"/>
  <c r="AN21" i="44"/>
  <c r="AN101" i="44" s="1"/>
  <c r="AN21" i="43"/>
  <c r="AN101" i="43" s="1"/>
  <c r="AR9" i="45"/>
  <c r="AR89" i="45" s="1"/>
  <c r="AR9" i="43"/>
  <c r="AR89" i="43" s="1"/>
  <c r="AR9" i="44"/>
  <c r="AR89" i="44" s="1"/>
  <c r="AI9" i="45"/>
  <c r="AI9" i="44"/>
  <c r="AI9" i="43"/>
  <c r="AL7" i="45"/>
  <c r="AL7" i="44"/>
  <c r="AL7" i="43"/>
  <c r="AV15" i="45"/>
  <c r="AV95" i="45" s="1"/>
  <c r="AV15" i="44"/>
  <c r="AV95" i="44" s="1"/>
  <c r="AV15" i="43"/>
  <c r="AV95" i="43" s="1"/>
  <c r="BF9" i="45"/>
  <c r="BF89" i="45" s="1"/>
  <c r="BF9" i="44"/>
  <c r="BF89" i="44" s="1"/>
  <c r="BF9" i="43"/>
  <c r="BF89" i="43" s="1"/>
  <c r="AT7" i="45"/>
  <c r="AT87" i="45" s="1"/>
  <c r="AT7" i="44"/>
  <c r="AT87" i="44" s="1"/>
  <c r="AT7" i="43"/>
  <c r="AT87" i="43" s="1"/>
  <c r="AX9" i="45"/>
  <c r="AX89" i="45" s="1"/>
  <c r="AX9" i="44"/>
  <c r="AX89" i="44" s="1"/>
  <c r="AX9" i="43"/>
  <c r="AX89" i="43" s="1"/>
  <c r="BK15" i="45"/>
  <c r="BK95" i="45" s="1"/>
  <c r="BK15" i="44"/>
  <c r="BK95" i="44" s="1"/>
  <c r="BK15" i="43"/>
  <c r="BK95" i="43" s="1"/>
  <c r="AM12" i="45"/>
  <c r="AM92" i="45" s="1"/>
  <c r="AM12" i="44"/>
  <c r="AM92" i="44" s="1"/>
  <c r="AM12" i="43"/>
  <c r="AM92" i="43" s="1"/>
  <c r="AT18" i="45"/>
  <c r="AT18" i="44"/>
  <c r="AT18" i="43"/>
  <c r="AN23" i="45"/>
  <c r="AN103" i="45" s="1"/>
  <c r="AN23" i="43"/>
  <c r="AN103" i="43" s="1"/>
  <c r="AN23" i="44"/>
  <c r="AN103" i="44" s="1"/>
  <c r="AN18" i="45"/>
  <c r="AN18" i="44"/>
  <c r="AN18" i="43"/>
  <c r="AR18" i="45"/>
  <c r="AR18" i="44"/>
  <c r="AR18" i="43"/>
  <c r="AU9" i="45"/>
  <c r="AU89" i="45" s="1"/>
  <c r="AU9" i="44"/>
  <c r="AU89" i="44" s="1"/>
  <c r="AU9" i="43"/>
  <c r="AU89" i="43" s="1"/>
  <c r="AU18" i="45"/>
  <c r="AU18" i="44"/>
  <c r="AU18" i="43"/>
  <c r="AK9" i="45"/>
  <c r="AK9" i="44"/>
  <c r="AK9" i="43"/>
  <c r="AK23" i="45"/>
  <c r="AK62" i="45" s="1"/>
  <c r="AK23" i="44"/>
  <c r="AK62" i="44" s="1"/>
  <c r="AK23" i="43"/>
  <c r="AK62" i="43" s="1"/>
  <c r="AJ7" i="45"/>
  <c r="AJ7" i="44"/>
  <c r="AJ7" i="43"/>
  <c r="AJ15" i="45"/>
  <c r="AJ54" i="45" s="1"/>
  <c r="AJ15" i="44"/>
  <c r="AJ54" i="44" s="1"/>
  <c r="AJ15" i="43"/>
  <c r="AJ54" i="43" s="1"/>
  <c r="AX7" i="45"/>
  <c r="AX87" i="45" s="1"/>
  <c r="AX7" i="44"/>
  <c r="AX87" i="44" s="1"/>
  <c r="AX7" i="43"/>
  <c r="AX87" i="43" s="1"/>
  <c r="AM23" i="45"/>
  <c r="AM23" i="44"/>
  <c r="AM23" i="43"/>
  <c r="AW7" i="45"/>
  <c r="AW87" i="45" s="1"/>
  <c r="AW7" i="44"/>
  <c r="AW87" i="44" s="1"/>
  <c r="AW7" i="43"/>
  <c r="AW87" i="43" s="1"/>
  <c r="AP12" i="45"/>
  <c r="AP92" i="45" s="1"/>
  <c r="AP12" i="44"/>
  <c r="AP92" i="44" s="1"/>
  <c r="AP12" i="43"/>
  <c r="AP92" i="43" s="1"/>
  <c r="AP23" i="45"/>
  <c r="AP103" i="45" s="1"/>
  <c r="AP23" i="44"/>
  <c r="AP103" i="44" s="1"/>
  <c r="AP23" i="43"/>
  <c r="AP103" i="43" s="1"/>
  <c r="AI21" i="45"/>
  <c r="AI60" i="45" s="1"/>
  <c r="AI21" i="43"/>
  <c r="AI60" i="43" s="1"/>
  <c r="AI21" i="44"/>
  <c r="AI60" i="44" s="1"/>
  <c r="BG15" i="45"/>
  <c r="BG95" i="45" s="1"/>
  <c r="BG15" i="44"/>
  <c r="BG95" i="44" s="1"/>
  <c r="BG15" i="43"/>
  <c r="BG95" i="43" s="1"/>
  <c r="BG9" i="45"/>
  <c r="BG89" i="45" s="1"/>
  <c r="BG9" i="44"/>
  <c r="BG89" i="44" s="1"/>
  <c r="BG9" i="43"/>
  <c r="BG89" i="43" s="1"/>
  <c r="AI23" i="45"/>
  <c r="AI62" i="45" s="1"/>
  <c r="AI23" i="43"/>
  <c r="AI62" i="43" s="1"/>
  <c r="AI23" i="44"/>
  <c r="AI62" i="44" s="1"/>
  <c r="AP18" i="45"/>
  <c r="AP18" i="44"/>
  <c r="AP18" i="43"/>
  <c r="AX15" i="45"/>
  <c r="AX95" i="45" s="1"/>
  <c r="AX15" i="44"/>
  <c r="AX95" i="44" s="1"/>
  <c r="AX15" i="43"/>
  <c r="AX95" i="43" s="1"/>
  <c r="AS9" i="45"/>
  <c r="AS89" i="45" s="1"/>
  <c r="AS9" i="44"/>
  <c r="AS89" i="44" s="1"/>
  <c r="AS9" i="43"/>
  <c r="AS89" i="43" s="1"/>
  <c r="AI57" i="45"/>
  <c r="AI19" i="45"/>
  <c r="AI58" i="45" s="1"/>
  <c r="AW9" i="27"/>
  <c r="AW23" i="27" s="1"/>
  <c r="AW41" i="27" s="1"/>
  <c r="AU12" i="27"/>
  <c r="AU26" i="27" s="1"/>
  <c r="AU44" i="27" s="1"/>
  <c r="AU9" i="27"/>
  <c r="AU23" i="27" s="1"/>
  <c r="AU41" i="27" s="1"/>
  <c r="D7" i="32"/>
  <c r="J7" i="32"/>
  <c r="J14" i="32" s="1"/>
  <c r="AW7" i="27"/>
  <c r="AW21" i="27" s="1"/>
  <c r="AW39" i="27" s="1"/>
  <c r="AU7" i="27"/>
  <c r="AU21" i="27" s="1"/>
  <c r="AU39" i="27" s="1"/>
  <c r="H7" i="32"/>
  <c r="H14" i="32" s="1"/>
  <c r="E7" i="32"/>
  <c r="AR7" i="27"/>
  <c r="AR21" i="27" s="1"/>
  <c r="AS12" i="27"/>
  <c r="AS26" i="27" s="1"/>
  <c r="AS9" i="27"/>
  <c r="AS23" i="27" s="1"/>
  <c r="AR9" i="27"/>
  <c r="AR23" i="27" s="1"/>
  <c r="AR12" i="27"/>
  <c r="AR26" i="27" s="1"/>
  <c r="F7" i="32"/>
  <c r="AS7" i="27"/>
  <c r="AS21" i="27" s="1"/>
  <c r="AQ9" i="27"/>
  <c r="AQ23" i="27" s="1"/>
  <c r="AQ7" i="27"/>
  <c r="AQ21" i="27" s="1"/>
  <c r="D6" i="35"/>
  <c r="D13" i="32"/>
  <c r="E13" i="32"/>
  <c r="E6" i="35"/>
  <c r="AQ12" i="27"/>
  <c r="AQ26" i="27" s="1"/>
  <c r="F6" i="35"/>
  <c r="F13" i="32"/>
  <c r="AP7" i="27"/>
  <c r="AP21" i="27" s="1"/>
  <c r="AN7" i="27"/>
  <c r="AN21" i="27" s="1"/>
  <c r="AP12" i="27"/>
  <c r="AP26" i="27" s="1"/>
  <c r="AO9" i="27"/>
  <c r="AO23" i="27" s="1"/>
  <c r="AP9" i="27"/>
  <c r="AP23" i="27" s="1"/>
  <c r="AN12" i="27"/>
  <c r="AN26" i="27" s="1"/>
  <c r="AO12" i="27"/>
  <c r="AO26" i="27" s="1"/>
  <c r="AO7" i="27"/>
  <c r="AO21" i="27" s="1"/>
  <c r="AN9" i="27"/>
  <c r="AN23" i="27" s="1"/>
  <c r="C6" i="35"/>
  <c r="C13" i="32"/>
  <c r="C7" i="32"/>
  <c r="B6" i="35"/>
  <c r="B13" i="32"/>
  <c r="B7" i="32"/>
  <c r="BM10" i="45" l="1"/>
  <c r="BM90" i="45" s="1"/>
  <c r="BX16" i="45"/>
  <c r="BX96" i="45" s="1"/>
  <c r="BQ16" i="45"/>
  <c r="BQ96" i="45" s="1"/>
  <c r="CD10" i="45"/>
  <c r="CD90" i="45" s="1"/>
  <c r="BX10" i="45"/>
  <c r="BX90" i="45" s="1"/>
  <c r="BT16" i="45"/>
  <c r="BT96" i="45" s="1"/>
  <c r="BU16" i="45"/>
  <c r="BU96" i="45" s="1"/>
  <c r="BM16" i="45"/>
  <c r="BM96" i="45" s="1"/>
  <c r="BO16" i="45"/>
  <c r="BO96" i="45" s="1"/>
  <c r="BS16" i="45"/>
  <c r="BS96" i="45" s="1"/>
  <c r="BU10" i="45"/>
  <c r="BU90" i="45" s="1"/>
  <c r="BU13" i="45"/>
  <c r="BU93" i="45" s="1"/>
  <c r="BS13" i="45"/>
  <c r="BS93" i="45" s="1"/>
  <c r="BO98" i="45"/>
  <c r="BO19" i="45"/>
  <c r="BO99" i="45" s="1"/>
  <c r="BL98" i="45"/>
  <c r="BL19" i="45"/>
  <c r="BL99" i="45" s="1"/>
  <c r="BW98" i="45"/>
  <c r="BW19" i="45"/>
  <c r="BW99" i="45" s="1"/>
  <c r="BP10" i="45"/>
  <c r="BP90" i="45" s="1"/>
  <c r="CE16" i="45"/>
  <c r="CE96" i="45" s="1"/>
  <c r="BL10" i="45"/>
  <c r="BL90" i="45" s="1"/>
  <c r="BL16" i="45"/>
  <c r="BL96" i="45" s="1"/>
  <c r="BP16" i="45"/>
  <c r="BP96" i="45" s="1"/>
  <c r="BW10" i="45"/>
  <c r="BW90" i="45" s="1"/>
  <c r="BW16" i="45"/>
  <c r="BW96" i="45" s="1"/>
  <c r="BL13" i="45"/>
  <c r="BL93" i="45" s="1"/>
  <c r="CD13" i="45"/>
  <c r="CD93" i="45" s="1"/>
  <c r="BT13" i="45"/>
  <c r="BT93" i="45" s="1"/>
  <c r="CE98" i="45"/>
  <c r="CE19" i="45"/>
  <c r="CE99" i="45" s="1"/>
  <c r="BQ98" i="45"/>
  <c r="BQ19" i="45"/>
  <c r="BQ99" i="45" s="1"/>
  <c r="BV98" i="45"/>
  <c r="BV19" i="45"/>
  <c r="BV99" i="45" s="1"/>
  <c r="BU98" i="45"/>
  <c r="BU19" i="45"/>
  <c r="BU99" i="45" s="1"/>
  <c r="BX98" i="45"/>
  <c r="BX19" i="45"/>
  <c r="BX99" i="45" s="1"/>
  <c r="CE10" i="45"/>
  <c r="CE90" i="45" s="1"/>
  <c r="CD16" i="45"/>
  <c r="CD96" i="45" s="1"/>
  <c r="BT10" i="45"/>
  <c r="BT90" i="45" s="1"/>
  <c r="BS10" i="45"/>
  <c r="BS90" i="45" s="1"/>
  <c r="BM13" i="45"/>
  <c r="BM93" i="45" s="1"/>
  <c r="BO13" i="45"/>
  <c r="BO93" i="45" s="1"/>
  <c r="BQ13" i="45"/>
  <c r="BQ93" i="45" s="1"/>
  <c r="CE13" i="45"/>
  <c r="CE93" i="45" s="1"/>
  <c r="BP13" i="45"/>
  <c r="BP93" i="45" s="1"/>
  <c r="BP98" i="45"/>
  <c r="BP19" i="45"/>
  <c r="BP99" i="45" s="1"/>
  <c r="BV10" i="45"/>
  <c r="BV90" i="45" s="1"/>
  <c r="BO10" i="45"/>
  <c r="BO90" i="45" s="1"/>
  <c r="BV16" i="45"/>
  <c r="BV96" i="45" s="1"/>
  <c r="BQ10" i="45"/>
  <c r="BQ90" i="45" s="1"/>
  <c r="BX13" i="45"/>
  <c r="BX93" i="45" s="1"/>
  <c r="BV13" i="45"/>
  <c r="BV93" i="45" s="1"/>
  <c r="BW13" i="45"/>
  <c r="BW93" i="45" s="1"/>
  <c r="BM98" i="45"/>
  <c r="BM19" i="45"/>
  <c r="BM99" i="45" s="1"/>
  <c r="BS98" i="45"/>
  <c r="BS19" i="45"/>
  <c r="BS99" i="45" s="1"/>
  <c r="CD98" i="45"/>
  <c r="CD19" i="45"/>
  <c r="CD99" i="45" s="1"/>
  <c r="BT98" i="45"/>
  <c r="BT19" i="45"/>
  <c r="BT99" i="45" s="1"/>
  <c r="BZ16" i="45"/>
  <c r="BZ96" i="45" s="1"/>
  <c r="BZ98" i="45"/>
  <c r="BZ19" i="45"/>
  <c r="BZ99" i="45" s="1"/>
  <c r="BZ13" i="45"/>
  <c r="BZ93" i="45" s="1"/>
  <c r="BZ10" i="45"/>
  <c r="BZ90" i="45" s="1"/>
  <c r="BT16" i="44"/>
  <c r="BT96" i="44" s="1"/>
  <c r="BT16" i="43"/>
  <c r="BT96" i="43" s="1"/>
  <c r="BO16" i="44"/>
  <c r="BO96" i="44" s="1"/>
  <c r="BO16" i="43"/>
  <c r="BO96" i="43" s="1"/>
  <c r="BT10" i="44"/>
  <c r="BT90" i="44" s="1"/>
  <c r="BT10" i="43"/>
  <c r="BT90" i="43" s="1"/>
  <c r="BT13" i="44"/>
  <c r="BT93" i="44" s="1"/>
  <c r="BT13" i="43"/>
  <c r="BT93" i="43" s="1"/>
  <c r="BR13" i="44"/>
  <c r="BR93" i="44" s="1"/>
  <c r="BR13" i="43"/>
  <c r="BR93" i="43" s="1"/>
  <c r="BU19" i="43"/>
  <c r="BU99" i="43" s="1"/>
  <c r="BU98" i="43"/>
  <c r="BT19" i="44"/>
  <c r="BT99" i="44" s="1"/>
  <c r="BT98" i="44"/>
  <c r="BL10" i="44"/>
  <c r="BL90" i="44" s="1"/>
  <c r="BL10" i="43"/>
  <c r="BL90" i="43" s="1"/>
  <c r="BL16" i="44"/>
  <c r="BL96" i="44" s="1"/>
  <c r="BL16" i="43"/>
  <c r="BL96" i="43" s="1"/>
  <c r="BP16" i="44"/>
  <c r="BP96" i="44" s="1"/>
  <c r="BP16" i="43"/>
  <c r="BP96" i="43" s="1"/>
  <c r="BV10" i="44"/>
  <c r="BV90" i="44" s="1"/>
  <c r="BV10" i="43"/>
  <c r="BV90" i="43" s="1"/>
  <c r="BY16" i="43"/>
  <c r="BY96" i="43" s="1"/>
  <c r="BY16" i="44"/>
  <c r="BY96" i="44" s="1"/>
  <c r="BV16" i="44"/>
  <c r="BV96" i="44" s="1"/>
  <c r="BV16" i="43"/>
  <c r="BV96" i="43" s="1"/>
  <c r="BL13" i="44"/>
  <c r="BL93" i="44" s="1"/>
  <c r="BL13" i="43"/>
  <c r="BL93" i="43" s="1"/>
  <c r="CC13" i="44"/>
  <c r="CC93" i="44" s="1"/>
  <c r="CC13" i="43"/>
  <c r="CC93" i="43" s="1"/>
  <c r="BS13" i="44"/>
  <c r="BS93" i="44" s="1"/>
  <c r="BS13" i="43"/>
  <c r="BS93" i="43" s="1"/>
  <c r="CD98" i="43"/>
  <c r="CD19" i="43"/>
  <c r="CD99" i="43" s="1"/>
  <c r="BQ19" i="43"/>
  <c r="BQ99" i="43" s="1"/>
  <c r="BQ98" i="43"/>
  <c r="CC19" i="43"/>
  <c r="CC99" i="43" s="1"/>
  <c r="CC98" i="43"/>
  <c r="BR98" i="44"/>
  <c r="BR19" i="44"/>
  <c r="BR99" i="44" s="1"/>
  <c r="BS98" i="44"/>
  <c r="BS19" i="44"/>
  <c r="BS99" i="44" s="1"/>
  <c r="BL98" i="44"/>
  <c r="BL19" i="44"/>
  <c r="BL99" i="44" s="1"/>
  <c r="BV98" i="43"/>
  <c r="BV19" i="43"/>
  <c r="BV99" i="43" s="1"/>
  <c r="BP19" i="43"/>
  <c r="BP99" i="43" s="1"/>
  <c r="BP98" i="43"/>
  <c r="BM10" i="44"/>
  <c r="BM90" i="44" s="1"/>
  <c r="BM10" i="43"/>
  <c r="BM90" i="43" s="1"/>
  <c r="BW16" i="44"/>
  <c r="BW96" i="44" s="1"/>
  <c r="BW16" i="43"/>
  <c r="BW96" i="43" s="1"/>
  <c r="BS16" i="44"/>
  <c r="BS96" i="44" s="1"/>
  <c r="BS16" i="43"/>
  <c r="BS96" i="43" s="1"/>
  <c r="CD10" i="44"/>
  <c r="CD90" i="44" s="1"/>
  <c r="CD10" i="43"/>
  <c r="CD90" i="43" s="1"/>
  <c r="CC16" i="44"/>
  <c r="CC96" i="44" s="1"/>
  <c r="CC16" i="43"/>
  <c r="CC96" i="43" s="1"/>
  <c r="BS10" i="44"/>
  <c r="BS90" i="44" s="1"/>
  <c r="BS10" i="43"/>
  <c r="BS90" i="43" s="1"/>
  <c r="BR10" i="44"/>
  <c r="BR90" i="44" s="1"/>
  <c r="BR10" i="43"/>
  <c r="BR90" i="43" s="1"/>
  <c r="BY13" i="44"/>
  <c r="BY93" i="44" s="1"/>
  <c r="BY13" i="43"/>
  <c r="BY93" i="43" s="1"/>
  <c r="BM13" i="44"/>
  <c r="BM93" i="44" s="1"/>
  <c r="BM13" i="43"/>
  <c r="BM93" i="43" s="1"/>
  <c r="BO13" i="44"/>
  <c r="BO93" i="44" s="1"/>
  <c r="BO13" i="43"/>
  <c r="BO93" i="43" s="1"/>
  <c r="BQ13" i="44"/>
  <c r="BQ93" i="44" s="1"/>
  <c r="BQ13" i="43"/>
  <c r="BQ93" i="43" s="1"/>
  <c r="CD13" i="44"/>
  <c r="CD93" i="44" s="1"/>
  <c r="CD13" i="43"/>
  <c r="CD93" i="43" s="1"/>
  <c r="BP13" i="44"/>
  <c r="BP93" i="44" s="1"/>
  <c r="BP13" i="43"/>
  <c r="BP93" i="43" s="1"/>
  <c r="BY19" i="43"/>
  <c r="BY99" i="43" s="1"/>
  <c r="BY98" i="43"/>
  <c r="BO19" i="43"/>
  <c r="BO99" i="43" s="1"/>
  <c r="BO98" i="43"/>
  <c r="BO19" i="44"/>
  <c r="BO99" i="44" s="1"/>
  <c r="BO98" i="44"/>
  <c r="BM19" i="43"/>
  <c r="BM99" i="43" s="1"/>
  <c r="BM98" i="43"/>
  <c r="BU19" i="44"/>
  <c r="BU99" i="44" s="1"/>
  <c r="BU98" i="44"/>
  <c r="BT19" i="43"/>
  <c r="BT99" i="43" s="1"/>
  <c r="BT98" i="43"/>
  <c r="BP98" i="44"/>
  <c r="BP19" i="44"/>
  <c r="BP99" i="44" s="1"/>
  <c r="BQ16" i="44"/>
  <c r="BQ96" i="44" s="1"/>
  <c r="BQ16" i="43"/>
  <c r="BQ96" i="43" s="1"/>
  <c r="CC10" i="44"/>
  <c r="CC90" i="44" s="1"/>
  <c r="CC10" i="43"/>
  <c r="CC90" i="43" s="1"/>
  <c r="BW10" i="44"/>
  <c r="BW90" i="44" s="1"/>
  <c r="BW10" i="43"/>
  <c r="BW90" i="43" s="1"/>
  <c r="BM16" i="44"/>
  <c r="BM96" i="44" s="1"/>
  <c r="BM16" i="43"/>
  <c r="BM96" i="43" s="1"/>
  <c r="BR16" i="44"/>
  <c r="BR96" i="44" s="1"/>
  <c r="BR16" i="43"/>
  <c r="BR96" i="43" s="1"/>
  <c r="BM19" i="44"/>
  <c r="BM99" i="44" s="1"/>
  <c r="BM98" i="44"/>
  <c r="BP10" i="44"/>
  <c r="BP90" i="44" s="1"/>
  <c r="BP10" i="43"/>
  <c r="BP90" i="43" s="1"/>
  <c r="CD16" i="44"/>
  <c r="CD96" i="44" s="1"/>
  <c r="CD16" i="43"/>
  <c r="CD96" i="43" s="1"/>
  <c r="BU10" i="44"/>
  <c r="BU90" i="44" s="1"/>
  <c r="BU10" i="43"/>
  <c r="BU90" i="43" s="1"/>
  <c r="BO10" i="43"/>
  <c r="BO90" i="43" s="1"/>
  <c r="BO10" i="44"/>
  <c r="BO90" i="44" s="1"/>
  <c r="BU16" i="44"/>
  <c r="BU96" i="44" s="1"/>
  <c r="BU16" i="43"/>
  <c r="BU96" i="43" s="1"/>
  <c r="BQ10" i="44"/>
  <c r="BQ90" i="44" s="1"/>
  <c r="BQ10" i="43"/>
  <c r="BQ90" i="43" s="1"/>
  <c r="BY10" i="44"/>
  <c r="BY90" i="44" s="1"/>
  <c r="BY10" i="43"/>
  <c r="BY90" i="43" s="1"/>
  <c r="BW13" i="44"/>
  <c r="BW93" i="44" s="1"/>
  <c r="BW13" i="43"/>
  <c r="BW93" i="43" s="1"/>
  <c r="BU13" i="44"/>
  <c r="BU93" i="44" s="1"/>
  <c r="BU13" i="43"/>
  <c r="BU93" i="43" s="1"/>
  <c r="BV13" i="44"/>
  <c r="BV93" i="44" s="1"/>
  <c r="BV13" i="43"/>
  <c r="BV93" i="43" s="1"/>
  <c r="CD98" i="44"/>
  <c r="CD19" i="44"/>
  <c r="CD99" i="44" s="1"/>
  <c r="BQ19" i="44"/>
  <c r="BQ99" i="44" s="1"/>
  <c r="BQ98" i="44"/>
  <c r="BY19" i="44"/>
  <c r="BY99" i="44" s="1"/>
  <c r="BY98" i="44"/>
  <c r="CC19" i="44"/>
  <c r="CC99" i="44" s="1"/>
  <c r="CC98" i="44"/>
  <c r="BR98" i="43"/>
  <c r="BR19" i="43"/>
  <c r="BR99" i="43" s="1"/>
  <c r="BS98" i="43"/>
  <c r="BS19" i="43"/>
  <c r="BS99" i="43" s="1"/>
  <c r="BW98" i="43"/>
  <c r="BW19" i="43"/>
  <c r="BW99" i="43" s="1"/>
  <c r="BW98" i="44"/>
  <c r="BW19" i="44"/>
  <c r="BW99" i="44" s="1"/>
  <c r="BL98" i="43"/>
  <c r="BL19" i="43"/>
  <c r="BL99" i="43" s="1"/>
  <c r="BV98" i="44"/>
  <c r="BV19" i="44"/>
  <c r="BV99" i="44" s="1"/>
  <c r="AU10" i="45"/>
  <c r="AU90" i="45" s="1"/>
  <c r="AU10" i="44"/>
  <c r="AU90" i="44" s="1"/>
  <c r="AU10" i="43"/>
  <c r="AU90" i="43" s="1"/>
  <c r="AT10" i="45"/>
  <c r="AT90" i="45" s="1"/>
  <c r="AT10" i="44"/>
  <c r="AT90" i="44" s="1"/>
  <c r="AT10" i="43"/>
  <c r="AT90" i="43" s="1"/>
  <c r="AR10" i="45"/>
  <c r="AR90" i="45" s="1"/>
  <c r="AR10" i="43"/>
  <c r="AR90" i="43" s="1"/>
  <c r="AR10" i="44"/>
  <c r="AR90" i="44" s="1"/>
  <c r="AM16" i="45"/>
  <c r="AM16" i="44"/>
  <c r="AM16" i="43"/>
  <c r="BG10" i="45"/>
  <c r="BG90" i="45" s="1"/>
  <c r="BG10" i="44"/>
  <c r="BG90" i="44" s="1"/>
  <c r="BG10" i="43"/>
  <c r="BG90" i="43" s="1"/>
  <c r="AP13" i="45"/>
  <c r="AP93" i="45" s="1"/>
  <c r="AP13" i="44"/>
  <c r="AP93" i="44" s="1"/>
  <c r="AP13" i="43"/>
  <c r="AP93" i="43" s="1"/>
  <c r="AW13" i="45"/>
  <c r="AW93" i="45" s="1"/>
  <c r="AW13" i="44"/>
  <c r="AW93" i="44" s="1"/>
  <c r="AW13" i="43"/>
  <c r="AW93" i="43" s="1"/>
  <c r="AS13" i="45"/>
  <c r="AS93" i="45" s="1"/>
  <c r="AS13" i="44"/>
  <c r="AS93" i="44" s="1"/>
  <c r="AS13" i="43"/>
  <c r="AS93" i="43" s="1"/>
  <c r="AR13" i="45"/>
  <c r="AR93" i="45" s="1"/>
  <c r="AR13" i="44"/>
  <c r="AR93" i="44" s="1"/>
  <c r="AR13" i="43"/>
  <c r="AR93" i="43" s="1"/>
  <c r="AJ87" i="43"/>
  <c r="AJ40" i="43"/>
  <c r="AK89" i="43"/>
  <c r="AK45" i="43"/>
  <c r="AL40" i="44"/>
  <c r="AL87" i="44"/>
  <c r="AK92" i="43"/>
  <c r="AK51" i="43"/>
  <c r="AQ98" i="43"/>
  <c r="AQ19" i="43"/>
  <c r="AQ99" i="43" s="1"/>
  <c r="BF98" i="44"/>
  <c r="BF19" i="44"/>
  <c r="BF99" i="44" s="1"/>
  <c r="AS98" i="44"/>
  <c r="AS19" i="44"/>
  <c r="AS99" i="44" s="1"/>
  <c r="BK98" i="43"/>
  <c r="BK19" i="43"/>
  <c r="BK99" i="43" s="1"/>
  <c r="BM54" i="45"/>
  <c r="AV98" i="43"/>
  <c r="AV19" i="43"/>
  <c r="AV99" i="43" s="1"/>
  <c r="BO40" i="45"/>
  <c r="BQ40" i="45"/>
  <c r="BK16" i="45"/>
  <c r="BK96" i="45" s="1"/>
  <c r="BK16" i="44"/>
  <c r="BK96" i="44" s="1"/>
  <c r="BK16" i="43"/>
  <c r="BK96" i="43" s="1"/>
  <c r="AK13" i="45"/>
  <c r="AK13" i="44"/>
  <c r="AK13" i="43"/>
  <c r="AM10" i="45"/>
  <c r="AM90" i="45" s="1"/>
  <c r="AM10" i="44"/>
  <c r="AM90" i="44" s="1"/>
  <c r="AM10" i="43"/>
  <c r="AM90" i="43" s="1"/>
  <c r="AN13" i="45"/>
  <c r="AN93" i="45" s="1"/>
  <c r="AN13" i="44"/>
  <c r="AN93" i="44" s="1"/>
  <c r="AN13" i="43"/>
  <c r="AN93" i="43" s="1"/>
  <c r="AQ10" i="45"/>
  <c r="AQ90" i="45" s="1"/>
  <c r="AQ10" i="44"/>
  <c r="AQ90" i="44" s="1"/>
  <c r="AQ10" i="43"/>
  <c r="AQ90" i="43" s="1"/>
  <c r="AW16" i="45"/>
  <c r="AW96" i="45" s="1"/>
  <c r="AW16" i="44"/>
  <c r="AW96" i="44" s="1"/>
  <c r="AW16" i="43"/>
  <c r="AW96" i="43" s="1"/>
  <c r="AX16" i="45"/>
  <c r="AX96" i="45" s="1"/>
  <c r="AX16" i="44"/>
  <c r="AX96" i="44" s="1"/>
  <c r="AX16" i="43"/>
  <c r="AX96" i="43" s="1"/>
  <c r="AM13" i="45"/>
  <c r="AM93" i="45" s="1"/>
  <c r="AM13" i="44"/>
  <c r="AM93" i="44" s="1"/>
  <c r="AM13" i="43"/>
  <c r="AM93" i="43" s="1"/>
  <c r="AW10" i="45"/>
  <c r="AW90" i="45" s="1"/>
  <c r="AW10" i="44"/>
  <c r="AW90" i="44" s="1"/>
  <c r="AW10" i="43"/>
  <c r="AW90" i="43" s="1"/>
  <c r="AS16" i="45"/>
  <c r="AS96" i="45" s="1"/>
  <c r="AS16" i="44"/>
  <c r="AS96" i="44" s="1"/>
  <c r="AS16" i="43"/>
  <c r="AS96" i="43" s="1"/>
  <c r="BK13" i="45"/>
  <c r="BK93" i="45" s="1"/>
  <c r="BK13" i="44"/>
  <c r="BK93" i="44" s="1"/>
  <c r="BK13" i="43"/>
  <c r="BK93" i="43" s="1"/>
  <c r="AQ13" i="45"/>
  <c r="AQ93" i="45" s="1"/>
  <c r="AQ13" i="44"/>
  <c r="AQ93" i="44" s="1"/>
  <c r="AQ13" i="43"/>
  <c r="AQ93" i="43" s="1"/>
  <c r="BO54" i="43"/>
  <c r="AP98" i="44"/>
  <c r="AP19" i="44"/>
  <c r="AP99" i="44" s="1"/>
  <c r="AJ87" i="44"/>
  <c r="AJ40" i="44"/>
  <c r="AK45" i="44"/>
  <c r="AK89" i="44"/>
  <c r="AU98" i="45"/>
  <c r="AU19" i="45"/>
  <c r="AU99" i="45" s="1"/>
  <c r="AR98" i="43"/>
  <c r="AR19" i="43"/>
  <c r="AR99" i="43" s="1"/>
  <c r="BP40" i="44"/>
  <c r="AT98" i="43"/>
  <c r="AT19" i="43"/>
  <c r="AT99" i="43" s="1"/>
  <c r="BQ54" i="44"/>
  <c r="AL87" i="45"/>
  <c r="AL40" i="45"/>
  <c r="BL45" i="44"/>
  <c r="BP57" i="43"/>
  <c r="BQ45" i="43"/>
  <c r="BM57" i="43"/>
  <c r="BO45" i="45"/>
  <c r="AI51" i="44"/>
  <c r="AI92" i="44"/>
  <c r="AI40" i="45"/>
  <c r="AI87" i="45"/>
  <c r="BL54" i="44"/>
  <c r="AK51" i="44"/>
  <c r="AK92" i="44"/>
  <c r="BO57" i="43"/>
  <c r="AQ98" i="44"/>
  <c r="AQ19" i="44"/>
  <c r="AQ99" i="44" s="1"/>
  <c r="AJ92" i="45"/>
  <c r="AJ51" i="45"/>
  <c r="AJ45" i="45"/>
  <c r="AJ89" i="45"/>
  <c r="BM45" i="43"/>
  <c r="AL57" i="43"/>
  <c r="AL19" i="43"/>
  <c r="AL58" i="43" s="1"/>
  <c r="BP45" i="45"/>
  <c r="AJ57" i="44"/>
  <c r="AJ19" i="44"/>
  <c r="AJ58" i="44" s="1"/>
  <c r="BF98" i="45"/>
  <c r="BF19" i="45"/>
  <c r="BF99" i="45" s="1"/>
  <c r="AS98" i="45"/>
  <c r="AS19" i="45"/>
  <c r="AS99" i="45" s="1"/>
  <c r="AK87" i="43"/>
  <c r="AK40" i="43"/>
  <c r="AK57" i="44"/>
  <c r="AK19" i="44"/>
  <c r="AK58" i="44" s="1"/>
  <c r="BP54" i="44"/>
  <c r="BK98" i="44"/>
  <c r="BK19" i="44"/>
  <c r="BK99" i="44" s="1"/>
  <c r="AV98" i="45"/>
  <c r="AV19" i="45"/>
  <c r="AV99" i="45" s="1"/>
  <c r="AX98" i="43"/>
  <c r="AX19" i="43"/>
  <c r="AX99" i="43" s="1"/>
  <c r="AI13" i="45"/>
  <c r="AI13" i="44"/>
  <c r="AI13" i="43"/>
  <c r="AI16" i="45"/>
  <c r="AI55" i="45" s="1"/>
  <c r="AI16" i="44"/>
  <c r="AI55" i="44" s="1"/>
  <c r="AI16" i="43"/>
  <c r="AI55" i="43" s="1"/>
  <c r="AJ16" i="45"/>
  <c r="AJ55" i="45" s="1"/>
  <c r="AJ16" i="43"/>
  <c r="AJ55" i="43" s="1"/>
  <c r="AJ16" i="44"/>
  <c r="AJ55" i="44" s="1"/>
  <c r="AL16" i="45"/>
  <c r="AL55" i="45" s="1"/>
  <c r="AL16" i="44"/>
  <c r="AL55" i="44" s="1"/>
  <c r="AL16" i="43"/>
  <c r="AL55" i="43" s="1"/>
  <c r="AT13" i="45"/>
  <c r="AT93" i="45" s="1"/>
  <c r="AT13" i="44"/>
  <c r="AT93" i="44" s="1"/>
  <c r="AT13" i="43"/>
  <c r="AT93" i="43" s="1"/>
  <c r="BL40" i="45"/>
  <c r="BP40" i="43"/>
  <c r="BQ54" i="43"/>
  <c r="BM40" i="45"/>
  <c r="AI45" i="45"/>
  <c r="AI89" i="45"/>
  <c r="BO45" i="44"/>
  <c r="AI87" i="44"/>
  <c r="AI40" i="44"/>
  <c r="AJ89" i="44"/>
  <c r="AJ45" i="44"/>
  <c r="AW98" i="45"/>
  <c r="AW19" i="45"/>
  <c r="AW99" i="45" s="1"/>
  <c r="BL57" i="45"/>
  <c r="AK57" i="43"/>
  <c r="AK19" i="43"/>
  <c r="AK58" i="43" s="1"/>
  <c r="AK16" i="45"/>
  <c r="AK55" i="45" s="1"/>
  <c r="AK16" i="44"/>
  <c r="AK55" i="44" s="1"/>
  <c r="AK16" i="43"/>
  <c r="AK55" i="43" s="1"/>
  <c r="AT16" i="45"/>
  <c r="AT96" i="45" s="1"/>
  <c r="AT16" i="44"/>
  <c r="AT96" i="44" s="1"/>
  <c r="AT16" i="43"/>
  <c r="AT96" i="43" s="1"/>
  <c r="AQ16" i="45"/>
  <c r="AQ96" i="45" s="1"/>
  <c r="AQ16" i="44"/>
  <c r="AQ96" i="44" s="1"/>
  <c r="AQ16" i="43"/>
  <c r="AQ96" i="43" s="1"/>
  <c r="AV16" i="45"/>
  <c r="AV96" i="45" s="1"/>
  <c r="AV16" i="43"/>
  <c r="AV96" i="43" s="1"/>
  <c r="AV16" i="44"/>
  <c r="AV96" i="44" s="1"/>
  <c r="AR16" i="45"/>
  <c r="AR96" i="45" s="1"/>
  <c r="AR16" i="44"/>
  <c r="AR96" i="44" s="1"/>
  <c r="AR16" i="43"/>
  <c r="AR96" i="43" s="1"/>
  <c r="BK10" i="45"/>
  <c r="BK90" i="45" s="1"/>
  <c r="BK10" i="44"/>
  <c r="BK90" i="44" s="1"/>
  <c r="BK10" i="43"/>
  <c r="BK90" i="43" s="1"/>
  <c r="AN10" i="45"/>
  <c r="AN90" i="45" s="1"/>
  <c r="AN10" i="44"/>
  <c r="AN90" i="44" s="1"/>
  <c r="AN10" i="43"/>
  <c r="AN90" i="43" s="1"/>
  <c r="AJ10" i="45"/>
  <c r="AJ10" i="44"/>
  <c r="AJ10" i="43"/>
  <c r="BG16" i="45"/>
  <c r="BG96" i="45" s="1"/>
  <c r="BG16" i="44"/>
  <c r="BG96" i="44" s="1"/>
  <c r="BG16" i="43"/>
  <c r="BG96" i="43" s="1"/>
  <c r="AJ13" i="45"/>
  <c r="AJ13" i="43"/>
  <c r="AJ13" i="44"/>
  <c r="AN16" i="45"/>
  <c r="AN96" i="45" s="1"/>
  <c r="AN16" i="44"/>
  <c r="AN96" i="44" s="1"/>
  <c r="AN16" i="43"/>
  <c r="AN96" i="43" s="1"/>
  <c r="AV13" i="45"/>
  <c r="AV93" i="45" s="1"/>
  <c r="AV13" i="44"/>
  <c r="AV93" i="44" s="1"/>
  <c r="AV13" i="43"/>
  <c r="AV93" i="43" s="1"/>
  <c r="BF13" i="45"/>
  <c r="BF93" i="45" s="1"/>
  <c r="BF13" i="44"/>
  <c r="BF93" i="44" s="1"/>
  <c r="BF13" i="43"/>
  <c r="BF93" i="43" s="1"/>
  <c r="BO54" i="44"/>
  <c r="AP98" i="45"/>
  <c r="AP19" i="45"/>
  <c r="AP99" i="45" s="1"/>
  <c r="AJ87" i="45"/>
  <c r="AJ40" i="45"/>
  <c r="BL40" i="44"/>
  <c r="AK89" i="45"/>
  <c r="AK45" i="45"/>
  <c r="AR98" i="44"/>
  <c r="AR19" i="44"/>
  <c r="AR99" i="44" s="1"/>
  <c r="AN98" i="43"/>
  <c r="AN19" i="43"/>
  <c r="AN99" i="43" s="1"/>
  <c r="BP40" i="45"/>
  <c r="BQ57" i="43"/>
  <c r="AT98" i="44"/>
  <c r="AT19" i="44"/>
  <c r="AT99" i="44" s="1"/>
  <c r="BQ54" i="45"/>
  <c r="BM40" i="43"/>
  <c r="AI89" i="43"/>
  <c r="AI45" i="43"/>
  <c r="BL45" i="43"/>
  <c r="BP57" i="45"/>
  <c r="BQ45" i="44"/>
  <c r="BM57" i="44"/>
  <c r="AI92" i="45"/>
  <c r="AI51" i="45"/>
  <c r="BL54" i="43"/>
  <c r="AK51" i="45"/>
  <c r="AK92" i="45"/>
  <c r="BO57" i="44"/>
  <c r="AQ98" i="45"/>
  <c r="AQ19" i="45"/>
  <c r="AQ99" i="45" s="1"/>
  <c r="BM45" i="45"/>
  <c r="AL92" i="43"/>
  <c r="AL51" i="43"/>
  <c r="AL57" i="44"/>
  <c r="AL19" i="44"/>
  <c r="AL58" i="44" s="1"/>
  <c r="AJ57" i="43"/>
  <c r="AJ19" i="43"/>
  <c r="AJ58" i="43" s="1"/>
  <c r="AW98" i="43"/>
  <c r="AW19" i="43"/>
  <c r="AW99" i="43" s="1"/>
  <c r="AL89" i="43"/>
  <c r="AL45" i="43"/>
  <c r="BL57" i="44"/>
  <c r="AK87" i="44"/>
  <c r="AK40" i="44"/>
  <c r="AK57" i="45"/>
  <c r="AK19" i="45"/>
  <c r="AK58" i="45" s="1"/>
  <c r="BP54" i="43"/>
  <c r="BK98" i="45"/>
  <c r="BK19" i="45"/>
  <c r="BK99" i="45" s="1"/>
  <c r="BM54" i="43"/>
  <c r="BG98" i="43"/>
  <c r="BG19" i="43"/>
  <c r="BG99" i="43" s="1"/>
  <c r="BO40" i="43"/>
  <c r="BQ40" i="43"/>
  <c r="AX98" i="44"/>
  <c r="AX19" i="44"/>
  <c r="AX99" i="44" s="1"/>
  <c r="AV10" i="45"/>
  <c r="AV90" i="45" s="1"/>
  <c r="AV10" i="43"/>
  <c r="AV90" i="43" s="1"/>
  <c r="AV10" i="44"/>
  <c r="AV90" i="44" s="1"/>
  <c r="AK10" i="45"/>
  <c r="AK10" i="44"/>
  <c r="AK10" i="43"/>
  <c r="AX13" i="45"/>
  <c r="AX93" i="45" s="1"/>
  <c r="AX13" i="44"/>
  <c r="AX93" i="44" s="1"/>
  <c r="AX13" i="43"/>
  <c r="AX93" i="43" s="1"/>
  <c r="AP98" i="43"/>
  <c r="AP19" i="43"/>
  <c r="AP99" i="43" s="1"/>
  <c r="AU98" i="44"/>
  <c r="AU19" i="44"/>
  <c r="AU99" i="44" s="1"/>
  <c r="AN98" i="45"/>
  <c r="AN19" i="45"/>
  <c r="AN99" i="45" s="1"/>
  <c r="BQ57" i="45"/>
  <c r="BP57" i="44"/>
  <c r="AI51" i="43"/>
  <c r="AI92" i="43"/>
  <c r="AJ92" i="44"/>
  <c r="AJ51" i="44"/>
  <c r="AL92" i="45"/>
  <c r="AL51" i="45"/>
  <c r="BP45" i="44"/>
  <c r="AL89" i="45"/>
  <c r="AL45" i="45"/>
  <c r="BG98" i="45"/>
  <c r="BG19" i="45"/>
  <c r="BG99" i="45" s="1"/>
  <c r="BF10" i="45"/>
  <c r="BF90" i="45" s="1"/>
  <c r="BF10" i="44"/>
  <c r="BF90" i="44" s="1"/>
  <c r="BF10" i="43"/>
  <c r="BF90" i="43" s="1"/>
  <c r="BF16" i="45"/>
  <c r="BF96" i="45" s="1"/>
  <c r="BF16" i="44"/>
  <c r="BF96" i="44" s="1"/>
  <c r="BF16" i="43"/>
  <c r="BF96" i="43" s="1"/>
  <c r="AU16" i="45"/>
  <c r="AU96" i="45" s="1"/>
  <c r="AU16" i="44"/>
  <c r="AU96" i="44" s="1"/>
  <c r="AU16" i="43"/>
  <c r="AU96" i="43" s="1"/>
  <c r="AX10" i="45"/>
  <c r="AX90" i="45" s="1"/>
  <c r="AX10" i="44"/>
  <c r="AX90" i="44" s="1"/>
  <c r="AX10" i="43"/>
  <c r="AX90" i="43" s="1"/>
  <c r="AL13" i="45"/>
  <c r="AL13" i="44"/>
  <c r="AL13" i="43"/>
  <c r="AP16" i="45"/>
  <c r="AP96" i="45" s="1"/>
  <c r="AP16" i="44"/>
  <c r="AP96" i="44" s="1"/>
  <c r="AP16" i="43"/>
  <c r="AP96" i="43" s="1"/>
  <c r="AI10" i="45"/>
  <c r="AI10" i="44"/>
  <c r="AI10" i="43"/>
  <c r="AS10" i="45"/>
  <c r="AS90" i="45" s="1"/>
  <c r="AS10" i="44"/>
  <c r="AS90" i="44" s="1"/>
  <c r="AS10" i="43"/>
  <c r="AS90" i="43" s="1"/>
  <c r="AL10" i="44"/>
  <c r="AL10" i="45"/>
  <c r="AL10" i="43"/>
  <c r="AP10" i="45"/>
  <c r="AP90" i="45" s="1"/>
  <c r="AP10" i="44"/>
  <c r="AP90" i="44" s="1"/>
  <c r="AP10" i="43"/>
  <c r="AP90" i="43" s="1"/>
  <c r="BG13" i="45"/>
  <c r="BG93" i="45" s="1"/>
  <c r="BG13" i="44"/>
  <c r="BG93" i="44" s="1"/>
  <c r="BG13" i="43"/>
  <c r="BG93" i="43" s="1"/>
  <c r="AU13" i="45"/>
  <c r="AU93" i="45" s="1"/>
  <c r="AU13" i="44"/>
  <c r="AU93" i="44" s="1"/>
  <c r="AU13" i="43"/>
  <c r="AU93" i="43" s="1"/>
  <c r="BO54" i="45"/>
  <c r="BL40" i="43"/>
  <c r="AU98" i="43"/>
  <c r="AU19" i="43"/>
  <c r="AU99" i="43" s="1"/>
  <c r="AR98" i="45"/>
  <c r="AR19" i="45"/>
  <c r="AR99" i="45" s="1"/>
  <c r="AN98" i="44"/>
  <c r="AN19" i="44"/>
  <c r="AN99" i="44" s="1"/>
  <c r="BQ57" i="44"/>
  <c r="AT98" i="45"/>
  <c r="AT19" i="45"/>
  <c r="AT99" i="45" s="1"/>
  <c r="BM40" i="44"/>
  <c r="AL87" i="43"/>
  <c r="AL40" i="43"/>
  <c r="AI89" i="44"/>
  <c r="AI45" i="44"/>
  <c r="BL45" i="45"/>
  <c r="BQ45" i="45"/>
  <c r="BM57" i="45"/>
  <c r="BO45" i="43"/>
  <c r="AI87" i="43"/>
  <c r="AI40" i="43"/>
  <c r="BL54" i="45"/>
  <c r="BO57" i="45"/>
  <c r="AJ92" i="43"/>
  <c r="AJ51" i="43"/>
  <c r="AJ89" i="43"/>
  <c r="AJ45" i="43"/>
  <c r="BM45" i="44"/>
  <c r="AL92" i="44"/>
  <c r="AL51" i="44"/>
  <c r="AL57" i="45"/>
  <c r="AL19" i="45"/>
  <c r="AL58" i="45" s="1"/>
  <c r="BP45" i="43"/>
  <c r="AJ57" i="45"/>
  <c r="AJ19" i="45"/>
  <c r="AJ58" i="45" s="1"/>
  <c r="BF19" i="43"/>
  <c r="BF99" i="43" s="1"/>
  <c r="BF98" i="43"/>
  <c r="AW98" i="44"/>
  <c r="AW19" i="44"/>
  <c r="AW99" i="44" s="1"/>
  <c r="AS98" i="43"/>
  <c r="AS19" i="43"/>
  <c r="AS99" i="43" s="1"/>
  <c r="AL89" i="44"/>
  <c r="AL45" i="44"/>
  <c r="BL57" i="43"/>
  <c r="AK40" i="45"/>
  <c r="AK87" i="45"/>
  <c r="BP54" i="45"/>
  <c r="BM54" i="44"/>
  <c r="AV98" i="44"/>
  <c r="AV19" i="44"/>
  <c r="AV99" i="44" s="1"/>
  <c r="BG98" i="44"/>
  <c r="BG19" i="44"/>
  <c r="BG99" i="44" s="1"/>
  <c r="BO40" i="44"/>
  <c r="BQ40" i="44"/>
  <c r="AX98" i="45"/>
  <c r="AX19" i="45"/>
  <c r="AX99" i="45" s="1"/>
  <c r="AU10" i="27"/>
  <c r="AU24" i="27" s="1"/>
  <c r="AU42" i="27" s="1"/>
  <c r="AW13" i="27"/>
  <c r="AW27" i="27" s="1"/>
  <c r="AW45" i="27" s="1"/>
  <c r="AW10" i="27"/>
  <c r="AW24" i="27" s="1"/>
  <c r="AW42" i="27" s="1"/>
  <c r="AU13" i="27"/>
  <c r="AU27" i="27" s="1"/>
  <c r="AU45" i="27" s="1"/>
  <c r="H7" i="35"/>
  <c r="H21" i="32"/>
  <c r="J7" i="35"/>
  <c r="J21" i="32"/>
  <c r="AR13" i="27"/>
  <c r="AR27" i="27" s="1"/>
  <c r="AR10" i="27"/>
  <c r="AR24" i="27" s="1"/>
  <c r="AS13" i="27"/>
  <c r="AS27" i="27" s="1"/>
  <c r="AS10" i="27"/>
  <c r="AS24" i="27" s="1"/>
  <c r="D7" i="35"/>
  <c r="D14" i="32"/>
  <c r="AQ13" i="27"/>
  <c r="AQ27" i="27" s="1"/>
  <c r="AQ10" i="27"/>
  <c r="AQ24" i="27" s="1"/>
  <c r="E7" i="35"/>
  <c r="E14" i="32"/>
  <c r="F7" i="35"/>
  <c r="F14" i="32"/>
  <c r="AP13" i="27"/>
  <c r="AP27" i="27" s="1"/>
  <c r="AP10" i="27"/>
  <c r="AP24" i="27" s="1"/>
  <c r="AN13" i="27"/>
  <c r="AN27" i="27" s="1"/>
  <c r="AN10" i="27"/>
  <c r="AN24" i="27" s="1"/>
  <c r="AO13" i="27"/>
  <c r="AO27" i="27" s="1"/>
  <c r="AO10" i="27"/>
  <c r="AO24" i="27" s="1"/>
  <c r="F27" i="32"/>
  <c r="F20" i="32"/>
  <c r="F7" i="34" s="1"/>
  <c r="I27" i="32"/>
  <c r="I7" i="34"/>
  <c r="B14" i="32"/>
  <c r="B7" i="35"/>
  <c r="H7" i="34"/>
  <c r="H27" i="32"/>
  <c r="B27" i="32"/>
  <c r="B20" i="32"/>
  <c r="B7" i="34" s="1"/>
  <c r="D27" i="32"/>
  <c r="D20" i="32"/>
  <c r="D7" i="34" s="1"/>
  <c r="C20" i="32"/>
  <c r="C7" i="34" s="1"/>
  <c r="C27" i="32"/>
  <c r="E27" i="32"/>
  <c r="E20" i="32"/>
  <c r="E7" i="34" s="1"/>
  <c r="C14" i="32"/>
  <c r="C7" i="35"/>
  <c r="G20" i="32"/>
  <c r="G7" i="34" s="1"/>
  <c r="G27" i="32"/>
  <c r="D4" i="31"/>
  <c r="E4" i="31"/>
  <c r="F4" i="31"/>
  <c r="D5" i="31"/>
  <c r="E5" i="31"/>
  <c r="F5" i="31"/>
  <c r="C5" i="31"/>
  <c r="C4" i="31"/>
  <c r="AD4" i="28"/>
  <c r="AE4" i="28"/>
  <c r="AF4" i="28"/>
  <c r="AD5" i="28"/>
  <c r="AE5" i="28"/>
  <c r="AF5" i="28"/>
  <c r="AC5" i="28"/>
  <c r="AC4" i="28"/>
  <c r="D7" i="31"/>
  <c r="E7" i="31"/>
  <c r="F7" i="31"/>
  <c r="AS31" i="27"/>
  <c r="AT31" i="27"/>
  <c r="AU31" i="27"/>
  <c r="AV31" i="27"/>
  <c r="AN31" i="27"/>
  <c r="AO31" i="27"/>
  <c r="AP31" i="27"/>
  <c r="AQ31" i="27"/>
  <c r="AR31" i="27"/>
  <c r="AN3" i="27"/>
  <c r="AN17" i="27" s="1"/>
  <c r="AO3" i="27"/>
  <c r="AO17" i="27" s="1"/>
  <c r="AP3" i="27"/>
  <c r="AP35" i="27" s="1"/>
  <c r="AQ17" i="27"/>
  <c r="AN4" i="27"/>
  <c r="AN18" i="27" s="1"/>
  <c r="AO4" i="27"/>
  <c r="AP4" i="27"/>
  <c r="AP36" i="27" s="1"/>
  <c r="AQ18" i="27"/>
  <c r="AT36" i="27"/>
  <c r="AN38" i="27"/>
  <c r="AD7" i="28" s="1"/>
  <c r="AP38" i="27"/>
  <c r="AF7" i="28" s="1"/>
  <c r="AR38" i="27"/>
  <c r="AH7" i="28" s="1"/>
  <c r="AM4" i="27"/>
  <c r="AM18" i="27" s="1"/>
  <c r="AM3" i="27"/>
  <c r="AM35" i="27" s="1"/>
  <c r="BQ46" i="44" l="1"/>
  <c r="AI52" i="45"/>
  <c r="AI93" i="45"/>
  <c r="BM52" i="45"/>
  <c r="BO55" i="45"/>
  <c r="AI46" i="44"/>
  <c r="AI90" i="44"/>
  <c r="BM55" i="44"/>
  <c r="BQ55" i="43"/>
  <c r="BM46" i="45"/>
  <c r="AK90" i="43"/>
  <c r="AK46" i="43"/>
  <c r="BM58" i="44"/>
  <c r="BQ58" i="43"/>
  <c r="BQ46" i="45"/>
  <c r="AJ90" i="45"/>
  <c r="AJ46" i="45"/>
  <c r="BO46" i="43"/>
  <c r="BP46" i="44"/>
  <c r="BL58" i="45"/>
  <c r="BL55" i="44"/>
  <c r="BL46" i="43"/>
  <c r="BO58" i="43"/>
  <c r="BQ52" i="44"/>
  <c r="BO52" i="45"/>
  <c r="AK93" i="44"/>
  <c r="AK52" i="44"/>
  <c r="BL52" i="43"/>
  <c r="AL46" i="44"/>
  <c r="AL90" i="44"/>
  <c r="BM55" i="43"/>
  <c r="BM46" i="44"/>
  <c r="BL46" i="44"/>
  <c r="BQ52" i="43"/>
  <c r="AK93" i="43"/>
  <c r="AK52" i="43"/>
  <c r="BM58" i="45"/>
  <c r="BQ58" i="44"/>
  <c r="AL90" i="43"/>
  <c r="AL46" i="43"/>
  <c r="AI90" i="45"/>
  <c r="AI46" i="45"/>
  <c r="AL93" i="43"/>
  <c r="AL52" i="43"/>
  <c r="BM55" i="45"/>
  <c r="BQ55" i="44"/>
  <c r="BP55" i="44"/>
  <c r="AK90" i="44"/>
  <c r="AK46" i="44"/>
  <c r="AJ93" i="44"/>
  <c r="AJ52" i="44"/>
  <c r="BO46" i="44"/>
  <c r="BP46" i="45"/>
  <c r="AI93" i="43"/>
  <c r="AI52" i="43"/>
  <c r="BL55" i="43"/>
  <c r="BL46" i="45"/>
  <c r="BM58" i="43"/>
  <c r="BP52" i="43"/>
  <c r="BQ52" i="45"/>
  <c r="BM52" i="43"/>
  <c r="AK52" i="45"/>
  <c r="AK93" i="45"/>
  <c r="BL52" i="44"/>
  <c r="BO58" i="45"/>
  <c r="BO55" i="44"/>
  <c r="AI90" i="43"/>
  <c r="AI46" i="43"/>
  <c r="AL52" i="45"/>
  <c r="AL93" i="45"/>
  <c r="BP58" i="44"/>
  <c r="BQ58" i="45"/>
  <c r="BP55" i="45"/>
  <c r="BL58" i="44"/>
  <c r="AJ93" i="45"/>
  <c r="AJ52" i="45"/>
  <c r="AJ90" i="44"/>
  <c r="AJ46" i="44"/>
  <c r="BP46" i="43"/>
  <c r="BP52" i="45"/>
  <c r="BO52" i="44"/>
  <c r="BL58" i="43"/>
  <c r="BO55" i="43"/>
  <c r="AL90" i="45"/>
  <c r="AL46" i="45"/>
  <c r="AL93" i="44"/>
  <c r="AL52" i="44"/>
  <c r="BQ55" i="45"/>
  <c r="BM46" i="43"/>
  <c r="BP55" i="43"/>
  <c r="AK90" i="45"/>
  <c r="AK46" i="45"/>
  <c r="BO58" i="44"/>
  <c r="BP58" i="45"/>
  <c r="BQ46" i="43"/>
  <c r="AJ93" i="43"/>
  <c r="AJ52" i="43"/>
  <c r="AJ90" i="43"/>
  <c r="AJ46" i="43"/>
  <c r="BO46" i="45"/>
  <c r="AI93" i="44"/>
  <c r="AI52" i="44"/>
  <c r="BL55" i="45"/>
  <c r="BP58" i="43"/>
  <c r="BP52" i="44"/>
  <c r="BO52" i="43"/>
  <c r="BM52" i="44"/>
  <c r="BL52" i="45"/>
  <c r="AT35" i="27"/>
  <c r="AQ35" i="27"/>
  <c r="AS36" i="27"/>
  <c r="AO18" i="27"/>
  <c r="AO36" i="27"/>
  <c r="AP17" i="27"/>
  <c r="D28" i="32"/>
  <c r="D21" i="32"/>
  <c r="D8" i="34" s="1"/>
  <c r="G28" i="32"/>
  <c r="G21" i="32"/>
  <c r="G8" i="34" s="1"/>
  <c r="B28" i="32"/>
  <c r="B21" i="32"/>
  <c r="B8" i="34" s="1"/>
  <c r="F28" i="32"/>
  <c r="F21" i="32"/>
  <c r="F8" i="34" s="1"/>
  <c r="C28" i="32"/>
  <c r="C21" i="32"/>
  <c r="C8" i="34" s="1"/>
  <c r="I28" i="32"/>
  <c r="I8" i="34"/>
  <c r="E28" i="32"/>
  <c r="E21" i="32"/>
  <c r="E8" i="34" s="1"/>
  <c r="H28" i="32"/>
  <c r="H8" i="34"/>
  <c r="AN36" i="27"/>
  <c r="AM17" i="27"/>
  <c r="AP18" i="27"/>
  <c r="AQ36" i="27"/>
  <c r="AS35" i="27"/>
  <c r="AO35" i="27"/>
  <c r="AR36" i="27"/>
  <c r="AM36" i="27"/>
  <c r="AR35" i="27"/>
  <c r="AN35" i="27"/>
  <c r="AL7" i="28"/>
  <c r="AT38" i="27"/>
  <c r="AJ7" i="28" s="1"/>
  <c r="AO38" i="27"/>
  <c r="AE7" i="28" s="1"/>
  <c r="AQ38" i="27"/>
  <c r="AG7" i="28" s="1"/>
  <c r="AR39" i="27"/>
  <c r="AH8" i="28" s="1"/>
  <c r="AR41" i="27" l="1"/>
  <c r="AH10" i="28" s="1"/>
  <c r="AK7" i="28"/>
  <c r="AS38" i="27"/>
  <c r="AI7" i="28" s="1"/>
  <c r="AR44" i="27"/>
  <c r="AH13" i="28" s="1"/>
  <c r="AR42" i="27" l="1"/>
  <c r="AH11" i="28" s="1"/>
  <c r="AR45" i="27"/>
  <c r="AH14" i="28" s="1"/>
  <c r="AI31" i="27" l="1"/>
  <c r="AJ31" i="27"/>
  <c r="AK31" i="27"/>
  <c r="AL31" i="27"/>
  <c r="AM31" i="27"/>
  <c r="AI3" i="27"/>
  <c r="AI17" i="27" s="1"/>
  <c r="AI35" i="27" s="1"/>
  <c r="AJ3" i="27"/>
  <c r="AJ17" i="27" s="1"/>
  <c r="AJ35" i="27" s="1"/>
  <c r="AK3" i="27"/>
  <c r="AK17" i="27" s="1"/>
  <c r="AK35" i="27" s="1"/>
  <c r="AL3" i="27"/>
  <c r="AL17" i="27" s="1"/>
  <c r="AL35" i="27" s="1"/>
  <c r="AI6" i="27"/>
  <c r="AI20" i="27" s="1"/>
  <c r="AI38" i="27" s="1"/>
  <c r="AJ6" i="27"/>
  <c r="AJ20" i="27" s="1"/>
  <c r="AJ38" i="27" s="1"/>
  <c r="AK6" i="27"/>
  <c r="AK20" i="27" s="1"/>
  <c r="AK38" i="27" s="1"/>
  <c r="AL6" i="27"/>
  <c r="AL20" i="27" s="1"/>
  <c r="AL38" i="27" s="1"/>
  <c r="AM6" i="27"/>
  <c r="AM20" i="27" s="1"/>
  <c r="AM38" i="27" s="1"/>
  <c r="AE15" i="45" l="1"/>
  <c r="AE15" i="43"/>
  <c r="AE15" i="44"/>
  <c r="AE18" i="45"/>
  <c r="AE19" i="45" s="1"/>
  <c r="AE18" i="44"/>
  <c r="AE19" i="44" s="1"/>
  <c r="AE18" i="43"/>
  <c r="AE19" i="43" s="1"/>
  <c r="AE21" i="44"/>
  <c r="AE21" i="45"/>
  <c r="AE21" i="43"/>
  <c r="AE25" i="45"/>
  <c r="AE25" i="44"/>
  <c r="AE25" i="43"/>
  <c r="AE23" i="45"/>
  <c r="AE23" i="43"/>
  <c r="AE23" i="44"/>
  <c r="AE7" i="45"/>
  <c r="AE87" i="45" s="1"/>
  <c r="AE7" i="44"/>
  <c r="AE87" i="44" s="1"/>
  <c r="AE7" i="43"/>
  <c r="AE87" i="43" s="1"/>
  <c r="AE9" i="45"/>
  <c r="AE89" i="45" s="1"/>
  <c r="AE9" i="44"/>
  <c r="AE89" i="44" s="1"/>
  <c r="AE9" i="43"/>
  <c r="AE89" i="43" s="1"/>
  <c r="AE12" i="45"/>
  <c r="AE92" i="45" s="1"/>
  <c r="AE12" i="44"/>
  <c r="AE92" i="44" s="1"/>
  <c r="AE12" i="43"/>
  <c r="AE92" i="43" s="1"/>
  <c r="AJ9" i="27"/>
  <c r="AJ23" i="27" s="1"/>
  <c r="AJ41" i="27" s="1"/>
  <c r="AJ7" i="27"/>
  <c r="AJ21" i="27" s="1"/>
  <c r="AJ39" i="27" s="1"/>
  <c r="AJ12" i="27"/>
  <c r="AJ26" i="27" s="1"/>
  <c r="AJ44" i="27" s="1"/>
  <c r="AE16" i="44" l="1"/>
  <c r="AE16" i="45"/>
  <c r="AE16" i="43"/>
  <c r="AE13" i="45"/>
  <c r="AE93" i="45" s="1"/>
  <c r="AE13" i="44"/>
  <c r="AE93" i="44" s="1"/>
  <c r="AE13" i="43"/>
  <c r="AE93" i="43" s="1"/>
  <c r="AE10" i="45"/>
  <c r="AE90" i="45" s="1"/>
  <c r="AE10" i="44"/>
  <c r="AE90" i="44" s="1"/>
  <c r="AE10" i="43"/>
  <c r="AE90" i="43" s="1"/>
  <c r="AJ13" i="27"/>
  <c r="AJ27" i="27" s="1"/>
  <c r="AJ45" i="27" s="1"/>
  <c r="AJ10" i="27"/>
  <c r="AJ24" i="27" s="1"/>
  <c r="AJ42" i="27" s="1"/>
  <c r="C7" i="31"/>
  <c r="B7" i="31"/>
  <c r="B4" i="31"/>
  <c r="AC7" i="28" l="1"/>
  <c r="AG3" i="27"/>
  <c r="AH3" i="27"/>
  <c r="AG6" i="27"/>
  <c r="AH6" i="27"/>
  <c r="AF25" i="45" l="1"/>
  <c r="AF25" i="44"/>
  <c r="AF25" i="43"/>
  <c r="AC18" i="45"/>
  <c r="AC19" i="45" s="1"/>
  <c r="AC18" i="44"/>
  <c r="AC19" i="44" s="1"/>
  <c r="AC18" i="43"/>
  <c r="AC19" i="43" s="1"/>
  <c r="AC15" i="45"/>
  <c r="AC15" i="44"/>
  <c r="AC15" i="43"/>
  <c r="AC21" i="45"/>
  <c r="AC21" i="43"/>
  <c r="AC21" i="44"/>
  <c r="AC25" i="44"/>
  <c r="AC25" i="45"/>
  <c r="AC25" i="43"/>
  <c r="AC9" i="45"/>
  <c r="AC89" i="45" s="1"/>
  <c r="AC9" i="44"/>
  <c r="AC89" i="44" s="1"/>
  <c r="AC9" i="43"/>
  <c r="AC89" i="43" s="1"/>
  <c r="AC23" i="45"/>
  <c r="AC23" i="44"/>
  <c r="AC23" i="43"/>
  <c r="AC7" i="45"/>
  <c r="AC87" i="45" s="1"/>
  <c r="AC7" i="44"/>
  <c r="AC87" i="44" s="1"/>
  <c r="AC7" i="43"/>
  <c r="AC87" i="43" s="1"/>
  <c r="AF21" i="45"/>
  <c r="AF21" i="44"/>
  <c r="AF21" i="43"/>
  <c r="AC12" i="45"/>
  <c r="AC92" i="45" s="1"/>
  <c r="AC12" i="44"/>
  <c r="AC92" i="44" s="1"/>
  <c r="AC12" i="43"/>
  <c r="AC92" i="43" s="1"/>
  <c r="AF23" i="45"/>
  <c r="AF23" i="43"/>
  <c r="AF23" i="44"/>
  <c r="AF15" i="44"/>
  <c r="AF15" i="45"/>
  <c r="AF15" i="43"/>
  <c r="AF7" i="44"/>
  <c r="AF87" i="44" s="1"/>
  <c r="AF7" i="45"/>
  <c r="AF87" i="45" s="1"/>
  <c r="AF7" i="43"/>
  <c r="AF87" i="43" s="1"/>
  <c r="AF9" i="45"/>
  <c r="AF89" i="45" s="1"/>
  <c r="AF9" i="43"/>
  <c r="AF89" i="43" s="1"/>
  <c r="AF9" i="44"/>
  <c r="AF89" i="44" s="1"/>
  <c r="AF12" i="43"/>
  <c r="AF92" i="43" s="1"/>
  <c r="AF12" i="45"/>
  <c r="AF92" i="45" s="1"/>
  <c r="AF12" i="44"/>
  <c r="AF92" i="44" s="1"/>
  <c r="AF18" i="44"/>
  <c r="AF19" i="44" s="1"/>
  <c r="AF18" i="45"/>
  <c r="AF19" i="45" s="1"/>
  <c r="AF18" i="43"/>
  <c r="AF19" i="43" s="1"/>
  <c r="AP44" i="27"/>
  <c r="AF13" i="28" s="1"/>
  <c r="F13" i="31"/>
  <c r="E13" i="31"/>
  <c r="AO44" i="27"/>
  <c r="AE13" i="28" s="1"/>
  <c r="F8" i="31"/>
  <c r="AP39" i="27"/>
  <c r="AF8" i="28" s="1"/>
  <c r="E10" i="31"/>
  <c r="AO41" i="27"/>
  <c r="AE10" i="28" s="1"/>
  <c r="AP41" i="27"/>
  <c r="AF10" i="28" s="1"/>
  <c r="F10" i="31"/>
  <c r="AO39" i="27"/>
  <c r="AE8" i="28" s="1"/>
  <c r="E8" i="31"/>
  <c r="AK9" i="27"/>
  <c r="AK23" i="27" s="1"/>
  <c r="AK41" i="27" s="1"/>
  <c r="AK12" i="27"/>
  <c r="AK26" i="27" s="1"/>
  <c r="AK44" i="27" s="1"/>
  <c r="AK7" i="27"/>
  <c r="AK21" i="27" s="1"/>
  <c r="AK39" i="27" s="1"/>
  <c r="AH12" i="27"/>
  <c r="AH7" i="27"/>
  <c r="AH9" i="27"/>
  <c r="AC16" i="45" l="1"/>
  <c r="AC16" i="44"/>
  <c r="AC16" i="43"/>
  <c r="AC10" i="45"/>
  <c r="AC90" i="45" s="1"/>
  <c r="AC10" i="44"/>
  <c r="AC90" i="44" s="1"/>
  <c r="AC10" i="43"/>
  <c r="AC90" i="43" s="1"/>
  <c r="AC13" i="44"/>
  <c r="AC93" i="44" s="1"/>
  <c r="AC13" i="45"/>
  <c r="AC93" i="45" s="1"/>
  <c r="AC13" i="43"/>
  <c r="AC93" i="43" s="1"/>
  <c r="AF16" i="44"/>
  <c r="AF16" i="45"/>
  <c r="AF16" i="43"/>
  <c r="AF10" i="44"/>
  <c r="AF90" i="44" s="1"/>
  <c r="AF10" i="45"/>
  <c r="AF90" i="45" s="1"/>
  <c r="AF10" i="43"/>
  <c r="AF90" i="43" s="1"/>
  <c r="AF13" i="44"/>
  <c r="AF93" i="44" s="1"/>
  <c r="AF13" i="45"/>
  <c r="AF93" i="45" s="1"/>
  <c r="AF13" i="43"/>
  <c r="AF93" i="43" s="1"/>
  <c r="AO45" i="27"/>
  <c r="AE14" i="28" s="1"/>
  <c r="E14" i="31"/>
  <c r="F11" i="31"/>
  <c r="AP42" i="27"/>
  <c r="AF11" i="28" s="1"/>
  <c r="E11" i="31"/>
  <c r="AO42" i="27"/>
  <c r="AE11" i="28" s="1"/>
  <c r="F14" i="31"/>
  <c r="AP45" i="27"/>
  <c r="AF14" i="28" s="1"/>
  <c r="AK10" i="27"/>
  <c r="AK24" i="27" s="1"/>
  <c r="AK42" i="27" s="1"/>
  <c r="AK13" i="27"/>
  <c r="AK27" i="27" s="1"/>
  <c r="AK45" i="27" s="1"/>
  <c r="AH10" i="27"/>
  <c r="AH13" i="27"/>
  <c r="AE3" i="27"/>
  <c r="AF3" i="27"/>
  <c r="AE6" i="27"/>
  <c r="AF6" i="27"/>
  <c r="AB18" i="44" l="1"/>
  <c r="AB18" i="45"/>
  <c r="AB18" i="43"/>
  <c r="AG21" i="45"/>
  <c r="AG60" i="45" s="1"/>
  <c r="AG21" i="44"/>
  <c r="AG60" i="44" s="1"/>
  <c r="AG21" i="43"/>
  <c r="AG60" i="43" s="1"/>
  <c r="AG18" i="45"/>
  <c r="AG18" i="43"/>
  <c r="AG18" i="44"/>
  <c r="AD21" i="44"/>
  <c r="AD60" i="44" s="1"/>
  <c r="AD21" i="45"/>
  <c r="AD60" i="45" s="1"/>
  <c r="AD21" i="43"/>
  <c r="AD60" i="43" s="1"/>
  <c r="AD18" i="45"/>
  <c r="AD18" i="44"/>
  <c r="AD18" i="43"/>
  <c r="AB21" i="45"/>
  <c r="AB60" i="45" s="1"/>
  <c r="AB21" i="43"/>
  <c r="AB60" i="43" s="1"/>
  <c r="AB21" i="44"/>
  <c r="AB60" i="44" s="1"/>
  <c r="Z18" i="45"/>
  <c r="Z18" i="44"/>
  <c r="Z18" i="43"/>
  <c r="AA21" i="45"/>
  <c r="AA60" i="45" s="1"/>
  <c r="AA21" i="43"/>
  <c r="AA60" i="43" s="1"/>
  <c r="AA21" i="44"/>
  <c r="AA60" i="44" s="1"/>
  <c r="AA18" i="44"/>
  <c r="AA18" i="45"/>
  <c r="AA18" i="43"/>
  <c r="Z21" i="45"/>
  <c r="Z60" i="45" s="1"/>
  <c r="Z21" i="44"/>
  <c r="Z60" i="44" s="1"/>
  <c r="Z21" i="43"/>
  <c r="Z60" i="43" s="1"/>
  <c r="AH18" i="45"/>
  <c r="AH18" i="44"/>
  <c r="AH18" i="43"/>
  <c r="AH21" i="45"/>
  <c r="AH60" i="45" s="1"/>
  <c r="AH21" i="44"/>
  <c r="AH60" i="44" s="1"/>
  <c r="AH21" i="43"/>
  <c r="AH60" i="43" s="1"/>
  <c r="AC6" i="27"/>
  <c r="AD6" i="27"/>
  <c r="AC3" i="27"/>
  <c r="AD3" i="27"/>
  <c r="W23" i="45" l="1"/>
  <c r="W23" i="43"/>
  <c r="W23" i="44"/>
  <c r="X25" i="45"/>
  <c r="X25" i="44"/>
  <c r="X25" i="43"/>
  <c r="Y23" i="45"/>
  <c r="Y62" i="45" s="1"/>
  <c r="Y23" i="43"/>
  <c r="Y62" i="43" s="1"/>
  <c r="Y23" i="44"/>
  <c r="Y62" i="44" s="1"/>
  <c r="AA57" i="45"/>
  <c r="AA19" i="45"/>
  <c r="AA58" i="45" s="1"/>
  <c r="Z19" i="43"/>
  <c r="Z58" i="43" s="1"/>
  <c r="Z57" i="43"/>
  <c r="AA57" i="44"/>
  <c r="AA19" i="44"/>
  <c r="AA58" i="44" s="1"/>
  <c r="Z57" i="44"/>
  <c r="Z19" i="44"/>
  <c r="Z58" i="44" s="1"/>
  <c r="AD57" i="43"/>
  <c r="AD19" i="43"/>
  <c r="AD58" i="43" s="1"/>
  <c r="Z57" i="45"/>
  <c r="Z19" i="45"/>
  <c r="Z58" i="45" s="1"/>
  <c r="AD57" i="44"/>
  <c r="AD19" i="44"/>
  <c r="AD58" i="44" s="1"/>
  <c r="AG57" i="44"/>
  <c r="AG19" i="44"/>
  <c r="AG58" i="44" s="1"/>
  <c r="AD57" i="45"/>
  <c r="AD19" i="45"/>
  <c r="AD58" i="45" s="1"/>
  <c r="AG19" i="43"/>
  <c r="AG58" i="43" s="1"/>
  <c r="AG57" i="43"/>
  <c r="AB57" i="43"/>
  <c r="AB19" i="43"/>
  <c r="AB58" i="43" s="1"/>
  <c r="AG23" i="44"/>
  <c r="AG62" i="44" s="1"/>
  <c r="AG23" i="45"/>
  <c r="AG62" i="45" s="1"/>
  <c r="AG23" i="43"/>
  <c r="AG62" i="43" s="1"/>
  <c r="AB25" i="45"/>
  <c r="AB64" i="45" s="1"/>
  <c r="AB25" i="44"/>
  <c r="AB64" i="44" s="1"/>
  <c r="AB25" i="43"/>
  <c r="AB64" i="43" s="1"/>
  <c r="Y21" i="45"/>
  <c r="Y60" i="45" s="1"/>
  <c r="Y21" i="44"/>
  <c r="Y60" i="44" s="1"/>
  <c r="Y21" i="43"/>
  <c r="Y60" i="43" s="1"/>
  <c r="AG57" i="45"/>
  <c r="AG19" i="45"/>
  <c r="AG58" i="45" s="1"/>
  <c r="AB57" i="45"/>
  <c r="AB19" i="45"/>
  <c r="AB58" i="45" s="1"/>
  <c r="X23" i="45"/>
  <c r="X23" i="43"/>
  <c r="X23" i="44"/>
  <c r="AD23" i="45"/>
  <c r="AD62" i="45" s="1"/>
  <c r="AD23" i="44"/>
  <c r="AD62" i="44" s="1"/>
  <c r="AD23" i="43"/>
  <c r="AD62" i="43" s="1"/>
  <c r="AA25" i="45"/>
  <c r="AA64" i="45" s="1"/>
  <c r="AA25" i="44"/>
  <c r="AA64" i="44" s="1"/>
  <c r="AA25" i="43"/>
  <c r="AA64" i="43" s="1"/>
  <c r="Z25" i="45"/>
  <c r="Z64" i="45" s="1"/>
  <c r="Z25" i="44"/>
  <c r="Z64" i="44" s="1"/>
  <c r="Z25" i="43"/>
  <c r="Z64" i="43" s="1"/>
  <c r="AB57" i="44"/>
  <c r="AB19" i="44"/>
  <c r="AB58" i="44" s="1"/>
  <c r="W25" i="44"/>
  <c r="W25" i="45"/>
  <c r="W25" i="43"/>
  <c r="AD25" i="44"/>
  <c r="AD64" i="44" s="1"/>
  <c r="AD25" i="45"/>
  <c r="AD64" i="45" s="1"/>
  <c r="AD25" i="43"/>
  <c r="AD64" i="43" s="1"/>
  <c r="AG25" i="45"/>
  <c r="AG64" i="45" s="1"/>
  <c r="AG25" i="43"/>
  <c r="AG64" i="43" s="1"/>
  <c r="AG25" i="44"/>
  <c r="AG64" i="44" s="1"/>
  <c r="AB23" i="45"/>
  <c r="AB62" i="45" s="1"/>
  <c r="AB23" i="44"/>
  <c r="AB62" i="44" s="1"/>
  <c r="AB23" i="43"/>
  <c r="AB62" i="43" s="1"/>
  <c r="AA23" i="44"/>
  <c r="AA62" i="44" s="1"/>
  <c r="AA23" i="45"/>
  <c r="AA62" i="45" s="1"/>
  <c r="AA23" i="43"/>
  <c r="AA62" i="43" s="1"/>
  <c r="X21" i="44"/>
  <c r="X21" i="45"/>
  <c r="X21" i="43"/>
  <c r="W21" i="44"/>
  <c r="W21" i="45"/>
  <c r="W21" i="43"/>
  <c r="Y25" i="45"/>
  <c r="Y64" i="45" s="1"/>
  <c r="Y25" i="44"/>
  <c r="Y64" i="44" s="1"/>
  <c r="Y25" i="43"/>
  <c r="Y64" i="43" s="1"/>
  <c r="Z23" i="44"/>
  <c r="Z62" i="44" s="1"/>
  <c r="Z23" i="45"/>
  <c r="Z62" i="45" s="1"/>
  <c r="Z23" i="43"/>
  <c r="Z62" i="43" s="1"/>
  <c r="AA57" i="43"/>
  <c r="AA19" i="43"/>
  <c r="AA58" i="43" s="1"/>
  <c r="AH57" i="43"/>
  <c r="AH19" i="43"/>
  <c r="AH58" i="43" s="1"/>
  <c r="AH57" i="44"/>
  <c r="AH19" i="44"/>
  <c r="AH58" i="44" s="1"/>
  <c r="AH23" i="45"/>
  <c r="AH62" i="45" s="1"/>
  <c r="AH23" i="44"/>
  <c r="AH62" i="44" s="1"/>
  <c r="AH23" i="43"/>
  <c r="AH62" i="43" s="1"/>
  <c r="AH25" i="45"/>
  <c r="AH64" i="45" s="1"/>
  <c r="AH25" i="44"/>
  <c r="AH64" i="44" s="1"/>
  <c r="AH25" i="43"/>
  <c r="AH64" i="43" s="1"/>
  <c r="AH57" i="45"/>
  <c r="AH19" i="45"/>
  <c r="AH58" i="45" s="1"/>
  <c r="AQ39" i="27"/>
  <c r="AG8" i="28" s="1"/>
  <c r="AQ41" i="27"/>
  <c r="AG10" i="28" s="1"/>
  <c r="AQ44" i="27"/>
  <c r="AG13" i="28" s="1"/>
  <c r="AK8" i="28" l="1"/>
  <c r="AS44" i="27"/>
  <c r="AI13" i="28" s="1"/>
  <c r="AS41" i="27"/>
  <c r="AI10" i="28" s="1"/>
  <c r="AT44" i="27"/>
  <c r="AJ13" i="28" s="1"/>
  <c r="AK13" i="28"/>
  <c r="AL10" i="28"/>
  <c r="AT39" i="27"/>
  <c r="AJ8" i="28" s="1"/>
  <c r="AT41" i="27"/>
  <c r="AJ10" i="28" s="1"/>
  <c r="AS39" i="27"/>
  <c r="AI8" i="28" s="1"/>
  <c r="AL13" i="28"/>
  <c r="AL8" i="28"/>
  <c r="AK10" i="28"/>
  <c r="AQ42" i="27"/>
  <c r="AG11" i="28" s="1"/>
  <c r="AQ45" i="27"/>
  <c r="AG14" i="28" s="1"/>
  <c r="X6" i="27"/>
  <c r="Y6" i="27"/>
  <c r="Z6" i="27"/>
  <c r="AA6" i="27"/>
  <c r="AB6" i="27"/>
  <c r="X3" i="27"/>
  <c r="Y3" i="27"/>
  <c r="Z3" i="27"/>
  <c r="AA3" i="27"/>
  <c r="AB3" i="27"/>
  <c r="AA7" i="45" l="1"/>
  <c r="AA7" i="44"/>
  <c r="AA7" i="43"/>
  <c r="AA12" i="45"/>
  <c r="AA12" i="44"/>
  <c r="AA12" i="43"/>
  <c r="AA9" i="45"/>
  <c r="AA9" i="44"/>
  <c r="AA9" i="43"/>
  <c r="AA15" i="45"/>
  <c r="AA54" i="45" s="1"/>
  <c r="AA15" i="44"/>
  <c r="AA54" i="44" s="1"/>
  <c r="AA15" i="43"/>
  <c r="AA54" i="43" s="1"/>
  <c r="AS45" i="27"/>
  <c r="AI14" i="28" s="1"/>
  <c r="AL11" i="28"/>
  <c r="AT45" i="27"/>
  <c r="AJ14" i="28" s="1"/>
  <c r="AT42" i="27"/>
  <c r="AJ11" i="28" s="1"/>
  <c r="AK14" i="28"/>
  <c r="AS42" i="27"/>
  <c r="AI11" i="28" s="1"/>
  <c r="AK11" i="28"/>
  <c r="AL14" i="28"/>
  <c r="AF9" i="27"/>
  <c r="AF7" i="27"/>
  <c r="AF12" i="27"/>
  <c r="Y4" i="28"/>
  <c r="Z4" i="28"/>
  <c r="U6" i="27"/>
  <c r="V6" i="27"/>
  <c r="W6" i="27"/>
  <c r="AH20" i="27"/>
  <c r="AH38" i="27" s="1"/>
  <c r="X7" i="28" s="1"/>
  <c r="Y7" i="28"/>
  <c r="Z7" i="28"/>
  <c r="AB7" i="28"/>
  <c r="M3" i="27"/>
  <c r="M17" i="27" s="1"/>
  <c r="M35" i="27" s="1"/>
  <c r="C4" i="28" s="1"/>
  <c r="N3" i="27"/>
  <c r="N17" i="27" s="1"/>
  <c r="N35" i="27" s="1"/>
  <c r="D4" i="28" s="1"/>
  <c r="O3" i="27"/>
  <c r="O17" i="27" s="1"/>
  <c r="O35" i="27" s="1"/>
  <c r="E4" i="28" s="1"/>
  <c r="P3" i="27"/>
  <c r="P17" i="27" s="1"/>
  <c r="P35" i="27" s="1"/>
  <c r="F4" i="28" s="1"/>
  <c r="Q3" i="27"/>
  <c r="Q17" i="27" s="1"/>
  <c r="Q35" i="27" s="1"/>
  <c r="G4" i="28" s="1"/>
  <c r="R3" i="27"/>
  <c r="R17" i="27" s="1"/>
  <c r="R35" i="27" s="1"/>
  <c r="H4" i="28" s="1"/>
  <c r="S3" i="27"/>
  <c r="S17" i="27" s="1"/>
  <c r="S35" i="27" s="1"/>
  <c r="I4" i="28" s="1"/>
  <c r="T3" i="27"/>
  <c r="T17" i="27" s="1"/>
  <c r="T35" i="27" s="1"/>
  <c r="J4" i="28" s="1"/>
  <c r="U3" i="27"/>
  <c r="U17" i="27" s="1"/>
  <c r="U35" i="27" s="1"/>
  <c r="K4" i="28" s="1"/>
  <c r="V3" i="27"/>
  <c r="V17" i="27" s="1"/>
  <c r="V35" i="27" s="1"/>
  <c r="L4" i="28" s="1"/>
  <c r="W3" i="27"/>
  <c r="W17" i="27" s="1"/>
  <c r="W35" i="27" s="1"/>
  <c r="M4" i="28" s="1"/>
  <c r="X17" i="27"/>
  <c r="X35" i="27" s="1"/>
  <c r="N4" i="28" s="1"/>
  <c r="Y17" i="27"/>
  <c r="Y35" i="27" s="1"/>
  <c r="O4" i="28" s="1"/>
  <c r="Z17" i="27"/>
  <c r="Z35" i="27" s="1"/>
  <c r="P4" i="28" s="1"/>
  <c r="AA17" i="27"/>
  <c r="AA35" i="27" s="1"/>
  <c r="Q4" i="28" s="1"/>
  <c r="AB17" i="27"/>
  <c r="AB35" i="27" s="1"/>
  <c r="R4" i="28" s="1"/>
  <c r="AC17" i="27"/>
  <c r="AC35" i="27" s="1"/>
  <c r="S4" i="28" s="1"/>
  <c r="AD17" i="27"/>
  <c r="AD35" i="27" s="1"/>
  <c r="T4" i="28" s="1"/>
  <c r="AE17" i="27"/>
  <c r="AE35" i="27" s="1"/>
  <c r="U4" i="28" s="1"/>
  <c r="AF17" i="27"/>
  <c r="AF35" i="27" s="1"/>
  <c r="V4" i="28" s="1"/>
  <c r="AG17" i="27"/>
  <c r="AG35" i="27" s="1"/>
  <c r="W4" i="28" s="1"/>
  <c r="AH17" i="27"/>
  <c r="AH35" i="27" s="1"/>
  <c r="X4" i="28" s="1"/>
  <c r="AA4" i="28"/>
  <c r="AB4" i="28"/>
  <c r="AH31" i="27"/>
  <c r="M6" i="27"/>
  <c r="N6" i="27"/>
  <c r="O6" i="27"/>
  <c r="P6" i="27"/>
  <c r="Q6" i="27"/>
  <c r="R6" i="27"/>
  <c r="S6" i="27"/>
  <c r="T6" i="27"/>
  <c r="AA7" i="28"/>
  <c r="Z7" i="45" l="1"/>
  <c r="Z7" i="44"/>
  <c r="Z7" i="43"/>
  <c r="V12" i="45"/>
  <c r="V92" i="45" s="1"/>
  <c r="V12" i="44"/>
  <c r="V92" i="44" s="1"/>
  <c r="V12" i="43"/>
  <c r="V92" i="43" s="1"/>
  <c r="W12" i="45"/>
  <c r="W92" i="45" s="1"/>
  <c r="W12" i="43"/>
  <c r="W92" i="43" s="1"/>
  <c r="W12" i="44"/>
  <c r="W92" i="44" s="1"/>
  <c r="Z9" i="45"/>
  <c r="Z9" i="44"/>
  <c r="Z9" i="43"/>
  <c r="AA10" i="45"/>
  <c r="AA10" i="44"/>
  <c r="AA10" i="43"/>
  <c r="AA92" i="44"/>
  <c r="AA51" i="44"/>
  <c r="AA16" i="45"/>
  <c r="AA55" i="45" s="1"/>
  <c r="AA16" i="44"/>
  <c r="AA55" i="44" s="1"/>
  <c r="AA16" i="43"/>
  <c r="AA55" i="43" s="1"/>
  <c r="AA92" i="45"/>
  <c r="AA51" i="45"/>
  <c r="V25" i="44"/>
  <c r="V25" i="45"/>
  <c r="V25" i="43"/>
  <c r="AA13" i="45"/>
  <c r="AA13" i="43"/>
  <c r="AA13" i="44"/>
  <c r="AA89" i="43"/>
  <c r="AA45" i="43"/>
  <c r="AA89" i="44"/>
  <c r="AA45" i="44"/>
  <c r="AA87" i="43"/>
  <c r="AA40" i="43"/>
  <c r="AA89" i="45"/>
  <c r="AA45" i="45"/>
  <c r="AA87" i="44"/>
  <c r="AA40" i="44"/>
  <c r="V9" i="45"/>
  <c r="V89" i="45" s="1"/>
  <c r="V9" i="44"/>
  <c r="V89" i="44" s="1"/>
  <c r="V9" i="43"/>
  <c r="V89" i="43" s="1"/>
  <c r="V7" i="45"/>
  <c r="V87" i="45" s="1"/>
  <c r="V7" i="44"/>
  <c r="V87" i="44" s="1"/>
  <c r="V7" i="43"/>
  <c r="V87" i="43" s="1"/>
  <c r="V21" i="45"/>
  <c r="V21" i="44"/>
  <c r="V21" i="43"/>
  <c r="V18" i="45"/>
  <c r="V19" i="45" s="1"/>
  <c r="V18" i="44"/>
  <c r="V19" i="44" s="1"/>
  <c r="V18" i="43"/>
  <c r="V19" i="43" s="1"/>
  <c r="Z15" i="44"/>
  <c r="Z54" i="44" s="1"/>
  <c r="Z15" i="45"/>
  <c r="Z54" i="45" s="1"/>
  <c r="Z15" i="43"/>
  <c r="Z54" i="43" s="1"/>
  <c r="AA87" i="45"/>
  <c r="AA40" i="45"/>
  <c r="W9" i="45"/>
  <c r="W89" i="45" s="1"/>
  <c r="W9" i="44"/>
  <c r="W89" i="44" s="1"/>
  <c r="W9" i="43"/>
  <c r="W89" i="43" s="1"/>
  <c r="W7" i="45"/>
  <c r="W87" i="45" s="1"/>
  <c r="W7" i="44"/>
  <c r="W87" i="44" s="1"/>
  <c r="W7" i="43"/>
  <c r="W87" i="43" s="1"/>
  <c r="V23" i="45"/>
  <c r="V23" i="44"/>
  <c r="V23" i="43"/>
  <c r="W18" i="45"/>
  <c r="W19" i="45" s="1"/>
  <c r="W18" i="44"/>
  <c r="W19" i="44" s="1"/>
  <c r="W18" i="43"/>
  <c r="W19" i="43" s="1"/>
  <c r="V15" i="45"/>
  <c r="V15" i="44"/>
  <c r="V15" i="43"/>
  <c r="W15" i="45"/>
  <c r="W15" i="44"/>
  <c r="W15" i="43"/>
  <c r="Z12" i="45"/>
  <c r="Z12" i="44"/>
  <c r="Z12" i="43"/>
  <c r="AA92" i="43"/>
  <c r="AA51" i="43"/>
  <c r="AE7" i="27"/>
  <c r="AE9" i="27"/>
  <c r="AF10" i="27"/>
  <c r="AE12" i="27"/>
  <c r="AF13" i="27"/>
  <c r="AB7" i="27"/>
  <c r="AB12" i="27"/>
  <c r="AB9" i="27"/>
  <c r="AA9" i="27"/>
  <c r="AA7" i="27"/>
  <c r="AA12" i="27"/>
  <c r="W10" i="45" l="1"/>
  <c r="W90" i="45" s="1"/>
  <c r="W10" i="44"/>
  <c r="W90" i="44" s="1"/>
  <c r="W10" i="43"/>
  <c r="W90" i="43" s="1"/>
  <c r="Z10" i="45"/>
  <c r="Z10" i="44"/>
  <c r="Z10" i="43"/>
  <c r="Z92" i="43"/>
  <c r="Z51" i="43"/>
  <c r="AA52" i="43"/>
  <c r="AA93" i="43"/>
  <c r="Z89" i="45"/>
  <c r="Z45" i="45"/>
  <c r="W13" i="45"/>
  <c r="W93" i="45" s="1"/>
  <c r="W13" i="44"/>
  <c r="W93" i="44" s="1"/>
  <c r="W13" i="43"/>
  <c r="W93" i="43" s="1"/>
  <c r="Z92" i="44"/>
  <c r="Z51" i="44"/>
  <c r="AA93" i="45"/>
  <c r="AA52" i="45"/>
  <c r="AA90" i="43"/>
  <c r="AA46" i="43"/>
  <c r="V16" i="45"/>
  <c r="V16" i="44"/>
  <c r="V16" i="43"/>
  <c r="Z92" i="45"/>
  <c r="Z51" i="45"/>
  <c r="AA90" i="44"/>
  <c r="AA46" i="44"/>
  <c r="V10" i="45"/>
  <c r="V90" i="45" s="1"/>
  <c r="V10" i="44"/>
  <c r="V90" i="44" s="1"/>
  <c r="V10" i="43"/>
  <c r="V90" i="43" s="1"/>
  <c r="AA90" i="45"/>
  <c r="AA46" i="45"/>
  <c r="Z87" i="43"/>
  <c r="Z40" i="43"/>
  <c r="W16" i="44"/>
  <c r="W16" i="45"/>
  <c r="W16" i="43"/>
  <c r="Z87" i="44"/>
  <c r="Z40" i="44"/>
  <c r="Z89" i="43"/>
  <c r="Z45" i="43"/>
  <c r="Z87" i="45"/>
  <c r="Z40" i="45"/>
  <c r="Z13" i="45"/>
  <c r="Z13" i="44"/>
  <c r="Z13" i="43"/>
  <c r="Z16" i="45"/>
  <c r="Z55" i="45" s="1"/>
  <c r="Z16" i="44"/>
  <c r="Z55" i="44" s="1"/>
  <c r="Z16" i="43"/>
  <c r="Z55" i="43" s="1"/>
  <c r="V13" i="44"/>
  <c r="V93" i="44" s="1"/>
  <c r="V13" i="45"/>
  <c r="V93" i="45" s="1"/>
  <c r="V13" i="43"/>
  <c r="V93" i="43" s="1"/>
  <c r="AA93" i="44"/>
  <c r="AA52" i="44"/>
  <c r="Z89" i="44"/>
  <c r="Z45" i="44"/>
  <c r="AB13" i="27"/>
  <c r="AA10" i="27"/>
  <c r="AA13" i="27"/>
  <c r="AE13" i="27"/>
  <c r="AE10" i="27"/>
  <c r="AB10" i="27"/>
  <c r="Z93" i="44" l="1"/>
  <c r="Z52" i="44"/>
  <c r="Z90" i="44"/>
  <c r="Z46" i="44"/>
  <c r="Z93" i="45"/>
  <c r="Z52" i="45"/>
  <c r="Z90" i="45"/>
  <c r="Z46" i="45"/>
  <c r="Z93" i="43"/>
  <c r="Z52" i="43"/>
  <c r="Z90" i="43"/>
  <c r="Z46" i="43"/>
  <c r="N31" i="27" l="1"/>
  <c r="N20" i="27" l="1"/>
  <c r="N38" i="27" s="1"/>
  <c r="D7" i="28" s="1"/>
  <c r="D16" i="18"/>
  <c r="AG7" i="45" l="1"/>
  <c r="AG7" i="44"/>
  <c r="AG7" i="43"/>
  <c r="AG15" i="45"/>
  <c r="AG54" i="45" s="1"/>
  <c r="AG15" i="44"/>
  <c r="AG54" i="44" s="1"/>
  <c r="AG15" i="43"/>
  <c r="AG54" i="43" s="1"/>
  <c r="AG12" i="44"/>
  <c r="AG12" i="45"/>
  <c r="AG12" i="43"/>
  <c r="AG9" i="45"/>
  <c r="AG9" i="44"/>
  <c r="AG9" i="43"/>
  <c r="AL9" i="27"/>
  <c r="AL23" i="27" s="1"/>
  <c r="AL41" i="27" s="1"/>
  <c r="AL7" i="27"/>
  <c r="AL21" i="27" s="1"/>
  <c r="AL39" i="27" s="1"/>
  <c r="AL12" i="27"/>
  <c r="AL26" i="27" s="1"/>
  <c r="AL44" i="27" s="1"/>
  <c r="B8" i="31"/>
  <c r="B10" i="31"/>
  <c r="B13" i="31"/>
  <c r="AG89" i="45" l="1"/>
  <c r="AG45" i="45"/>
  <c r="AG92" i="43"/>
  <c r="AG51" i="43"/>
  <c r="AG92" i="45"/>
  <c r="AG51" i="45"/>
  <c r="AG87" i="43"/>
  <c r="AG40" i="43"/>
  <c r="AG92" i="44"/>
  <c r="AG51" i="44"/>
  <c r="AG87" i="44"/>
  <c r="AG40" i="44"/>
  <c r="AG13" i="45"/>
  <c r="AG13" i="44"/>
  <c r="AG13" i="43"/>
  <c r="AG89" i="43"/>
  <c r="AG45" i="43"/>
  <c r="AG87" i="45"/>
  <c r="AG40" i="45"/>
  <c r="AG10" i="45"/>
  <c r="AG10" i="44"/>
  <c r="AG10" i="43"/>
  <c r="AG16" i="45"/>
  <c r="AG55" i="45" s="1"/>
  <c r="AG16" i="44"/>
  <c r="AG55" i="44" s="1"/>
  <c r="AG16" i="43"/>
  <c r="AG55" i="43" s="1"/>
  <c r="AG89" i="44"/>
  <c r="AG45" i="44"/>
  <c r="AL10" i="27"/>
  <c r="AL24" i="27" s="1"/>
  <c r="AL42" i="27" s="1"/>
  <c r="AL13" i="27"/>
  <c r="AL27" i="27" s="1"/>
  <c r="AL45" i="27" s="1"/>
  <c r="B11" i="31"/>
  <c r="B14" i="31"/>
  <c r="M20" i="27"/>
  <c r="M38" i="27" s="1"/>
  <c r="C7" i="28" s="1"/>
  <c r="W20" i="27"/>
  <c r="W38" i="27" s="1"/>
  <c r="M7" i="28" s="1"/>
  <c r="X20" i="27"/>
  <c r="X38" i="27" s="1"/>
  <c r="N7" i="28" s="1"/>
  <c r="Y20" i="27"/>
  <c r="Y38" i="27" s="1"/>
  <c r="O7" i="28" s="1"/>
  <c r="Z20" i="27"/>
  <c r="Z38" i="27" s="1"/>
  <c r="P7" i="28" s="1"/>
  <c r="AA20" i="27"/>
  <c r="AA38" i="27" s="1"/>
  <c r="Q7" i="28" s="1"/>
  <c r="AB20" i="27"/>
  <c r="AB38" i="27" s="1"/>
  <c r="R7" i="28" s="1"/>
  <c r="AC20" i="27"/>
  <c r="AC38" i="27" s="1"/>
  <c r="S7" i="28" s="1"/>
  <c r="AD20" i="27"/>
  <c r="AD38" i="27" s="1"/>
  <c r="T7" i="28" s="1"/>
  <c r="AE20" i="27"/>
  <c r="AE38" i="27" s="1"/>
  <c r="U7" i="28" s="1"/>
  <c r="AF20" i="27"/>
  <c r="AF38" i="27" s="1"/>
  <c r="V7" i="28" s="1"/>
  <c r="AG20" i="27"/>
  <c r="AG38" i="27" s="1"/>
  <c r="W7" i="28" s="1"/>
  <c r="P20" i="27"/>
  <c r="P38" i="27" s="1"/>
  <c r="F7" i="28" s="1"/>
  <c r="Q20" i="27"/>
  <c r="Q38" i="27" s="1"/>
  <c r="G7" i="28" s="1"/>
  <c r="R20" i="27"/>
  <c r="R38" i="27" s="1"/>
  <c r="H7" i="28" s="1"/>
  <c r="S20" i="27"/>
  <c r="S38" i="27" s="1"/>
  <c r="I7" i="28" s="1"/>
  <c r="T20" i="27"/>
  <c r="T38" i="27" s="1"/>
  <c r="J7" i="28" s="1"/>
  <c r="U20" i="27"/>
  <c r="U38" i="27" s="1"/>
  <c r="K7" i="28" s="1"/>
  <c r="C20" i="25"/>
  <c r="D20" i="25"/>
  <c r="C21" i="25"/>
  <c r="D21" i="25"/>
  <c r="C22" i="25"/>
  <c r="D22" i="25"/>
  <c r="C26" i="25"/>
  <c r="D26" i="25"/>
  <c r="C27" i="25"/>
  <c r="D27" i="25"/>
  <c r="C28" i="25"/>
  <c r="D28" i="25"/>
  <c r="D16" i="25"/>
  <c r="C5" i="25"/>
  <c r="C18" i="25" s="1"/>
  <c r="D5" i="25"/>
  <c r="D18" i="25" s="1"/>
  <c r="N23" i="45" l="1"/>
  <c r="N23" i="44"/>
  <c r="N23" i="43"/>
  <c r="Q12" i="45"/>
  <c r="Q92" i="45" s="1"/>
  <c r="Q12" i="44"/>
  <c r="Q92" i="44" s="1"/>
  <c r="Q12" i="43"/>
  <c r="Q92" i="43" s="1"/>
  <c r="R21" i="45"/>
  <c r="R21" i="44"/>
  <c r="R21" i="43"/>
  <c r="AG93" i="45"/>
  <c r="AG52" i="45"/>
  <c r="M12" i="45"/>
  <c r="M92" i="45" s="1"/>
  <c r="M12" i="44"/>
  <c r="M92" i="44" s="1"/>
  <c r="M12" i="43"/>
  <c r="M92" i="43" s="1"/>
  <c r="Q9" i="45"/>
  <c r="Q89" i="45" s="1"/>
  <c r="Q9" i="44"/>
  <c r="Q89" i="44" s="1"/>
  <c r="Q9" i="43"/>
  <c r="Q89" i="43" s="1"/>
  <c r="M7" i="45"/>
  <c r="M87" i="45" s="1"/>
  <c r="M7" i="44"/>
  <c r="M87" i="44" s="1"/>
  <c r="M7" i="43"/>
  <c r="M87" i="43" s="1"/>
  <c r="Q23" i="45"/>
  <c r="Q23" i="43"/>
  <c r="Q23" i="44"/>
  <c r="R12" i="45"/>
  <c r="R92" i="45" s="1"/>
  <c r="R12" i="44"/>
  <c r="R92" i="44" s="1"/>
  <c r="R12" i="43"/>
  <c r="R92" i="43" s="1"/>
  <c r="M9" i="45"/>
  <c r="M89" i="45" s="1"/>
  <c r="M9" i="44"/>
  <c r="M89" i="44" s="1"/>
  <c r="M9" i="43"/>
  <c r="M89" i="43" s="1"/>
  <c r="R9" i="45"/>
  <c r="R89" i="45" s="1"/>
  <c r="R9" i="44"/>
  <c r="R89" i="44" s="1"/>
  <c r="R9" i="43"/>
  <c r="R89" i="43" s="1"/>
  <c r="AG90" i="43"/>
  <c r="AG46" i="43"/>
  <c r="N18" i="44"/>
  <c r="N19" i="44" s="1"/>
  <c r="N18" i="45"/>
  <c r="N19" i="45" s="1"/>
  <c r="N18" i="43"/>
  <c r="N19" i="43" s="1"/>
  <c r="R15" i="45"/>
  <c r="R15" i="44"/>
  <c r="R15" i="43"/>
  <c r="M25" i="45"/>
  <c r="M25" i="44"/>
  <c r="M25" i="43"/>
  <c r="M23" i="44"/>
  <c r="M23" i="45"/>
  <c r="M23" i="43"/>
  <c r="M21" i="45"/>
  <c r="M21" i="43"/>
  <c r="M21" i="44"/>
  <c r="N9" i="45"/>
  <c r="N89" i="45" s="1"/>
  <c r="N9" i="44"/>
  <c r="N89" i="44" s="1"/>
  <c r="N9" i="43"/>
  <c r="N89" i="43" s="1"/>
  <c r="R7" i="45"/>
  <c r="R87" i="45" s="1"/>
  <c r="R7" i="44"/>
  <c r="R87" i="44" s="1"/>
  <c r="R7" i="43"/>
  <c r="R87" i="43" s="1"/>
  <c r="AG90" i="44"/>
  <c r="AG46" i="44"/>
  <c r="AG52" i="43"/>
  <c r="AG93" i="43"/>
  <c r="M15" i="45"/>
  <c r="M15" i="44"/>
  <c r="M15" i="43"/>
  <c r="N21" i="45"/>
  <c r="N21" i="43"/>
  <c r="N21" i="44"/>
  <c r="R18" i="45"/>
  <c r="R19" i="45" s="1"/>
  <c r="R18" i="44"/>
  <c r="R19" i="44" s="1"/>
  <c r="R18" i="43"/>
  <c r="R19" i="43" s="1"/>
  <c r="Q25" i="45"/>
  <c r="Q25" i="44"/>
  <c r="Q25" i="43"/>
  <c r="Q7" i="45"/>
  <c r="Q87" i="45" s="1"/>
  <c r="Q7" i="44"/>
  <c r="Q87" i="44" s="1"/>
  <c r="Q7" i="43"/>
  <c r="Q87" i="43" s="1"/>
  <c r="N15" i="45"/>
  <c r="N15" i="44"/>
  <c r="N15" i="43"/>
  <c r="N12" i="45"/>
  <c r="N92" i="45" s="1"/>
  <c r="N12" i="44"/>
  <c r="N92" i="44" s="1"/>
  <c r="N12" i="43"/>
  <c r="N92" i="43" s="1"/>
  <c r="Q21" i="44"/>
  <c r="Q21" i="45"/>
  <c r="Q21" i="43"/>
  <c r="Q18" i="45"/>
  <c r="Q19" i="45" s="1"/>
  <c r="Q18" i="44"/>
  <c r="Q19" i="44" s="1"/>
  <c r="Q18" i="43"/>
  <c r="Q19" i="43" s="1"/>
  <c r="R25" i="45"/>
  <c r="R25" i="44"/>
  <c r="R25" i="43"/>
  <c r="M18" i="44"/>
  <c r="M19" i="44" s="1"/>
  <c r="M18" i="45"/>
  <c r="M19" i="45" s="1"/>
  <c r="M18" i="43"/>
  <c r="M19" i="43" s="1"/>
  <c r="N25" i="45"/>
  <c r="N25" i="43"/>
  <c r="N25" i="44"/>
  <c r="N7" i="45"/>
  <c r="N87" i="45" s="1"/>
  <c r="N7" i="44"/>
  <c r="N87" i="44" s="1"/>
  <c r="N7" i="43"/>
  <c r="N87" i="43" s="1"/>
  <c r="Q15" i="45"/>
  <c r="Q15" i="43"/>
  <c r="Q15" i="44"/>
  <c r="R23" i="45"/>
  <c r="R23" i="43"/>
  <c r="R23" i="44"/>
  <c r="AG90" i="45"/>
  <c r="AG46" i="45"/>
  <c r="AG93" i="44"/>
  <c r="AG52" i="44"/>
  <c r="AH12" i="45"/>
  <c r="AH12" i="44"/>
  <c r="AH12" i="43"/>
  <c r="AH15" i="45"/>
  <c r="AH54" i="45" s="1"/>
  <c r="AH15" i="44"/>
  <c r="AH54" i="44" s="1"/>
  <c r="AH15" i="43"/>
  <c r="AH54" i="43" s="1"/>
  <c r="AH9" i="45"/>
  <c r="AH9" i="44"/>
  <c r="AH9" i="43"/>
  <c r="AH7" i="45"/>
  <c r="AH7" i="44"/>
  <c r="AH7" i="43"/>
  <c r="C8" i="31"/>
  <c r="AM7" i="27"/>
  <c r="AM21" i="27" s="1"/>
  <c r="AM39" i="27" s="1"/>
  <c r="C10" i="31"/>
  <c r="AM9" i="27"/>
  <c r="AM23" i="27" s="1"/>
  <c r="AM41" i="27" s="1"/>
  <c r="AM12" i="27"/>
  <c r="AM26" i="27" s="1"/>
  <c r="AM44" i="27" s="1"/>
  <c r="C13" i="31"/>
  <c r="R12" i="27"/>
  <c r="R26" i="27" s="1"/>
  <c r="R44" i="27" s="1"/>
  <c r="H13" i="28" s="1"/>
  <c r="S7" i="27"/>
  <c r="S21" i="27" s="1"/>
  <c r="S39" i="27" s="1"/>
  <c r="I8" i="28" s="1"/>
  <c r="V12" i="27"/>
  <c r="W7" i="27"/>
  <c r="R7" i="27"/>
  <c r="R21" i="27" s="1"/>
  <c r="R39" i="27" s="1"/>
  <c r="H8" i="28" s="1"/>
  <c r="S12" i="27"/>
  <c r="S26" i="27" s="1"/>
  <c r="S44" i="27" s="1"/>
  <c r="I13" i="28" s="1"/>
  <c r="V7" i="27"/>
  <c r="W12" i="27"/>
  <c r="R9" i="27"/>
  <c r="R23" i="27" s="1"/>
  <c r="R41" i="27" s="1"/>
  <c r="H10" i="28" s="1"/>
  <c r="V9" i="27"/>
  <c r="S9" i="27"/>
  <c r="S23" i="27" s="1"/>
  <c r="S41" i="27" s="1"/>
  <c r="I10" i="28" s="1"/>
  <c r="W9" i="27"/>
  <c r="Q13" i="45" l="1"/>
  <c r="Q93" i="45" s="1"/>
  <c r="Q13" i="44"/>
  <c r="Q93" i="44" s="1"/>
  <c r="Q13" i="43"/>
  <c r="Q93" i="43" s="1"/>
  <c r="R10" i="45"/>
  <c r="R90" i="45" s="1"/>
  <c r="R10" i="44"/>
  <c r="R90" i="44" s="1"/>
  <c r="R10" i="43"/>
  <c r="R90" i="43" s="1"/>
  <c r="N13" i="45"/>
  <c r="N93" i="45" s="1"/>
  <c r="N13" i="44"/>
  <c r="N93" i="44" s="1"/>
  <c r="N13" i="43"/>
  <c r="N93" i="43" s="1"/>
  <c r="R13" i="45"/>
  <c r="R93" i="45" s="1"/>
  <c r="R13" i="44"/>
  <c r="R93" i="44" s="1"/>
  <c r="R13" i="43"/>
  <c r="R93" i="43" s="1"/>
  <c r="N10" i="45"/>
  <c r="N90" i="45" s="1"/>
  <c r="N10" i="44"/>
  <c r="N90" i="44" s="1"/>
  <c r="N10" i="43"/>
  <c r="N90" i="43" s="1"/>
  <c r="Q10" i="45"/>
  <c r="Q90" i="45" s="1"/>
  <c r="Q10" i="44"/>
  <c r="Q90" i="44" s="1"/>
  <c r="Q10" i="43"/>
  <c r="Q90" i="43" s="1"/>
  <c r="M16" i="45"/>
  <c r="M16" i="44"/>
  <c r="M16" i="43"/>
  <c r="M13" i="45"/>
  <c r="M93" i="45" s="1"/>
  <c r="M13" i="43"/>
  <c r="M93" i="43" s="1"/>
  <c r="M13" i="44"/>
  <c r="M93" i="44" s="1"/>
  <c r="N16" i="45"/>
  <c r="N16" i="43"/>
  <c r="N16" i="44"/>
  <c r="Q16" i="44"/>
  <c r="Q16" i="45"/>
  <c r="Q16" i="43"/>
  <c r="R16" i="45"/>
  <c r="R16" i="44"/>
  <c r="R16" i="43"/>
  <c r="M10" i="45"/>
  <c r="M90" i="45" s="1"/>
  <c r="M10" i="44"/>
  <c r="M90" i="44" s="1"/>
  <c r="M10" i="43"/>
  <c r="M90" i="43" s="1"/>
  <c r="AH87" i="43"/>
  <c r="AH40" i="43"/>
  <c r="AH10" i="45"/>
  <c r="AH10" i="44"/>
  <c r="AH10" i="43"/>
  <c r="AH87" i="44"/>
  <c r="AH40" i="44"/>
  <c r="AH89" i="45"/>
  <c r="AH45" i="45"/>
  <c r="AH92" i="43"/>
  <c r="AH51" i="43"/>
  <c r="AH89" i="44"/>
  <c r="AH45" i="44"/>
  <c r="AH13" i="45"/>
  <c r="AH13" i="44"/>
  <c r="AH13" i="43"/>
  <c r="AH40" i="45"/>
  <c r="AH87" i="45"/>
  <c r="AH51" i="44"/>
  <c r="AH92" i="44"/>
  <c r="AH16" i="44"/>
  <c r="AH55" i="44" s="1"/>
  <c r="AH16" i="45"/>
  <c r="AH55" i="45" s="1"/>
  <c r="AH16" i="43"/>
  <c r="AH55" i="43" s="1"/>
  <c r="AH89" i="43"/>
  <c r="AH45" i="43"/>
  <c r="AH92" i="45"/>
  <c r="AH51" i="45"/>
  <c r="C14" i="31"/>
  <c r="AM13" i="27"/>
  <c r="AM27" i="27" s="1"/>
  <c r="AM45" i="27" s="1"/>
  <c r="C11" i="31"/>
  <c r="AM10" i="27"/>
  <c r="AM24" i="27" s="1"/>
  <c r="AM42" i="27" s="1"/>
  <c r="S13" i="27"/>
  <c r="S27" i="27" s="1"/>
  <c r="S45" i="27" s="1"/>
  <c r="I14" i="28" s="1"/>
  <c r="S10" i="27"/>
  <c r="S24" i="27" s="1"/>
  <c r="S42" i="27" s="1"/>
  <c r="I11" i="28" s="1"/>
  <c r="W13" i="27"/>
  <c r="R13" i="27"/>
  <c r="R27" i="27" s="1"/>
  <c r="R45" i="27" s="1"/>
  <c r="H14" i="28" s="1"/>
  <c r="R10" i="27"/>
  <c r="R24" i="27" s="1"/>
  <c r="R42" i="27" s="1"/>
  <c r="H11" i="28" s="1"/>
  <c r="W10" i="27"/>
  <c r="V13" i="27"/>
  <c r="V10" i="27"/>
  <c r="E15" i="44" l="1"/>
  <c r="E15" i="45"/>
  <c r="E15" i="43"/>
  <c r="E12" i="45"/>
  <c r="E92" i="45" s="1"/>
  <c r="E12" i="44"/>
  <c r="E92" i="44" s="1"/>
  <c r="E12" i="43"/>
  <c r="E92" i="43" s="1"/>
  <c r="E9" i="45"/>
  <c r="E89" i="45" s="1"/>
  <c r="E9" i="44"/>
  <c r="E89" i="44" s="1"/>
  <c r="E9" i="43"/>
  <c r="E89" i="43" s="1"/>
  <c r="E25" i="45"/>
  <c r="E25" i="43"/>
  <c r="E25" i="44"/>
  <c r="E23" i="44"/>
  <c r="E23" i="45"/>
  <c r="E23" i="43"/>
  <c r="E21" i="45"/>
  <c r="E21" i="44"/>
  <c r="E21" i="43"/>
  <c r="E7" i="45"/>
  <c r="E87" i="45" s="1"/>
  <c r="E7" i="44"/>
  <c r="E87" i="44" s="1"/>
  <c r="E7" i="43"/>
  <c r="E87" i="43" s="1"/>
  <c r="E18" i="45"/>
  <c r="E19" i="45" s="1"/>
  <c r="E18" i="44"/>
  <c r="E19" i="44" s="1"/>
  <c r="E18" i="43"/>
  <c r="E19" i="43" s="1"/>
  <c r="AH52" i="44"/>
  <c r="AH93" i="44"/>
  <c r="AH90" i="45"/>
  <c r="AH46" i="45"/>
  <c r="AH90" i="44"/>
  <c r="AH46" i="44"/>
  <c r="AH93" i="45"/>
  <c r="AH52" i="45"/>
  <c r="AH52" i="43"/>
  <c r="AH93" i="43"/>
  <c r="AH90" i="43"/>
  <c r="AH46" i="43"/>
  <c r="E10" i="45" l="1"/>
  <c r="E90" i="45" s="1"/>
  <c r="E10" i="44"/>
  <c r="E90" i="44" s="1"/>
  <c r="E10" i="43"/>
  <c r="E90" i="43" s="1"/>
  <c r="E16" i="45"/>
  <c r="E16" i="44"/>
  <c r="E16" i="43"/>
  <c r="E13" i="45"/>
  <c r="E93" i="45" s="1"/>
  <c r="E13" i="44"/>
  <c r="E93" i="44" s="1"/>
  <c r="E13" i="43"/>
  <c r="E93" i="43" s="1"/>
  <c r="D16" i="19" l="1"/>
  <c r="D5" i="19"/>
  <c r="D18" i="19" s="1"/>
  <c r="O20" i="27" l="1"/>
  <c r="O38" i="27" s="1"/>
  <c r="E7" i="28" s="1"/>
  <c r="L6" i="27"/>
  <c r="L3" i="27"/>
  <c r="K45" i="27" l="1"/>
  <c r="J45" i="27"/>
  <c r="I45" i="27"/>
  <c r="H45" i="27"/>
  <c r="G45" i="27"/>
  <c r="F45" i="27"/>
  <c r="E45" i="27"/>
  <c r="D45" i="27"/>
  <c r="C45" i="27"/>
  <c r="B45" i="27"/>
  <c r="K44" i="27"/>
  <c r="J44" i="27"/>
  <c r="I44" i="27"/>
  <c r="H44" i="27"/>
  <c r="G44" i="27"/>
  <c r="F44" i="27"/>
  <c r="E44" i="27"/>
  <c r="D44" i="27"/>
  <c r="C44" i="27"/>
  <c r="B44" i="27"/>
  <c r="K42" i="27"/>
  <c r="J42" i="27"/>
  <c r="I42" i="27"/>
  <c r="H42" i="27"/>
  <c r="G42" i="27"/>
  <c r="F42" i="27"/>
  <c r="E42" i="27"/>
  <c r="D42" i="27"/>
  <c r="C42" i="27"/>
  <c r="B42" i="27"/>
  <c r="K39" i="27"/>
  <c r="J39" i="27"/>
  <c r="I39" i="27"/>
  <c r="H39" i="27"/>
  <c r="G39" i="27"/>
  <c r="F39" i="27"/>
  <c r="E39" i="27"/>
  <c r="D39" i="27"/>
  <c r="C39" i="27"/>
  <c r="B39" i="27"/>
  <c r="K38" i="27"/>
  <c r="J38" i="27"/>
  <c r="I38" i="27"/>
  <c r="H38" i="27"/>
  <c r="G38" i="27"/>
  <c r="F38" i="27"/>
  <c r="E38" i="27"/>
  <c r="D38" i="27"/>
  <c r="C38" i="27"/>
  <c r="B38" i="27"/>
  <c r="K35" i="27"/>
  <c r="J35" i="27"/>
  <c r="I35" i="27"/>
  <c r="H35" i="27"/>
  <c r="G35" i="27"/>
  <c r="F35" i="27"/>
  <c r="E35" i="27"/>
  <c r="D35" i="27"/>
  <c r="C35" i="27"/>
  <c r="B35" i="27"/>
  <c r="AG31" i="27"/>
  <c r="AF31" i="27"/>
  <c r="AE31" i="27"/>
  <c r="AD31" i="27"/>
  <c r="AC31" i="27"/>
  <c r="AB31" i="27"/>
  <c r="AA31" i="27"/>
  <c r="Z31" i="27"/>
  <c r="Y31" i="27"/>
  <c r="X31" i="27"/>
  <c r="W31" i="27"/>
  <c r="V31" i="27"/>
  <c r="U31" i="27"/>
  <c r="T31" i="27"/>
  <c r="S31" i="27"/>
  <c r="R31" i="27"/>
  <c r="Q31" i="27"/>
  <c r="P31" i="27"/>
  <c r="O31" i="27"/>
  <c r="M31" i="27"/>
  <c r="L31" i="27"/>
  <c r="V20" i="27"/>
  <c r="V38" i="27" s="1"/>
  <c r="L7" i="28" s="1"/>
  <c r="I27" i="27"/>
  <c r="I41" i="27" s="1"/>
  <c r="H27" i="27"/>
  <c r="H41" i="27" s="1"/>
  <c r="G27" i="27"/>
  <c r="G41" i="27" s="1"/>
  <c r="F27" i="27"/>
  <c r="F41" i="27" s="1"/>
  <c r="I26" i="27"/>
  <c r="H26" i="27"/>
  <c r="G26" i="27"/>
  <c r="F26" i="27"/>
  <c r="C26" i="27"/>
  <c r="I24" i="27"/>
  <c r="H24" i="27"/>
  <c r="G24" i="27"/>
  <c r="F24" i="27"/>
  <c r="I23" i="27"/>
  <c r="H23" i="27"/>
  <c r="G23" i="27"/>
  <c r="F23" i="27"/>
  <c r="I21" i="27"/>
  <c r="H21" i="27"/>
  <c r="G21" i="27"/>
  <c r="F21" i="27"/>
  <c r="I20" i="27"/>
  <c r="H20" i="27"/>
  <c r="G20" i="27"/>
  <c r="F20" i="27"/>
  <c r="I17" i="27"/>
  <c r="H17" i="27"/>
  <c r="G17" i="27"/>
  <c r="F17" i="27"/>
  <c r="G23" i="45" l="1"/>
  <c r="G23" i="44"/>
  <c r="G23" i="43"/>
  <c r="I15" i="45"/>
  <c r="I15" i="44"/>
  <c r="I15" i="43"/>
  <c r="G9" i="45"/>
  <c r="G89" i="45" s="1"/>
  <c r="G9" i="44"/>
  <c r="G89" i="44" s="1"/>
  <c r="G9" i="43"/>
  <c r="G89" i="43" s="1"/>
  <c r="I21" i="44"/>
  <c r="I21" i="45"/>
  <c r="I21" i="43"/>
  <c r="G7" i="45"/>
  <c r="G87" i="45" s="1"/>
  <c r="G7" i="44"/>
  <c r="G87" i="44" s="1"/>
  <c r="G7" i="43"/>
  <c r="G87" i="43" s="1"/>
  <c r="G12" i="45"/>
  <c r="G92" i="45" s="1"/>
  <c r="G12" i="44"/>
  <c r="G92" i="44" s="1"/>
  <c r="G12" i="43"/>
  <c r="G92" i="43" s="1"/>
  <c r="I23" i="45"/>
  <c r="I23" i="43"/>
  <c r="I23" i="44"/>
  <c r="G15" i="45"/>
  <c r="G15" i="44"/>
  <c r="G15" i="43"/>
  <c r="I7" i="45"/>
  <c r="I87" i="45" s="1"/>
  <c r="I7" i="44"/>
  <c r="I87" i="44" s="1"/>
  <c r="I7" i="43"/>
  <c r="I87" i="43" s="1"/>
  <c r="I25" i="44"/>
  <c r="I25" i="45"/>
  <c r="I25" i="43"/>
  <c r="I18" i="45"/>
  <c r="I19" i="45" s="1"/>
  <c r="I18" i="44"/>
  <c r="I19" i="44" s="1"/>
  <c r="I18" i="43"/>
  <c r="I19" i="43" s="1"/>
  <c r="G18" i="44"/>
  <c r="G19" i="44" s="1"/>
  <c r="G18" i="45"/>
  <c r="G19" i="45" s="1"/>
  <c r="G18" i="43"/>
  <c r="G19" i="43" s="1"/>
  <c r="I9" i="45"/>
  <c r="I89" i="45" s="1"/>
  <c r="I9" i="44"/>
  <c r="I89" i="44" s="1"/>
  <c r="I9" i="43"/>
  <c r="I89" i="43" s="1"/>
  <c r="G25" i="45"/>
  <c r="G25" i="43"/>
  <c r="G25" i="44"/>
  <c r="G21" i="45"/>
  <c r="G21" i="43"/>
  <c r="G21" i="44"/>
  <c r="I12" i="45"/>
  <c r="I92" i="45" s="1"/>
  <c r="I12" i="44"/>
  <c r="I92" i="44" s="1"/>
  <c r="I12" i="43"/>
  <c r="I92" i="43" s="1"/>
  <c r="N7" i="27"/>
  <c r="N21" i="27" s="1"/>
  <c r="N39" i="27" s="1"/>
  <c r="D8" i="28" s="1"/>
  <c r="N12" i="27"/>
  <c r="N26" i="27" s="1"/>
  <c r="N44" i="27" s="1"/>
  <c r="D13" i="28" s="1"/>
  <c r="N9" i="27"/>
  <c r="N23" i="27" s="1"/>
  <c r="N41" i="27" s="1"/>
  <c r="D10" i="28" s="1"/>
  <c r="L9" i="27"/>
  <c r="L12" i="27"/>
  <c r="L7" i="27"/>
  <c r="L21" i="27" s="1"/>
  <c r="L39" i="27" s="1"/>
  <c r="B8" i="28" s="1"/>
  <c r="K20" i="27"/>
  <c r="D24" i="27"/>
  <c r="J26" i="27"/>
  <c r="B26" i="27"/>
  <c r="D23" i="27"/>
  <c r="C17" i="27"/>
  <c r="J20" i="27"/>
  <c r="C24" i="27"/>
  <c r="L17" i="27"/>
  <c r="L35" i="27" s="1"/>
  <c r="B4" i="28" s="1"/>
  <c r="E27" i="27"/>
  <c r="E41" i="27" s="1"/>
  <c r="D17" i="27"/>
  <c r="J17" i="27"/>
  <c r="B20" i="27"/>
  <c r="E21" i="27"/>
  <c r="J21" i="27"/>
  <c r="C23" i="27"/>
  <c r="K24" i="27"/>
  <c r="B27" i="27"/>
  <c r="B41" i="27" s="1"/>
  <c r="J27" i="27"/>
  <c r="J41" i="27" s="1"/>
  <c r="D21" i="27"/>
  <c r="J24" i="27"/>
  <c r="K17" i="27"/>
  <c r="C20" i="27"/>
  <c r="B24" i="27"/>
  <c r="E26" i="27"/>
  <c r="D27" i="27"/>
  <c r="D41" i="27" s="1"/>
  <c r="E17" i="27"/>
  <c r="D20" i="27"/>
  <c r="L20" i="27"/>
  <c r="L38" i="27" s="1"/>
  <c r="B7" i="28" s="1"/>
  <c r="C21" i="27"/>
  <c r="K21" i="27"/>
  <c r="B23" i="27"/>
  <c r="J23" i="27"/>
  <c r="E24" i="27"/>
  <c r="D26" i="27"/>
  <c r="C27" i="27"/>
  <c r="C41" i="27" s="1"/>
  <c r="K27" i="27"/>
  <c r="K41" i="27" s="1"/>
  <c r="B17" i="27"/>
  <c r="E20" i="27"/>
  <c r="B21" i="27"/>
  <c r="E23" i="27"/>
  <c r="K23" i="27"/>
  <c r="K26" i="27"/>
  <c r="I16" i="44" l="1"/>
  <c r="I16" i="45"/>
  <c r="I16" i="43"/>
  <c r="G10" i="45"/>
  <c r="G90" i="45" s="1"/>
  <c r="G10" i="44"/>
  <c r="G90" i="44" s="1"/>
  <c r="G10" i="43"/>
  <c r="G90" i="43" s="1"/>
  <c r="G13" i="45"/>
  <c r="G93" i="45" s="1"/>
  <c r="G13" i="44"/>
  <c r="G93" i="44" s="1"/>
  <c r="G13" i="43"/>
  <c r="G93" i="43" s="1"/>
  <c r="I10" i="45"/>
  <c r="I90" i="45" s="1"/>
  <c r="I10" i="44"/>
  <c r="I90" i="44" s="1"/>
  <c r="I10" i="43"/>
  <c r="I90" i="43" s="1"/>
  <c r="G16" i="45"/>
  <c r="G16" i="43"/>
  <c r="G16" i="44"/>
  <c r="I13" i="45"/>
  <c r="I93" i="45" s="1"/>
  <c r="I13" i="44"/>
  <c r="I93" i="44" s="1"/>
  <c r="I13" i="43"/>
  <c r="I93" i="43" s="1"/>
  <c r="N10" i="27"/>
  <c r="N24" i="27" s="1"/>
  <c r="N42" i="27" s="1"/>
  <c r="D11" i="28" s="1"/>
  <c r="N13" i="27"/>
  <c r="N27" i="27" s="1"/>
  <c r="N45" i="27" s="1"/>
  <c r="D14" i="28" s="1"/>
  <c r="L10" i="27"/>
  <c r="L13" i="27"/>
  <c r="L26" i="27"/>
  <c r="L44" i="27" s="1"/>
  <c r="B13" i="28" s="1"/>
  <c r="L23" i="27"/>
  <c r="L41" i="27" s="1"/>
  <c r="B10" i="28" s="1"/>
  <c r="C3" i="25"/>
  <c r="C16" i="25" s="1"/>
  <c r="D16" i="24"/>
  <c r="D5" i="24"/>
  <c r="D18" i="24" s="1"/>
  <c r="B3" i="24"/>
  <c r="B16" i="24" s="1"/>
  <c r="C3" i="24"/>
  <c r="C16" i="24" s="1"/>
  <c r="B5" i="24"/>
  <c r="B18" i="24" s="1"/>
  <c r="C5" i="24"/>
  <c r="C18" i="24" s="1"/>
  <c r="C3" i="19"/>
  <c r="C16" i="19" s="1"/>
  <c r="C5" i="19"/>
  <c r="C18" i="19" s="1"/>
  <c r="C3" i="18"/>
  <c r="C16" i="18" s="1"/>
  <c r="C5" i="18"/>
  <c r="C18" i="18" s="1"/>
  <c r="D5" i="18"/>
  <c r="D18" i="18" s="1"/>
  <c r="B3" i="18"/>
  <c r="B16" i="18" s="1"/>
  <c r="B5" i="18"/>
  <c r="B18" i="18" s="1"/>
  <c r="X12" i="45" l="1"/>
  <c r="X92" i="45" s="1"/>
  <c r="X12" i="44"/>
  <c r="X92" i="44" s="1"/>
  <c r="X12" i="43"/>
  <c r="X92" i="43" s="1"/>
  <c r="X15" i="45"/>
  <c r="X15" i="44"/>
  <c r="X15" i="43"/>
  <c r="Y15" i="45"/>
  <c r="Y54" i="45" s="1"/>
  <c r="Y15" i="44"/>
  <c r="Y54" i="44" s="1"/>
  <c r="Y15" i="43"/>
  <c r="Y54" i="43" s="1"/>
  <c r="S25" i="45"/>
  <c r="S64" i="45" s="1"/>
  <c r="S25" i="43"/>
  <c r="S64" i="43" s="1"/>
  <c r="S25" i="44"/>
  <c r="S64" i="44" s="1"/>
  <c r="X18" i="45"/>
  <c r="X19" i="45" s="1"/>
  <c r="X18" i="44"/>
  <c r="X19" i="44" s="1"/>
  <c r="X18" i="43"/>
  <c r="X19" i="43" s="1"/>
  <c r="S23" i="44"/>
  <c r="S62" i="44" s="1"/>
  <c r="S23" i="45"/>
  <c r="S62" i="45" s="1"/>
  <c r="S23" i="43"/>
  <c r="S62" i="43" s="1"/>
  <c r="S12" i="45"/>
  <c r="S12" i="44"/>
  <c r="S12" i="43"/>
  <c r="S21" i="45"/>
  <c r="S60" i="45" s="1"/>
  <c r="S21" i="44"/>
  <c r="S60" i="44" s="1"/>
  <c r="S21" i="43"/>
  <c r="S60" i="43" s="1"/>
  <c r="Y12" i="44"/>
  <c r="Y12" i="45"/>
  <c r="Y12" i="43"/>
  <c r="S7" i="45"/>
  <c r="S7" i="44"/>
  <c r="S7" i="43"/>
  <c r="Y18" i="45"/>
  <c r="Y18" i="43"/>
  <c r="Y18" i="44"/>
  <c r="S9" i="45"/>
  <c r="S9" i="44"/>
  <c r="S9" i="43"/>
  <c r="S15" i="44"/>
  <c r="S54" i="44" s="1"/>
  <c r="S15" i="45"/>
  <c r="S54" i="45" s="1"/>
  <c r="S15" i="43"/>
  <c r="S54" i="43" s="1"/>
  <c r="X7" i="45"/>
  <c r="X87" i="45" s="1"/>
  <c r="X7" i="44"/>
  <c r="X87" i="44" s="1"/>
  <c r="X7" i="43"/>
  <c r="X87" i="43" s="1"/>
  <c r="Y7" i="45"/>
  <c r="Y7" i="44"/>
  <c r="Y7" i="43"/>
  <c r="S18" i="45"/>
  <c r="S18" i="44"/>
  <c r="S18" i="43"/>
  <c r="X9" i="45"/>
  <c r="X89" i="45" s="1"/>
  <c r="X9" i="44"/>
  <c r="X89" i="44" s="1"/>
  <c r="X9" i="43"/>
  <c r="X89" i="43" s="1"/>
  <c r="Y9" i="45"/>
  <c r="Y9" i="44"/>
  <c r="Y9" i="43"/>
  <c r="AC9" i="27"/>
  <c r="AC12" i="27"/>
  <c r="AC7" i="27"/>
  <c r="AD9" i="27"/>
  <c r="AD12" i="27"/>
  <c r="AD7" i="27"/>
  <c r="X7" i="27"/>
  <c r="X21" i="27" s="1"/>
  <c r="X39" i="27" s="1"/>
  <c r="N8" i="28" s="1"/>
  <c r="X9" i="27"/>
  <c r="X23" i="27" s="1"/>
  <c r="X41" i="27" s="1"/>
  <c r="N10" i="28" s="1"/>
  <c r="X12" i="27"/>
  <c r="X26" i="27" s="1"/>
  <c r="X44" i="27" s="1"/>
  <c r="N13" i="28" s="1"/>
  <c r="W21" i="27"/>
  <c r="W39" i="27" s="1"/>
  <c r="M8" i="28" s="1"/>
  <c r="AB21" i="27"/>
  <c r="AB39" i="27" s="1"/>
  <c r="R8" i="28" s="1"/>
  <c r="W23" i="27"/>
  <c r="W41" i="27" s="1"/>
  <c r="M10" i="28" s="1"/>
  <c r="AB23" i="27"/>
  <c r="AB41" i="27" s="1"/>
  <c r="R10" i="28" s="1"/>
  <c r="W26" i="27"/>
  <c r="W44" i="27" s="1"/>
  <c r="M13" i="28" s="1"/>
  <c r="AB26" i="27"/>
  <c r="AB44" i="27" s="1"/>
  <c r="R13" i="28" s="1"/>
  <c r="L27" i="27"/>
  <c r="L45" i="27" s="1"/>
  <c r="B14" i="28" s="1"/>
  <c r="L24" i="27"/>
  <c r="L42" i="27" s="1"/>
  <c r="B11" i="28" s="1"/>
  <c r="Y45" i="45" l="1"/>
  <c r="Y89" i="45"/>
  <c r="S57" i="44"/>
  <c r="S19" i="44"/>
  <c r="S58" i="44" s="1"/>
  <c r="Y19" i="45"/>
  <c r="Y58" i="45" s="1"/>
  <c r="Y57" i="45"/>
  <c r="Y92" i="45"/>
  <c r="Y51" i="45"/>
  <c r="S92" i="43"/>
  <c r="S51" i="43"/>
  <c r="S57" i="45"/>
  <c r="S19" i="45"/>
  <c r="S58" i="45" s="1"/>
  <c r="S89" i="43"/>
  <c r="S45" i="43"/>
  <c r="Y92" i="44"/>
  <c r="Y51" i="44"/>
  <c r="S92" i="44"/>
  <c r="S51" i="44"/>
  <c r="S10" i="45"/>
  <c r="S10" i="44"/>
  <c r="S10" i="43"/>
  <c r="S89" i="44"/>
  <c r="S45" i="44"/>
  <c r="S87" i="43"/>
  <c r="S40" i="43"/>
  <c r="S51" i="45"/>
  <c r="S92" i="45"/>
  <c r="Y40" i="43"/>
  <c r="Y87" i="43"/>
  <c r="S89" i="45"/>
  <c r="S45" i="45"/>
  <c r="S87" i="44"/>
  <c r="S40" i="44"/>
  <c r="X13" i="45"/>
  <c r="X93" i="45" s="1"/>
  <c r="X13" i="44"/>
  <c r="X93" i="44" s="1"/>
  <c r="X13" i="43"/>
  <c r="X93" i="43" s="1"/>
  <c r="Y87" i="44"/>
  <c r="Y40" i="44"/>
  <c r="S40" i="45"/>
  <c r="S87" i="45"/>
  <c r="Y13" i="45"/>
  <c r="Y13" i="44"/>
  <c r="Y13" i="43"/>
  <c r="X16" i="44"/>
  <c r="X16" i="45"/>
  <c r="X16" i="43"/>
  <c r="Y89" i="43"/>
  <c r="Y45" i="43"/>
  <c r="Y87" i="45"/>
  <c r="Y40" i="45"/>
  <c r="Y57" i="44"/>
  <c r="Y19" i="44"/>
  <c r="Y58" i="44" s="1"/>
  <c r="X10" i="45"/>
  <c r="X90" i="45" s="1"/>
  <c r="X10" i="44"/>
  <c r="X90" i="44" s="1"/>
  <c r="X10" i="43"/>
  <c r="X90" i="43" s="1"/>
  <c r="Y10" i="45"/>
  <c r="Y10" i="44"/>
  <c r="Y10" i="43"/>
  <c r="S16" i="45"/>
  <c r="S55" i="45" s="1"/>
  <c r="S16" i="44"/>
  <c r="S55" i="44" s="1"/>
  <c r="S16" i="43"/>
  <c r="S55" i="43" s="1"/>
  <c r="Y16" i="45"/>
  <c r="Y55" i="45" s="1"/>
  <c r="Y16" i="44"/>
  <c r="Y55" i="44" s="1"/>
  <c r="Y16" i="43"/>
  <c r="Y55" i="43" s="1"/>
  <c r="S13" i="45"/>
  <c r="S13" i="44"/>
  <c r="S13" i="43"/>
  <c r="Y89" i="44"/>
  <c r="Y45" i="44"/>
  <c r="S57" i="43"/>
  <c r="S19" i="43"/>
  <c r="S58" i="43" s="1"/>
  <c r="Y57" i="43"/>
  <c r="Y19" i="43"/>
  <c r="Y58" i="43" s="1"/>
  <c r="Y51" i="43"/>
  <c r="Y92" i="43"/>
  <c r="AC10" i="27"/>
  <c r="AC13" i="27"/>
  <c r="AD13" i="27"/>
  <c r="AD10" i="27"/>
  <c r="X13" i="27"/>
  <c r="X27" i="27" s="1"/>
  <c r="X45" i="27" s="1"/>
  <c r="N14" i="28" s="1"/>
  <c r="X10" i="27"/>
  <c r="X24" i="27" s="1"/>
  <c r="X42" i="27" s="1"/>
  <c r="N11" i="28" s="1"/>
  <c r="AB24" i="27"/>
  <c r="AB42" i="27" s="1"/>
  <c r="R11" i="28" s="1"/>
  <c r="AB27" i="27"/>
  <c r="AB45" i="27" s="1"/>
  <c r="R14" i="28" s="1"/>
  <c r="W24" i="27"/>
  <c r="W42" i="27" s="1"/>
  <c r="M11" i="28" s="1"/>
  <c r="W27" i="27"/>
  <c r="W45" i="27" s="1"/>
  <c r="M14" i="28" s="1"/>
  <c r="D25" i="45" l="1"/>
  <c r="D25" i="44"/>
  <c r="D25" i="43"/>
  <c r="Y90" i="44"/>
  <c r="Y46" i="44"/>
  <c r="S90" i="44"/>
  <c r="S46" i="44"/>
  <c r="S52" i="43"/>
  <c r="S93" i="43"/>
  <c r="Y90" i="45"/>
  <c r="Y46" i="45"/>
  <c r="S90" i="45"/>
  <c r="S46" i="45"/>
  <c r="B21" i="44"/>
  <c r="B21" i="45"/>
  <c r="B21" i="43"/>
  <c r="S93" i="44"/>
  <c r="S52" i="44"/>
  <c r="D9" i="45"/>
  <c r="D89" i="45" s="1"/>
  <c r="D9" i="44"/>
  <c r="D89" i="44" s="1"/>
  <c r="D9" i="43"/>
  <c r="D89" i="43" s="1"/>
  <c r="D12" i="45"/>
  <c r="D92" i="45" s="1"/>
  <c r="D12" i="44"/>
  <c r="D92" i="44" s="1"/>
  <c r="D12" i="43"/>
  <c r="D92" i="43" s="1"/>
  <c r="D15" i="45"/>
  <c r="D15" i="44"/>
  <c r="D15" i="43"/>
  <c r="S93" i="45"/>
  <c r="S52" i="45"/>
  <c r="Y52" i="43"/>
  <c r="Y93" i="43"/>
  <c r="B18" i="45"/>
  <c r="B18" i="44"/>
  <c r="B18" i="43"/>
  <c r="Y93" i="44"/>
  <c r="Y52" i="44"/>
  <c r="B15" i="45"/>
  <c r="B15" i="44"/>
  <c r="B15" i="43"/>
  <c r="B7" i="45"/>
  <c r="B87" i="45" s="1"/>
  <c r="B7" i="44"/>
  <c r="B87" i="44" s="1"/>
  <c r="B7" i="43"/>
  <c r="B87" i="43" s="1"/>
  <c r="D18" i="45"/>
  <c r="D19" i="45" s="1"/>
  <c r="D18" i="44"/>
  <c r="D19" i="44" s="1"/>
  <c r="D18" i="43"/>
  <c r="D19" i="43" s="1"/>
  <c r="D21" i="45"/>
  <c r="D21" i="44"/>
  <c r="D21" i="43"/>
  <c r="Y93" i="45"/>
  <c r="Y52" i="45"/>
  <c r="D7" i="45"/>
  <c r="D87" i="45" s="1"/>
  <c r="D7" i="44"/>
  <c r="D87" i="44" s="1"/>
  <c r="D7" i="43"/>
  <c r="D87" i="43" s="1"/>
  <c r="B23" i="45"/>
  <c r="B23" i="44"/>
  <c r="B23" i="43"/>
  <c r="B25" i="44"/>
  <c r="B25" i="45"/>
  <c r="B25" i="43"/>
  <c r="B9" i="45"/>
  <c r="B89" i="45" s="1"/>
  <c r="B9" i="44"/>
  <c r="B89" i="44" s="1"/>
  <c r="B9" i="43"/>
  <c r="B89" i="43" s="1"/>
  <c r="B27" i="45"/>
  <c r="B27" i="43"/>
  <c r="B27" i="44"/>
  <c r="B12" i="45"/>
  <c r="B92" i="45" s="1"/>
  <c r="B12" i="44"/>
  <c r="B92" i="44" s="1"/>
  <c r="B12" i="43"/>
  <c r="B92" i="43" s="1"/>
  <c r="B30" i="44"/>
  <c r="B30" i="45"/>
  <c r="B30" i="43"/>
  <c r="D23" i="45"/>
  <c r="D23" i="43"/>
  <c r="D23" i="44"/>
  <c r="Y46" i="43"/>
  <c r="Y90" i="43"/>
  <c r="S90" i="43"/>
  <c r="S46" i="43"/>
  <c r="D6" i="25"/>
  <c r="D19" i="25" s="1"/>
  <c r="D8" i="25"/>
  <c r="D24" i="25" s="1"/>
  <c r="D11" i="25"/>
  <c r="D30" i="25" s="1"/>
  <c r="B8" i="24"/>
  <c r="B21" i="24" s="1"/>
  <c r="B8" i="18"/>
  <c r="B21" i="18" s="1"/>
  <c r="D11" i="24"/>
  <c r="D24" i="24" s="1"/>
  <c r="D11" i="18"/>
  <c r="D24" i="18" s="1"/>
  <c r="D8" i="19"/>
  <c r="D21" i="19" s="1"/>
  <c r="B11" i="18"/>
  <c r="B24" i="18" s="1"/>
  <c r="B11" i="24"/>
  <c r="B24" i="24" s="1"/>
  <c r="D6" i="18"/>
  <c r="D19" i="18" s="1"/>
  <c r="D6" i="24"/>
  <c r="D19" i="24" s="1"/>
  <c r="D11" i="19"/>
  <c r="D24" i="19" s="1"/>
  <c r="B6" i="18"/>
  <c r="B19" i="18" s="1"/>
  <c r="B6" i="24"/>
  <c r="B19" i="24" s="1"/>
  <c r="D6" i="19"/>
  <c r="D19" i="19" s="1"/>
  <c r="D8" i="18"/>
  <c r="D21" i="18" s="1"/>
  <c r="D8" i="24"/>
  <c r="D21" i="24" s="1"/>
  <c r="D16" i="45" l="1"/>
  <c r="D16" i="44"/>
  <c r="D16" i="43"/>
  <c r="D13" i="45"/>
  <c r="D93" i="45" s="1"/>
  <c r="D13" i="44"/>
  <c r="D93" i="44" s="1"/>
  <c r="D13" i="43"/>
  <c r="D93" i="43" s="1"/>
  <c r="B10" i="45"/>
  <c r="B90" i="45" s="1"/>
  <c r="B10" i="44"/>
  <c r="B90" i="44" s="1"/>
  <c r="B10" i="43"/>
  <c r="B90" i="43" s="1"/>
  <c r="D10" i="45"/>
  <c r="D90" i="45" s="1"/>
  <c r="D10" i="44"/>
  <c r="D90" i="44" s="1"/>
  <c r="D10" i="43"/>
  <c r="D90" i="43" s="1"/>
  <c r="B16" i="44"/>
  <c r="B16" i="45"/>
  <c r="B16" i="43"/>
  <c r="B19" i="45"/>
  <c r="B19" i="44"/>
  <c r="B19" i="43"/>
  <c r="B13" i="45"/>
  <c r="B93" i="45" s="1"/>
  <c r="B13" i="44"/>
  <c r="B93" i="44" s="1"/>
  <c r="B13" i="43"/>
  <c r="B93" i="43" s="1"/>
  <c r="D9" i="25"/>
  <c r="D25" i="25" s="1"/>
  <c r="D12" i="25"/>
  <c r="D31" i="25" s="1"/>
  <c r="B9" i="24"/>
  <c r="B22" i="24" s="1"/>
  <c r="B9" i="18"/>
  <c r="B22" i="18" s="1"/>
  <c r="D12" i="19"/>
  <c r="D25" i="19" s="1"/>
  <c r="B12" i="18"/>
  <c r="B25" i="18" s="1"/>
  <c r="B12" i="24"/>
  <c r="B25" i="24" s="1"/>
  <c r="D12" i="18"/>
  <c r="D25" i="18" s="1"/>
  <c r="D12" i="24"/>
  <c r="D25" i="24" s="1"/>
  <c r="D9" i="24"/>
  <c r="D22" i="24" s="1"/>
  <c r="D9" i="18"/>
  <c r="D22" i="18" s="1"/>
  <c r="D9" i="19"/>
  <c r="D22" i="19" s="1"/>
  <c r="B3" i="25" l="1"/>
  <c r="B16" i="25" s="1"/>
  <c r="B5" i="25"/>
  <c r="B20" i="25"/>
  <c r="B26" i="25"/>
  <c r="B3" i="19"/>
  <c r="B16" i="19" s="1"/>
  <c r="B5" i="19"/>
  <c r="B22" i="25" l="1"/>
  <c r="B18" i="19"/>
  <c r="B18" i="25"/>
  <c r="O25" i="44" l="1"/>
  <c r="O25" i="45"/>
  <c r="O25" i="43"/>
  <c r="O21" i="45"/>
  <c r="O21" i="44"/>
  <c r="O21" i="43"/>
  <c r="O7" i="45"/>
  <c r="O87" i="45" s="1"/>
  <c r="O7" i="44"/>
  <c r="O87" i="44" s="1"/>
  <c r="O7" i="43"/>
  <c r="O87" i="43" s="1"/>
  <c r="O9" i="45"/>
  <c r="O89" i="45" s="1"/>
  <c r="O9" i="44"/>
  <c r="O89" i="44" s="1"/>
  <c r="O9" i="43"/>
  <c r="O89" i="43" s="1"/>
  <c r="O15" i="45"/>
  <c r="O15" i="44"/>
  <c r="O15" i="43"/>
  <c r="O23" i="45"/>
  <c r="O23" i="44"/>
  <c r="O23" i="43"/>
  <c r="O12" i="45"/>
  <c r="O92" i="45" s="1"/>
  <c r="O12" i="44"/>
  <c r="O92" i="44" s="1"/>
  <c r="O12" i="43"/>
  <c r="O92" i="43" s="1"/>
  <c r="O18" i="45"/>
  <c r="O19" i="45" s="1"/>
  <c r="O18" i="44"/>
  <c r="O19" i="44" s="1"/>
  <c r="O18" i="43"/>
  <c r="O19" i="43" s="1"/>
  <c r="T7" i="27"/>
  <c r="T9" i="27"/>
  <c r="T12" i="27"/>
  <c r="B28" i="25"/>
  <c r="B21" i="25"/>
  <c r="B27" i="25"/>
  <c r="O10" i="45" l="1"/>
  <c r="O90" i="45" s="1"/>
  <c r="O10" i="44"/>
  <c r="O90" i="44" s="1"/>
  <c r="O10" i="43"/>
  <c r="O90" i="43" s="1"/>
  <c r="O13" i="44"/>
  <c r="O93" i="44" s="1"/>
  <c r="O13" i="45"/>
  <c r="O93" i="45" s="1"/>
  <c r="O13" i="43"/>
  <c r="O93" i="43" s="1"/>
  <c r="O16" i="45"/>
  <c r="O16" i="44"/>
  <c r="O16" i="43"/>
  <c r="T10" i="27"/>
  <c r="T13" i="27"/>
  <c r="T26" i="27"/>
  <c r="T44" i="27" s="1"/>
  <c r="J13" i="28" s="1"/>
  <c r="T23" i="27"/>
  <c r="T41" i="27" s="1"/>
  <c r="J10" i="28" s="1"/>
  <c r="T21" i="27"/>
  <c r="T39" i="27" s="1"/>
  <c r="J8" i="28" s="1"/>
  <c r="C11" i="25" l="1"/>
  <c r="C30" i="25" s="1"/>
  <c r="T24" i="27"/>
  <c r="T42" i="27" s="1"/>
  <c r="J11" i="28" s="1"/>
  <c r="T27" i="27"/>
  <c r="T45" i="27" s="1"/>
  <c r="J14" i="28" s="1"/>
  <c r="C6" i="25"/>
  <c r="C19" i="25" s="1"/>
  <c r="C8" i="25"/>
  <c r="C24" i="25" s="1"/>
  <c r="C11" i="19"/>
  <c r="C24" i="19" s="1"/>
  <c r="C8" i="19"/>
  <c r="C21" i="19" s="1"/>
  <c r="C6" i="19"/>
  <c r="C19" i="19" s="1"/>
  <c r="B11" i="25"/>
  <c r="B30" i="25" s="1"/>
  <c r="B11" i="19"/>
  <c r="B24" i="19" s="1"/>
  <c r="B8" i="25"/>
  <c r="B24" i="25" s="1"/>
  <c r="B8" i="19"/>
  <c r="B21" i="19" s="1"/>
  <c r="B6" i="25"/>
  <c r="B19" i="25" s="1"/>
  <c r="B6" i="19"/>
  <c r="B19" i="19" s="1"/>
  <c r="C9" i="25" l="1"/>
  <c r="C25" i="25" s="1"/>
  <c r="C12" i="25"/>
  <c r="C31" i="25" s="1"/>
  <c r="C9" i="19"/>
  <c r="C22" i="19" s="1"/>
  <c r="C12" i="19"/>
  <c r="C25" i="19" s="1"/>
  <c r="B12" i="25"/>
  <c r="B31" i="25" s="1"/>
  <c r="B12" i="19"/>
  <c r="B25" i="19" s="1"/>
  <c r="B9" i="25"/>
  <c r="B25" i="25" s="1"/>
  <c r="B9" i="19"/>
  <c r="B22" i="19" s="1"/>
  <c r="L23" i="44" l="1"/>
  <c r="L23" i="45"/>
  <c r="L23" i="43"/>
  <c r="L7" i="45"/>
  <c r="L87" i="45" s="1"/>
  <c r="L7" i="44"/>
  <c r="L87" i="44" s="1"/>
  <c r="L7" i="43"/>
  <c r="L87" i="43" s="1"/>
  <c r="L9" i="45"/>
  <c r="L89" i="45" s="1"/>
  <c r="L9" i="44"/>
  <c r="L89" i="44" s="1"/>
  <c r="L9" i="43"/>
  <c r="L89" i="43" s="1"/>
  <c r="L25" i="45"/>
  <c r="L25" i="44"/>
  <c r="L25" i="43"/>
  <c r="L12" i="45"/>
  <c r="L92" i="45" s="1"/>
  <c r="L12" i="44"/>
  <c r="L92" i="44" s="1"/>
  <c r="L12" i="43"/>
  <c r="L92" i="43" s="1"/>
  <c r="L15" i="44"/>
  <c r="L15" i="45"/>
  <c r="L15" i="43"/>
  <c r="L18" i="45"/>
  <c r="L19" i="45" s="1"/>
  <c r="L18" i="44"/>
  <c r="L19" i="44" s="1"/>
  <c r="L18" i="43"/>
  <c r="L19" i="43" s="1"/>
  <c r="L21" i="45"/>
  <c r="L21" i="44"/>
  <c r="L21" i="43"/>
  <c r="Q9" i="27"/>
  <c r="Q23" i="27" s="1"/>
  <c r="Q41" i="27" s="1"/>
  <c r="G10" i="28" s="1"/>
  <c r="Q12" i="27"/>
  <c r="Q26" i="27" s="1"/>
  <c r="Q44" i="27" s="1"/>
  <c r="G13" i="28" s="1"/>
  <c r="Q7" i="27"/>
  <c r="Q21" i="27" s="1"/>
  <c r="Q39" i="27" s="1"/>
  <c r="G8" i="28" s="1"/>
  <c r="L10" i="45" l="1"/>
  <c r="L90" i="45" s="1"/>
  <c r="L10" i="44"/>
  <c r="L90" i="44" s="1"/>
  <c r="L10" i="43"/>
  <c r="L90" i="43" s="1"/>
  <c r="L16" i="45"/>
  <c r="L16" i="44"/>
  <c r="L16" i="43"/>
  <c r="L13" i="45"/>
  <c r="L93" i="45" s="1"/>
  <c r="L13" i="44"/>
  <c r="L93" i="44" s="1"/>
  <c r="L13" i="43"/>
  <c r="L93" i="43" s="1"/>
  <c r="Q13" i="27"/>
  <c r="Q27" i="27" s="1"/>
  <c r="Q45" i="27" s="1"/>
  <c r="G14" i="28" s="1"/>
  <c r="Q10" i="27"/>
  <c r="Q24" i="27" s="1"/>
  <c r="Q42" i="27" s="1"/>
  <c r="G11" i="28" s="1"/>
  <c r="K7" i="45" l="1"/>
  <c r="K87" i="45" s="1"/>
  <c r="K7" i="44"/>
  <c r="K87" i="44" s="1"/>
  <c r="K7" i="43"/>
  <c r="K87" i="43" s="1"/>
  <c r="K12" i="45"/>
  <c r="K92" i="45" s="1"/>
  <c r="K12" i="44"/>
  <c r="K92" i="44" s="1"/>
  <c r="K12" i="43"/>
  <c r="K92" i="43" s="1"/>
  <c r="K18" i="45"/>
  <c r="K19" i="45" s="1"/>
  <c r="K18" i="43"/>
  <c r="K19" i="43" s="1"/>
  <c r="K18" i="44"/>
  <c r="K19" i="44" s="1"/>
  <c r="K25" i="45"/>
  <c r="K25" i="44"/>
  <c r="K25" i="43"/>
  <c r="K15" i="45"/>
  <c r="K15" i="44"/>
  <c r="K15" i="43"/>
  <c r="K21" i="45"/>
  <c r="K21" i="44"/>
  <c r="K21" i="43"/>
  <c r="K23" i="45"/>
  <c r="K23" i="43"/>
  <c r="K23" i="44"/>
  <c r="K9" i="45"/>
  <c r="K89" i="45" s="1"/>
  <c r="K9" i="44"/>
  <c r="K89" i="44" s="1"/>
  <c r="K9" i="43"/>
  <c r="K89" i="43" s="1"/>
  <c r="P7" i="27"/>
  <c r="P21" i="27" s="1"/>
  <c r="P39" i="27" s="1"/>
  <c r="F8" i="28" s="1"/>
  <c r="P9" i="27"/>
  <c r="P23" i="27" s="1"/>
  <c r="P41" i="27" s="1"/>
  <c r="F10" i="28" s="1"/>
  <c r="P12" i="27"/>
  <c r="P26" i="27" s="1"/>
  <c r="P44" i="27" s="1"/>
  <c r="F13" i="28" s="1"/>
  <c r="K10" i="45" l="1"/>
  <c r="K90" i="45" s="1"/>
  <c r="K10" i="44"/>
  <c r="K90" i="44" s="1"/>
  <c r="K10" i="43"/>
  <c r="K90" i="43" s="1"/>
  <c r="K16" i="45"/>
  <c r="K16" i="44"/>
  <c r="K16" i="43"/>
  <c r="K13" i="45"/>
  <c r="K93" i="45" s="1"/>
  <c r="K13" i="44"/>
  <c r="K93" i="44" s="1"/>
  <c r="K13" i="43"/>
  <c r="K93" i="43" s="1"/>
  <c r="P13" i="27"/>
  <c r="P27" i="27" s="1"/>
  <c r="P45" i="27" s="1"/>
  <c r="F14" i="28" s="1"/>
  <c r="P10" i="27"/>
  <c r="P24" i="27" s="1"/>
  <c r="P42" i="27" s="1"/>
  <c r="F11" i="28" s="1"/>
  <c r="F12" i="45" l="1"/>
  <c r="F12" i="44"/>
  <c r="F12" i="43"/>
  <c r="H23" i="45"/>
  <c r="H62" i="45" s="1"/>
  <c r="H23" i="44"/>
  <c r="H62" i="44" s="1"/>
  <c r="H23" i="43"/>
  <c r="H62" i="43" s="1"/>
  <c r="H9" i="45"/>
  <c r="H9" i="44"/>
  <c r="H9" i="43"/>
  <c r="H12" i="45"/>
  <c r="H12" i="44"/>
  <c r="H12" i="43"/>
  <c r="F15" i="45"/>
  <c r="F54" i="45" s="1"/>
  <c r="F15" i="44"/>
  <c r="F54" i="44" s="1"/>
  <c r="F15" i="43"/>
  <c r="F54" i="43" s="1"/>
  <c r="F21" i="45"/>
  <c r="F60" i="45" s="1"/>
  <c r="F21" i="43"/>
  <c r="F60" i="43" s="1"/>
  <c r="F21" i="44"/>
  <c r="F60" i="44" s="1"/>
  <c r="F23" i="44"/>
  <c r="F62" i="44" s="1"/>
  <c r="F23" i="45"/>
  <c r="F62" i="45" s="1"/>
  <c r="F23" i="43"/>
  <c r="F62" i="43" s="1"/>
  <c r="H15" i="45"/>
  <c r="H54" i="45" s="1"/>
  <c r="H15" i="44"/>
  <c r="H54" i="44" s="1"/>
  <c r="H15" i="43"/>
  <c r="H54" i="43" s="1"/>
  <c r="F7" i="45"/>
  <c r="F7" i="44"/>
  <c r="F7" i="43"/>
  <c r="F25" i="45"/>
  <c r="F64" i="45" s="1"/>
  <c r="F25" i="43"/>
  <c r="F64" i="43" s="1"/>
  <c r="F25" i="44"/>
  <c r="F64" i="44" s="1"/>
  <c r="H18" i="45"/>
  <c r="H18" i="44"/>
  <c r="H18" i="43"/>
  <c r="H7" i="45"/>
  <c r="H7" i="44"/>
  <c r="H7" i="43"/>
  <c r="H25" i="44"/>
  <c r="H64" i="44" s="1"/>
  <c r="H25" i="45"/>
  <c r="H64" i="45" s="1"/>
  <c r="H25" i="43"/>
  <c r="H64" i="43" s="1"/>
  <c r="F18" i="44"/>
  <c r="F18" i="45"/>
  <c r="F18" i="43"/>
  <c r="F9" i="45"/>
  <c r="F9" i="44"/>
  <c r="F9" i="43"/>
  <c r="H21" i="45"/>
  <c r="H60" i="45" s="1"/>
  <c r="H21" i="44"/>
  <c r="H60" i="44" s="1"/>
  <c r="H21" i="43"/>
  <c r="H60" i="43" s="1"/>
  <c r="M7" i="27"/>
  <c r="M21" i="27" s="1"/>
  <c r="M39" i="27" s="1"/>
  <c r="C8" i="28" s="1"/>
  <c r="M12" i="27"/>
  <c r="M26" i="27" s="1"/>
  <c r="M44" i="27" s="1"/>
  <c r="C13" i="28" s="1"/>
  <c r="M9" i="27"/>
  <c r="M23" i="27" s="1"/>
  <c r="M41" i="27" s="1"/>
  <c r="C10" i="28" s="1"/>
  <c r="H57" i="45" l="1"/>
  <c r="H19" i="45"/>
  <c r="H58" i="45" s="1"/>
  <c r="F57" i="45"/>
  <c r="F19" i="45"/>
  <c r="F58" i="45" s="1"/>
  <c r="H87" i="43"/>
  <c r="H40" i="43"/>
  <c r="F87" i="45"/>
  <c r="F40" i="45"/>
  <c r="H16" i="45"/>
  <c r="H55" i="45" s="1"/>
  <c r="H16" i="44"/>
  <c r="H55" i="44" s="1"/>
  <c r="H16" i="43"/>
  <c r="H55" i="43" s="1"/>
  <c r="F16" i="45"/>
  <c r="F55" i="45" s="1"/>
  <c r="F16" i="44"/>
  <c r="F55" i="44" s="1"/>
  <c r="F16" i="43"/>
  <c r="F55" i="43" s="1"/>
  <c r="F57" i="44"/>
  <c r="F19" i="44"/>
  <c r="F58" i="44" s="1"/>
  <c r="H87" i="44"/>
  <c r="H40" i="44"/>
  <c r="H89" i="43"/>
  <c r="H45" i="43"/>
  <c r="H92" i="45"/>
  <c r="H51" i="45"/>
  <c r="F89" i="43"/>
  <c r="F45" i="43"/>
  <c r="H87" i="45"/>
  <c r="H40" i="45"/>
  <c r="H89" i="44"/>
  <c r="H45" i="44"/>
  <c r="F92" i="43"/>
  <c r="F51" i="43"/>
  <c r="F87" i="44"/>
  <c r="F40" i="44"/>
  <c r="F45" i="44"/>
  <c r="F89" i="44"/>
  <c r="H89" i="45"/>
  <c r="H45" i="45"/>
  <c r="F92" i="44"/>
  <c r="F51" i="44"/>
  <c r="H13" i="44"/>
  <c r="H13" i="45"/>
  <c r="H13" i="43"/>
  <c r="F13" i="45"/>
  <c r="F13" i="44"/>
  <c r="F13" i="43"/>
  <c r="F10" i="45"/>
  <c r="F10" i="44"/>
  <c r="F10" i="43"/>
  <c r="F89" i="45"/>
  <c r="F45" i="45"/>
  <c r="H57" i="43"/>
  <c r="H19" i="43"/>
  <c r="H58" i="43" s="1"/>
  <c r="H51" i="43"/>
  <c r="H92" i="43"/>
  <c r="F92" i="45"/>
  <c r="F51" i="45"/>
  <c r="F19" i="43"/>
  <c r="F58" i="43" s="1"/>
  <c r="F57" i="43"/>
  <c r="H10" i="45"/>
  <c r="H10" i="44"/>
  <c r="H10" i="43"/>
  <c r="H57" i="44"/>
  <c r="H19" i="44"/>
  <c r="H58" i="44" s="1"/>
  <c r="F87" i="43"/>
  <c r="F40" i="43"/>
  <c r="H51" i="44"/>
  <c r="H92" i="44"/>
  <c r="M10" i="27"/>
  <c r="M24" i="27" s="1"/>
  <c r="M42" i="27" s="1"/>
  <c r="C11" i="28" s="1"/>
  <c r="M13" i="27"/>
  <c r="M27" i="27" s="1"/>
  <c r="M45" i="27" s="1"/>
  <c r="C14" i="28" s="1"/>
  <c r="T15" i="45" l="1"/>
  <c r="T54" i="45" s="1"/>
  <c r="T15" i="44"/>
  <c r="T54" i="44" s="1"/>
  <c r="T15" i="43"/>
  <c r="T54" i="43" s="1"/>
  <c r="U18" i="44"/>
  <c r="U18" i="45"/>
  <c r="U18" i="43"/>
  <c r="F52" i="43"/>
  <c r="F93" i="43"/>
  <c r="U25" i="45"/>
  <c r="U64" i="45" s="1"/>
  <c r="U25" i="43"/>
  <c r="U64" i="43" s="1"/>
  <c r="U25" i="44"/>
  <c r="U64" i="44" s="1"/>
  <c r="F93" i="44"/>
  <c r="F52" i="44"/>
  <c r="F93" i="45"/>
  <c r="F52" i="45"/>
  <c r="T7" i="45"/>
  <c r="T7" i="44"/>
  <c r="T7" i="43"/>
  <c r="H93" i="44"/>
  <c r="H52" i="44"/>
  <c r="U7" i="45"/>
  <c r="U7" i="44"/>
  <c r="U7" i="43"/>
  <c r="AD9" i="45"/>
  <c r="AD9" i="44"/>
  <c r="AD9" i="43"/>
  <c r="AD15" i="45"/>
  <c r="AD54" i="45" s="1"/>
  <c r="AD15" i="44"/>
  <c r="AD54" i="44" s="1"/>
  <c r="AD15" i="43"/>
  <c r="AD54" i="43" s="1"/>
  <c r="H90" i="43"/>
  <c r="H46" i="43"/>
  <c r="F90" i="43"/>
  <c r="F46" i="43"/>
  <c r="AD12" i="45"/>
  <c r="AD12" i="43"/>
  <c r="AD12" i="44"/>
  <c r="P23" i="45"/>
  <c r="P62" i="45" s="1"/>
  <c r="P23" i="44"/>
  <c r="P62" i="44" s="1"/>
  <c r="P23" i="43"/>
  <c r="P62" i="43" s="1"/>
  <c r="AB7" i="45"/>
  <c r="AB7" i="44"/>
  <c r="AB7" i="43"/>
  <c r="T18" i="44"/>
  <c r="T18" i="45"/>
  <c r="T18" i="43"/>
  <c r="AD7" i="45"/>
  <c r="AD7" i="44"/>
  <c r="AD7" i="43"/>
  <c r="T12" i="45"/>
  <c r="T12" i="44"/>
  <c r="T12" i="43"/>
  <c r="U21" i="45"/>
  <c r="U60" i="45" s="1"/>
  <c r="U21" i="44"/>
  <c r="U60" i="44" s="1"/>
  <c r="U21" i="43"/>
  <c r="U60" i="43" s="1"/>
  <c r="P25" i="44"/>
  <c r="P64" i="44" s="1"/>
  <c r="P25" i="45"/>
  <c r="P64" i="45" s="1"/>
  <c r="P25" i="43"/>
  <c r="P64" i="43" s="1"/>
  <c r="AB9" i="45"/>
  <c r="AB9" i="44"/>
  <c r="AB9" i="43"/>
  <c r="T21" i="45"/>
  <c r="T60" i="45" s="1"/>
  <c r="T21" i="44"/>
  <c r="T60" i="44" s="1"/>
  <c r="T21" i="43"/>
  <c r="T60" i="43" s="1"/>
  <c r="P12" i="45"/>
  <c r="P12" i="43"/>
  <c r="P12" i="44"/>
  <c r="P15" i="45"/>
  <c r="P54" i="45" s="1"/>
  <c r="P15" i="44"/>
  <c r="P54" i="44" s="1"/>
  <c r="P15" i="43"/>
  <c r="P54" i="43" s="1"/>
  <c r="U9" i="45"/>
  <c r="U9" i="44"/>
  <c r="U9" i="43"/>
  <c r="AB15" i="45"/>
  <c r="AB54" i="45" s="1"/>
  <c r="AB15" i="44"/>
  <c r="AB54" i="44" s="1"/>
  <c r="AB15" i="43"/>
  <c r="AB54" i="43" s="1"/>
  <c r="U23" i="45"/>
  <c r="U62" i="45" s="1"/>
  <c r="U23" i="44"/>
  <c r="U62" i="44" s="1"/>
  <c r="U23" i="43"/>
  <c r="U62" i="43" s="1"/>
  <c r="H90" i="44"/>
  <c r="H46" i="44"/>
  <c r="F90" i="44"/>
  <c r="F46" i="44"/>
  <c r="H93" i="43"/>
  <c r="H52" i="43"/>
  <c r="P21" i="44"/>
  <c r="P60" i="44" s="1"/>
  <c r="P21" i="45"/>
  <c r="P60" i="45" s="1"/>
  <c r="P21" i="43"/>
  <c r="P60" i="43" s="1"/>
  <c r="AB12" i="45"/>
  <c r="AB12" i="44"/>
  <c r="AB12" i="43"/>
  <c r="T25" i="45"/>
  <c r="T64" i="45" s="1"/>
  <c r="T25" i="43"/>
  <c r="T64" i="43" s="1"/>
  <c r="T25" i="44"/>
  <c r="T64" i="44" s="1"/>
  <c r="U12" i="45"/>
  <c r="U12" i="44"/>
  <c r="U12" i="43"/>
  <c r="P9" i="45"/>
  <c r="P9" i="44"/>
  <c r="P9" i="43"/>
  <c r="P7" i="45"/>
  <c r="P7" i="44"/>
  <c r="P7" i="43"/>
  <c r="P18" i="45"/>
  <c r="P18" i="44"/>
  <c r="P18" i="43"/>
  <c r="T9" i="45"/>
  <c r="T9" i="44"/>
  <c r="T9" i="43"/>
  <c r="U15" i="45"/>
  <c r="U54" i="45" s="1"/>
  <c r="U15" i="44"/>
  <c r="U54" i="44" s="1"/>
  <c r="U15" i="43"/>
  <c r="U54" i="43" s="1"/>
  <c r="T23" i="44"/>
  <c r="T62" i="44" s="1"/>
  <c r="T23" i="45"/>
  <c r="T62" i="45" s="1"/>
  <c r="T23" i="43"/>
  <c r="T62" i="43" s="1"/>
  <c r="H90" i="45"/>
  <c r="H46" i="45"/>
  <c r="F90" i="45"/>
  <c r="F46" i="45"/>
  <c r="H93" i="45"/>
  <c r="H52" i="45"/>
  <c r="D8" i="31"/>
  <c r="AN39" i="27"/>
  <c r="AD8" i="28" s="1"/>
  <c r="D13" i="31"/>
  <c r="AN44" i="27"/>
  <c r="AD13" i="28" s="1"/>
  <c r="D10" i="31"/>
  <c r="AN41" i="27"/>
  <c r="AD10" i="28" s="1"/>
  <c r="AI9" i="27"/>
  <c r="AI23" i="27" s="1"/>
  <c r="AI41" i="27" s="1"/>
  <c r="Y10" i="28" s="1"/>
  <c r="AI12" i="27"/>
  <c r="AI26" i="27" s="1"/>
  <c r="AI44" i="27" s="1"/>
  <c r="Y13" i="28" s="1"/>
  <c r="AI7" i="27"/>
  <c r="AI21" i="27" s="1"/>
  <c r="AI39" i="27" s="1"/>
  <c r="Y8" i="28" s="1"/>
  <c r="AC8" i="28"/>
  <c r="AC13" i="28"/>
  <c r="AG7" i="27"/>
  <c r="AG21" i="27" s="1"/>
  <c r="AG39" i="27" s="1"/>
  <c r="W8" i="28" s="1"/>
  <c r="AG9" i="27"/>
  <c r="AG23" i="27" s="1"/>
  <c r="AG41" i="27" s="1"/>
  <c r="W10" i="28" s="1"/>
  <c r="AG12" i="27"/>
  <c r="AG26" i="27" s="1"/>
  <c r="AG44" i="27" s="1"/>
  <c r="W13" i="28" s="1"/>
  <c r="AC10" i="28"/>
  <c r="AB10" i="28"/>
  <c r="AH26" i="27"/>
  <c r="AH44" i="27" s="1"/>
  <c r="X13" i="28" s="1"/>
  <c r="AH23" i="27"/>
  <c r="AH41" i="27" s="1"/>
  <c r="X10" i="28" s="1"/>
  <c r="AH21" i="27"/>
  <c r="AH39" i="27" s="1"/>
  <c r="X8" i="28" s="1"/>
  <c r="AB13" i="28"/>
  <c r="AB8" i="28"/>
  <c r="Y12" i="27"/>
  <c r="Y26" i="27" s="1"/>
  <c r="Y44" i="27" s="1"/>
  <c r="O13" i="28" s="1"/>
  <c r="U7" i="27"/>
  <c r="U21" i="27" s="1"/>
  <c r="U39" i="27" s="1"/>
  <c r="K8" i="28" s="1"/>
  <c r="Z8" i="28"/>
  <c r="U9" i="27"/>
  <c r="U23" i="27" s="1"/>
  <c r="U41" i="27" s="1"/>
  <c r="K10" i="28" s="1"/>
  <c r="AA10" i="28"/>
  <c r="Y9" i="27"/>
  <c r="Y23" i="27" s="1"/>
  <c r="Y41" i="27" s="1"/>
  <c r="O10" i="28" s="1"/>
  <c r="Z13" i="28"/>
  <c r="U12" i="27"/>
  <c r="U26" i="27" s="1"/>
  <c r="U44" i="27" s="1"/>
  <c r="K13" i="28" s="1"/>
  <c r="AA13" i="28"/>
  <c r="Y7" i="27"/>
  <c r="Y21" i="27" s="1"/>
  <c r="Y39" i="27" s="1"/>
  <c r="O8" i="28" s="1"/>
  <c r="AA8" i="28"/>
  <c r="Z10" i="28"/>
  <c r="Z9" i="27"/>
  <c r="Z23" i="27" s="1"/>
  <c r="Z41" i="27" s="1"/>
  <c r="P10" i="28" s="1"/>
  <c r="Z12" i="27"/>
  <c r="Z26" i="27" s="1"/>
  <c r="Z44" i="27" s="1"/>
  <c r="P13" i="28" s="1"/>
  <c r="Z7" i="27"/>
  <c r="Z21" i="27" s="1"/>
  <c r="Z39" i="27" s="1"/>
  <c r="P8" i="28" s="1"/>
  <c r="AE21" i="27"/>
  <c r="AE39" i="27" s="1"/>
  <c r="U8" i="28" s="1"/>
  <c r="AD23" i="27"/>
  <c r="AD41" i="27" s="1"/>
  <c r="T10" i="28" s="1"/>
  <c r="AD26" i="27"/>
  <c r="AD44" i="27" s="1"/>
  <c r="T13" i="28" s="1"/>
  <c r="AA21" i="27"/>
  <c r="AA39" i="27" s="1"/>
  <c r="Q8" i="28" s="1"/>
  <c r="AF23" i="27"/>
  <c r="AF41" i="27" s="1"/>
  <c r="V10" i="28" s="1"/>
  <c r="AA23" i="27"/>
  <c r="AA41" i="27" s="1"/>
  <c r="Q10" i="28" s="1"/>
  <c r="AF26" i="27"/>
  <c r="AF44" i="27" s="1"/>
  <c r="V13" i="28" s="1"/>
  <c r="AA26" i="27"/>
  <c r="AA44" i="27" s="1"/>
  <c r="Q13" i="28" s="1"/>
  <c r="AF21" i="27"/>
  <c r="AF39" i="27" s="1"/>
  <c r="V8" i="28" s="1"/>
  <c r="AD21" i="27"/>
  <c r="AD39" i="27" s="1"/>
  <c r="T8" i="28" s="1"/>
  <c r="AE23" i="27"/>
  <c r="AE41" i="27" s="1"/>
  <c r="U10" i="28" s="1"/>
  <c r="AE26" i="27"/>
  <c r="AE44" i="27" s="1"/>
  <c r="U13" i="28" s="1"/>
  <c r="P57" i="45" l="1"/>
  <c r="P19" i="45"/>
  <c r="P58" i="45" s="1"/>
  <c r="P92" i="44"/>
  <c r="P51" i="44"/>
  <c r="T92" i="44"/>
  <c r="T51" i="44"/>
  <c r="T57" i="43"/>
  <c r="T19" i="43"/>
  <c r="T58" i="43" s="1"/>
  <c r="U57" i="45"/>
  <c r="U19" i="45"/>
  <c r="U58" i="45" s="1"/>
  <c r="T10" i="45"/>
  <c r="T10" i="44"/>
  <c r="T10" i="43"/>
  <c r="U16" i="45"/>
  <c r="U55" i="45" s="1"/>
  <c r="U16" i="43"/>
  <c r="U55" i="43" s="1"/>
  <c r="U16" i="44"/>
  <c r="U55" i="44" s="1"/>
  <c r="T89" i="43"/>
  <c r="T45" i="43"/>
  <c r="P89" i="45"/>
  <c r="P45" i="45"/>
  <c r="U89" i="45"/>
  <c r="U45" i="45"/>
  <c r="P92" i="43"/>
  <c r="P51" i="43"/>
  <c r="AB89" i="43"/>
  <c r="AB45" i="43"/>
  <c r="T92" i="45"/>
  <c r="T51" i="45"/>
  <c r="T57" i="45"/>
  <c r="T19" i="45"/>
  <c r="T58" i="45" s="1"/>
  <c r="U87" i="44"/>
  <c r="U40" i="44"/>
  <c r="T87" i="45"/>
  <c r="T40" i="45"/>
  <c r="U57" i="44"/>
  <c r="U19" i="44"/>
  <c r="U58" i="44" s="1"/>
  <c r="T89" i="44"/>
  <c r="T45" i="44"/>
  <c r="P87" i="43"/>
  <c r="P40" i="43"/>
  <c r="P92" i="45"/>
  <c r="P51" i="45"/>
  <c r="AB89" i="44"/>
  <c r="AB45" i="44"/>
  <c r="T57" i="44"/>
  <c r="T19" i="44"/>
  <c r="T58" i="44" s="1"/>
  <c r="U87" i="45"/>
  <c r="U40" i="45"/>
  <c r="P89" i="44"/>
  <c r="P45" i="44"/>
  <c r="AD92" i="45"/>
  <c r="AD51" i="45"/>
  <c r="AD16" i="44"/>
  <c r="AD55" i="44" s="1"/>
  <c r="AD16" i="45"/>
  <c r="AD55" i="45" s="1"/>
  <c r="AD16" i="43"/>
  <c r="AD55" i="43" s="1"/>
  <c r="U10" i="45"/>
  <c r="U10" i="44"/>
  <c r="U10" i="43"/>
  <c r="P13" i="45"/>
  <c r="P13" i="44"/>
  <c r="P13" i="43"/>
  <c r="AD13" i="45"/>
  <c r="AD13" i="44"/>
  <c r="AD13" i="43"/>
  <c r="T89" i="45"/>
  <c r="T45" i="45"/>
  <c r="P87" i="44"/>
  <c r="P40" i="44"/>
  <c r="U92" i="43"/>
  <c r="U51" i="43"/>
  <c r="AB89" i="45"/>
  <c r="AB45" i="45"/>
  <c r="AD87" i="43"/>
  <c r="AD40" i="43"/>
  <c r="AD89" i="43"/>
  <c r="AD45" i="43"/>
  <c r="AB13" i="45"/>
  <c r="AB13" i="44"/>
  <c r="AB13" i="43"/>
  <c r="T87" i="44"/>
  <c r="T40" i="44"/>
  <c r="AB10" i="45"/>
  <c r="AB10" i="44"/>
  <c r="AB10" i="43"/>
  <c r="U13" i="45"/>
  <c r="U13" i="44"/>
  <c r="U13" i="43"/>
  <c r="AD10" i="45"/>
  <c r="AD10" i="44"/>
  <c r="AD10" i="43"/>
  <c r="P87" i="45"/>
  <c r="P40" i="45"/>
  <c r="U92" i="44"/>
  <c r="U51" i="44"/>
  <c r="AB92" i="43"/>
  <c r="AB51" i="43"/>
  <c r="AD87" i="44"/>
  <c r="AD40" i="44"/>
  <c r="AB87" i="43"/>
  <c r="AB40" i="43"/>
  <c r="AD89" i="44"/>
  <c r="AD45" i="44"/>
  <c r="P16" i="44"/>
  <c r="P55" i="44" s="1"/>
  <c r="P16" i="45"/>
  <c r="P55" i="45" s="1"/>
  <c r="P16" i="43"/>
  <c r="P55" i="43" s="1"/>
  <c r="T16" i="45"/>
  <c r="T55" i="45" s="1"/>
  <c r="T16" i="44"/>
  <c r="T55" i="44" s="1"/>
  <c r="T16" i="43"/>
  <c r="T55" i="43" s="1"/>
  <c r="P57" i="43"/>
  <c r="P19" i="43"/>
  <c r="P58" i="43" s="1"/>
  <c r="U92" i="45"/>
  <c r="U51" i="45"/>
  <c r="AB92" i="44"/>
  <c r="AB51" i="44"/>
  <c r="AD87" i="45"/>
  <c r="AD40" i="45"/>
  <c r="AB87" i="44"/>
  <c r="AB40" i="44"/>
  <c r="AD51" i="44"/>
  <c r="AD92" i="44"/>
  <c r="AD89" i="45"/>
  <c r="AD45" i="45"/>
  <c r="U89" i="44"/>
  <c r="U45" i="44"/>
  <c r="U87" i="43"/>
  <c r="U40" i="43"/>
  <c r="T13" i="45"/>
  <c r="T13" i="43"/>
  <c r="T13" i="44"/>
  <c r="AB16" i="45"/>
  <c r="AB55" i="45" s="1"/>
  <c r="AB16" i="43"/>
  <c r="AB55" i="43" s="1"/>
  <c r="AB16" i="44"/>
  <c r="AB55" i="44" s="1"/>
  <c r="P10" i="45"/>
  <c r="P10" i="44"/>
  <c r="P10" i="43"/>
  <c r="P57" i="44"/>
  <c r="P19" i="44"/>
  <c r="P58" i="44" s="1"/>
  <c r="P89" i="43"/>
  <c r="P45" i="43"/>
  <c r="AB92" i="45"/>
  <c r="AB51" i="45"/>
  <c r="U89" i="43"/>
  <c r="U45" i="43"/>
  <c r="T92" i="43"/>
  <c r="T51" i="43"/>
  <c r="AB87" i="45"/>
  <c r="AB40" i="45"/>
  <c r="AD51" i="43"/>
  <c r="AD92" i="43"/>
  <c r="T87" i="43"/>
  <c r="T40" i="43"/>
  <c r="U57" i="43"/>
  <c r="U19" i="43"/>
  <c r="U58" i="43" s="1"/>
  <c r="D14" i="31"/>
  <c r="AN45" i="27"/>
  <c r="AD14" i="28" s="1"/>
  <c r="D11" i="31"/>
  <c r="AN42" i="27"/>
  <c r="AD11" i="28" s="1"/>
  <c r="AI10" i="27"/>
  <c r="AI24" i="27" s="1"/>
  <c r="AI42" i="27" s="1"/>
  <c r="Y11" i="28" s="1"/>
  <c r="AI13" i="27"/>
  <c r="AI27" i="27" s="1"/>
  <c r="AI45" i="27" s="1"/>
  <c r="Y14" i="28" s="1"/>
  <c r="AG13" i="27"/>
  <c r="AG27" i="27" s="1"/>
  <c r="AG45" i="27" s="1"/>
  <c r="W14" i="28" s="1"/>
  <c r="AC14" i="28"/>
  <c r="AC11" i="28"/>
  <c r="AG10" i="27"/>
  <c r="AG24" i="27" s="1"/>
  <c r="AG42" i="27" s="1"/>
  <c r="W11" i="28" s="1"/>
  <c r="AB14" i="28"/>
  <c r="AB11" i="28"/>
  <c r="AH24" i="27"/>
  <c r="AH42" i="27" s="1"/>
  <c r="X11" i="28" s="1"/>
  <c r="AH27" i="27"/>
  <c r="AH45" i="27" s="1"/>
  <c r="X14" i="28" s="1"/>
  <c r="Y10" i="27"/>
  <c r="Y24" i="27" s="1"/>
  <c r="Y42" i="27" s="1"/>
  <c r="O11" i="28" s="1"/>
  <c r="AA11" i="28"/>
  <c r="Z14" i="28"/>
  <c r="Z11" i="28"/>
  <c r="U13" i="27"/>
  <c r="U27" i="27" s="1"/>
  <c r="U45" i="27" s="1"/>
  <c r="K14" i="28" s="1"/>
  <c r="Y13" i="27"/>
  <c r="Y27" i="27" s="1"/>
  <c r="Y45" i="27" s="1"/>
  <c r="O14" i="28" s="1"/>
  <c r="U10" i="27"/>
  <c r="U24" i="27" s="1"/>
  <c r="U42" i="27" s="1"/>
  <c r="K11" i="28" s="1"/>
  <c r="AA14" i="28"/>
  <c r="Z10" i="27"/>
  <c r="Z24" i="27" s="1"/>
  <c r="Z42" i="27" s="1"/>
  <c r="P11" i="28" s="1"/>
  <c r="Z13" i="27"/>
  <c r="Z27" i="27" s="1"/>
  <c r="Z45" i="27" s="1"/>
  <c r="P14" i="28" s="1"/>
  <c r="V23" i="27"/>
  <c r="V41" i="27" s="1"/>
  <c r="L10" i="28" s="1"/>
  <c r="AA27" i="27"/>
  <c r="AA45" i="27" s="1"/>
  <c r="Q14" i="28" s="1"/>
  <c r="AF24" i="27"/>
  <c r="AF42" i="27" s="1"/>
  <c r="V11" i="28" s="1"/>
  <c r="V24" i="27"/>
  <c r="V42" i="27" s="1"/>
  <c r="L11" i="28" s="1"/>
  <c r="AD27" i="27"/>
  <c r="AD45" i="27" s="1"/>
  <c r="T14" i="28" s="1"/>
  <c r="AE24" i="27"/>
  <c r="AE42" i="27" s="1"/>
  <c r="U11" i="28" s="1"/>
  <c r="AF27" i="27"/>
  <c r="AF45" i="27" s="1"/>
  <c r="V14" i="28" s="1"/>
  <c r="AD24" i="27"/>
  <c r="AD42" i="27" s="1"/>
  <c r="T11" i="28" s="1"/>
  <c r="AC21" i="27"/>
  <c r="AC39" i="27" s="1"/>
  <c r="S8" i="28" s="1"/>
  <c r="AA24" i="27"/>
  <c r="AA42" i="27" s="1"/>
  <c r="Q11" i="28" s="1"/>
  <c r="AE27" i="27"/>
  <c r="AE45" i="27" s="1"/>
  <c r="U14" i="28" s="1"/>
  <c r="AC26" i="27"/>
  <c r="AC44" i="27" s="1"/>
  <c r="S13" i="28" s="1"/>
  <c r="AC23" i="27"/>
  <c r="AC41" i="27" s="1"/>
  <c r="S10" i="28" s="1"/>
  <c r="V26" i="27"/>
  <c r="V44" i="27" s="1"/>
  <c r="L13" i="28" s="1"/>
  <c r="V21" i="27"/>
  <c r="V39" i="27" s="1"/>
  <c r="L8" i="28" s="1"/>
  <c r="U90" i="43" l="1"/>
  <c r="U46" i="43"/>
  <c r="U93" i="43"/>
  <c r="U52" i="43"/>
  <c r="AD93" i="45"/>
  <c r="AD52" i="45"/>
  <c r="U46" i="44"/>
  <c r="U90" i="44"/>
  <c r="T90" i="44"/>
  <c r="T46" i="44"/>
  <c r="AB46" i="45"/>
  <c r="AB90" i="45"/>
  <c r="U52" i="44"/>
  <c r="U93" i="44"/>
  <c r="U90" i="45"/>
  <c r="U46" i="45"/>
  <c r="T90" i="45"/>
  <c r="T46" i="45"/>
  <c r="P90" i="43"/>
  <c r="P46" i="43"/>
  <c r="U52" i="45"/>
  <c r="U93" i="45"/>
  <c r="P93" i="43"/>
  <c r="P52" i="43"/>
  <c r="P90" i="44"/>
  <c r="P46" i="44"/>
  <c r="T52" i="44"/>
  <c r="T93" i="44"/>
  <c r="AD90" i="43"/>
  <c r="AD46" i="43"/>
  <c r="AB93" i="43"/>
  <c r="AB52" i="43"/>
  <c r="P93" i="44"/>
  <c r="P52" i="44"/>
  <c r="T90" i="43"/>
  <c r="T46" i="43"/>
  <c r="P90" i="45"/>
  <c r="P46" i="45"/>
  <c r="T93" i="43"/>
  <c r="T52" i="43"/>
  <c r="AD90" i="44"/>
  <c r="AD46" i="44"/>
  <c r="AB90" i="43"/>
  <c r="AB46" i="43"/>
  <c r="AB93" i="44"/>
  <c r="AB52" i="44"/>
  <c r="P93" i="45"/>
  <c r="P52" i="45"/>
  <c r="AD93" i="44"/>
  <c r="AD52" i="44"/>
  <c r="T93" i="45"/>
  <c r="T52" i="45"/>
  <c r="AD90" i="45"/>
  <c r="AD46" i="45"/>
  <c r="AB46" i="44"/>
  <c r="AB90" i="44"/>
  <c r="AB93" i="45"/>
  <c r="AB52" i="45"/>
  <c r="AD52" i="43"/>
  <c r="AD93" i="43"/>
  <c r="AC24" i="27"/>
  <c r="AC42" i="27" s="1"/>
  <c r="S11" i="28" s="1"/>
  <c r="AC27" i="27"/>
  <c r="AC45" i="27" s="1"/>
  <c r="S14" i="28" s="1"/>
  <c r="V27" i="27"/>
  <c r="V45" i="27" s="1"/>
  <c r="L14" i="28" s="1"/>
  <c r="C15" i="45" l="1"/>
  <c r="C54" i="45" s="1"/>
  <c r="C15" i="44"/>
  <c r="C54" i="44" s="1"/>
  <c r="C15" i="43"/>
  <c r="C54" i="43" s="1"/>
  <c r="C12" i="45"/>
  <c r="C12" i="44"/>
  <c r="C12" i="43"/>
  <c r="C9" i="45"/>
  <c r="C9" i="44"/>
  <c r="C9" i="43"/>
  <c r="J12" i="45"/>
  <c r="J12" i="44"/>
  <c r="J12" i="43"/>
  <c r="J21" i="44"/>
  <c r="J60" i="44" s="1"/>
  <c r="J21" i="45"/>
  <c r="J60" i="45" s="1"/>
  <c r="J21" i="43"/>
  <c r="J60" i="43" s="1"/>
  <c r="C25" i="45"/>
  <c r="C64" i="45" s="1"/>
  <c r="C25" i="44"/>
  <c r="C64" i="44" s="1"/>
  <c r="C25" i="43"/>
  <c r="C64" i="43" s="1"/>
  <c r="C23" i="45"/>
  <c r="C62" i="45" s="1"/>
  <c r="C23" i="44"/>
  <c r="C62" i="44" s="1"/>
  <c r="C23" i="43"/>
  <c r="C62" i="43" s="1"/>
  <c r="C21" i="44"/>
  <c r="C60" i="44" s="1"/>
  <c r="C21" i="45"/>
  <c r="C60" i="45" s="1"/>
  <c r="C21" i="43"/>
  <c r="C60" i="43" s="1"/>
  <c r="J9" i="45"/>
  <c r="J9" i="44"/>
  <c r="J9" i="43"/>
  <c r="J23" i="45"/>
  <c r="J62" i="45" s="1"/>
  <c r="J23" i="43"/>
  <c r="J62" i="43" s="1"/>
  <c r="J23" i="44"/>
  <c r="J62" i="44" s="1"/>
  <c r="J18" i="45"/>
  <c r="J18" i="44"/>
  <c r="J18" i="43"/>
  <c r="C7" i="45"/>
  <c r="C7" i="44"/>
  <c r="C7" i="43"/>
  <c r="J15" i="45"/>
  <c r="J54" i="45" s="1"/>
  <c r="J15" i="43"/>
  <c r="J54" i="43" s="1"/>
  <c r="J15" i="44"/>
  <c r="J54" i="44" s="1"/>
  <c r="C18" i="45"/>
  <c r="C18" i="44"/>
  <c r="C18" i="43"/>
  <c r="J25" i="45"/>
  <c r="J64" i="45" s="1"/>
  <c r="J25" i="44"/>
  <c r="J64" i="44" s="1"/>
  <c r="J25" i="43"/>
  <c r="J64" i="43" s="1"/>
  <c r="J7" i="45"/>
  <c r="J7" i="44"/>
  <c r="J7" i="43"/>
  <c r="O12" i="27"/>
  <c r="O26" i="27" s="1"/>
  <c r="O44" i="27" s="1"/>
  <c r="E13" i="28" s="1"/>
  <c r="O9" i="27"/>
  <c r="O23" i="27" s="1"/>
  <c r="O41" i="27" s="1"/>
  <c r="E10" i="28" s="1"/>
  <c r="O7" i="27"/>
  <c r="O21" i="27" s="1"/>
  <c r="O39" i="27" s="1"/>
  <c r="E8" i="28" s="1"/>
  <c r="C6" i="24"/>
  <c r="C19" i="24" s="1"/>
  <c r="C6" i="18"/>
  <c r="C19" i="18" s="1"/>
  <c r="C11" i="18"/>
  <c r="C24" i="18" s="1"/>
  <c r="C11" i="24"/>
  <c r="C24" i="24" s="1"/>
  <c r="C8" i="24"/>
  <c r="C21" i="24" s="1"/>
  <c r="C8" i="18"/>
  <c r="C21" i="18" s="1"/>
  <c r="J87" i="44" l="1"/>
  <c r="J40" i="44"/>
  <c r="C57" i="43"/>
  <c r="C19" i="43"/>
  <c r="C58" i="43" s="1"/>
  <c r="J57" i="45"/>
  <c r="J19" i="45"/>
  <c r="J58" i="45" s="1"/>
  <c r="J89" i="44"/>
  <c r="J45" i="44"/>
  <c r="J51" i="45"/>
  <c r="J92" i="45"/>
  <c r="C51" i="44"/>
  <c r="C92" i="44"/>
  <c r="J87" i="45"/>
  <c r="J40" i="45"/>
  <c r="C57" i="44"/>
  <c r="C19" i="44"/>
  <c r="C58" i="44" s="1"/>
  <c r="C87" i="43"/>
  <c r="C40" i="43"/>
  <c r="J45" i="45"/>
  <c r="J89" i="45"/>
  <c r="C92" i="45"/>
  <c r="C51" i="45"/>
  <c r="C57" i="45"/>
  <c r="C19" i="45"/>
  <c r="C58" i="45" s="1"/>
  <c r="C87" i="44"/>
  <c r="C40" i="44"/>
  <c r="C89" i="43"/>
  <c r="C45" i="43"/>
  <c r="C13" i="45"/>
  <c r="C13" i="44"/>
  <c r="C13" i="43"/>
  <c r="C87" i="45"/>
  <c r="C40" i="45"/>
  <c r="C89" i="44"/>
  <c r="C45" i="44"/>
  <c r="C16" i="45"/>
  <c r="C55" i="45" s="1"/>
  <c r="C16" i="44"/>
  <c r="C55" i="44" s="1"/>
  <c r="C16" i="43"/>
  <c r="C55" i="43" s="1"/>
  <c r="C89" i="45"/>
  <c r="C45" i="45"/>
  <c r="C10" i="45"/>
  <c r="C10" i="44"/>
  <c r="C10" i="43"/>
  <c r="J57" i="43"/>
  <c r="J19" i="43"/>
  <c r="J58" i="43" s="1"/>
  <c r="J51" i="43"/>
  <c r="J92" i="43"/>
  <c r="J13" i="45"/>
  <c r="J13" i="44"/>
  <c r="J13" i="43"/>
  <c r="J10" i="45"/>
  <c r="J10" i="44"/>
  <c r="J10" i="43"/>
  <c r="J16" i="45"/>
  <c r="J55" i="45" s="1"/>
  <c r="J16" i="44"/>
  <c r="J55" i="44" s="1"/>
  <c r="J16" i="43"/>
  <c r="J55" i="43" s="1"/>
  <c r="J87" i="43"/>
  <c r="J40" i="43"/>
  <c r="J57" i="44"/>
  <c r="J19" i="44"/>
  <c r="J58" i="44" s="1"/>
  <c r="J89" i="43"/>
  <c r="J45" i="43"/>
  <c r="J92" i="44"/>
  <c r="J51" i="44"/>
  <c r="C92" i="43"/>
  <c r="C51" i="43"/>
  <c r="O10" i="27"/>
  <c r="O24" i="27" s="1"/>
  <c r="O42" i="27" s="1"/>
  <c r="E11" i="28" s="1"/>
  <c r="O13" i="27"/>
  <c r="O27" i="27" s="1"/>
  <c r="O45" i="27" s="1"/>
  <c r="E14" i="28" s="1"/>
  <c r="C9" i="24"/>
  <c r="C22" i="24" s="1"/>
  <c r="C9" i="18"/>
  <c r="C22" i="18" s="1"/>
  <c r="C12" i="24"/>
  <c r="C25" i="24" s="1"/>
  <c r="C12" i="18"/>
  <c r="C25" i="18" s="1"/>
  <c r="J90" i="45" l="1"/>
  <c r="J46" i="45"/>
  <c r="J93" i="43"/>
  <c r="J52" i="43"/>
  <c r="J93" i="44"/>
  <c r="J52" i="44"/>
  <c r="C90" i="43"/>
  <c r="C46" i="43"/>
  <c r="C93" i="43"/>
  <c r="C52" i="43"/>
  <c r="J93" i="45"/>
  <c r="J52" i="45"/>
  <c r="C90" i="44"/>
  <c r="C46" i="44"/>
  <c r="C93" i="44"/>
  <c r="C52" i="44"/>
  <c r="J90" i="43"/>
  <c r="J46" i="43"/>
  <c r="C90" i="45"/>
  <c r="C46" i="45"/>
  <c r="C93" i="45"/>
  <c r="C52" i="45"/>
  <c r="J90" i="44"/>
  <c r="J46" i="44"/>
  <c r="A5" i="40"/>
</calcChain>
</file>

<file path=xl/sharedStrings.xml><?xml version="1.0" encoding="utf-8"?>
<sst xmlns="http://schemas.openxmlformats.org/spreadsheetml/2006/main" count="2435" uniqueCount="363">
  <si>
    <t>BB</t>
  </si>
  <si>
    <t>Делюкс с двумя раздельными кроватями</t>
  </si>
  <si>
    <t>Представительский Делюкс с двумя кроватями</t>
  </si>
  <si>
    <t>Люкс</t>
  </si>
  <si>
    <t>Семейный однокомнатный полулюкс</t>
  </si>
  <si>
    <t>Семейный однокомнатный улучшенный люкс</t>
  </si>
  <si>
    <t>Семейный двухкомнатный люкс</t>
  </si>
  <si>
    <t>Семейный люкс представительский с двумя спальнями</t>
  </si>
  <si>
    <t>Семейный люкс "Гранд" с тремя спальнями</t>
  </si>
  <si>
    <t>Семейный люкс "Премьер" с четырьмя спальнями</t>
  </si>
  <si>
    <t>Пентхаус</t>
  </si>
  <si>
    <t>Президентский Люкс</t>
  </si>
  <si>
    <t>Сочи Марриотт Красная Поляна</t>
  </si>
  <si>
    <t>от 1 до 6</t>
  </si>
  <si>
    <t>от 1 до 4</t>
  </si>
  <si>
    <t>от 1 до 8</t>
  </si>
  <si>
    <t>OPEN RATES</t>
  </si>
  <si>
    <t>В стоимость включено:</t>
  </si>
  <si>
    <t>Завтрак «шведский стол»;</t>
  </si>
  <si>
    <t>Бесплатный беспроводной интернет на всей территории отеля;</t>
  </si>
  <si>
    <t>Пользование термальной зоной СПА и тренажерным залом;</t>
  </si>
  <si>
    <t>Чай/кофе, вода в номера;</t>
  </si>
  <si>
    <t>Подъем до уровня +960 м.;</t>
  </si>
  <si>
    <t>НДС 20% (в рублях) за номер в сутки.</t>
  </si>
  <si>
    <t>Условия аннуляции:</t>
  </si>
  <si>
    <t>NETTO RATES 20%</t>
  </si>
  <si>
    <t xml:space="preserve">Делюкс </t>
  </si>
  <si>
    <t xml:space="preserve">Представительский Делюкс </t>
  </si>
  <si>
    <t>Дополнительно единоразово оплачивается купонная книга по тарифу 500 руб. за взрослого гостя, 400 руб за ребенка от 7 до 12лет.</t>
  </si>
  <si>
    <t>Условия:</t>
  </si>
  <si>
    <t>Оплата произведенного бронирования по настоящим тарифам  должна быть произведена в течение 3 (трёх) суток после подтверждения Отелем заявки на бронирование номеров/услуг в 100% размере от стоимости заказанных для Клиентов услуг.</t>
  </si>
  <si>
    <t>Поздний выезд: 12:00-18:00 - оплата 50% от стоимости номера, далее 100%. Гарантированный ранний заезд: 00:00-14:00 – оплата 50% стоимости номера.</t>
  </si>
  <si>
    <r>
      <t xml:space="preserve">Период продажи: </t>
    </r>
    <r>
      <rPr>
        <b/>
        <sz val="9"/>
        <color indexed="63"/>
        <rFont val="Times New Roman"/>
        <family val="1"/>
        <charset val="204"/>
      </rPr>
      <t>с 25 апреля по 14 октября</t>
    </r>
  </si>
  <si>
    <r>
      <t>Период проживания:</t>
    </r>
    <r>
      <rPr>
        <b/>
        <sz val="9"/>
        <color indexed="63"/>
        <rFont val="Times New Roman"/>
        <family val="1"/>
        <charset val="204"/>
      </rPr>
      <t xml:space="preserve"> с 1 июня по 15 октября</t>
    </r>
  </si>
  <si>
    <r>
      <t>Минимального срока проживания</t>
    </r>
    <r>
      <rPr>
        <b/>
        <sz val="9"/>
        <color indexed="63"/>
        <rFont val="Times New Roman"/>
        <family val="1"/>
        <charset val="204"/>
      </rPr>
      <t xml:space="preserve"> нет</t>
    </r>
  </si>
  <si>
    <t>Тариф с бесплатной отменой (за 24ч до заезда)</t>
  </si>
  <si>
    <t xml:space="preserve">
В случае отмены бронирования:
               бронирование может быть отменено без штрафных санкций за 24 часа до заезда. Отмена после указанного времени – штраф в размере стоимости первой ночи проживания.
            </t>
  </si>
  <si>
    <t>от 1 до 2</t>
  </si>
  <si>
    <t>OPEN RATES Горный Детокс</t>
  </si>
  <si>
    <t>NETTO RATES Горный Детокс</t>
  </si>
  <si>
    <t>Период бронирования: с 05.08.2020 по 13.12.2020​</t>
  </si>
  <si>
    <t>Минимальный период проживания: 2 ночи</t>
  </si>
  <si>
    <r>
      <rPr>
        <b/>
        <sz val="11"/>
        <color theme="1"/>
        <rFont val="Calibri"/>
        <family val="2"/>
        <charset val="204"/>
        <scheme val="minor"/>
      </rPr>
      <t>Тариф включает:</t>
    </r>
    <r>
      <rPr>
        <sz val="10"/>
        <rFont val="Arial Cyr"/>
        <charset val="204"/>
      </rPr>
      <t xml:space="preserve">
• великолепный завтрак по системе "Шведский стол"
• обед и ужин по детокс-меню 
• дневной ски-пасс для все канатные дороги курорты
• купонная книга на бесплатные активности курорта и скидки в СПА центры
• посещение СПА комплекса отеля
• подъем на канатной дороге до уровня 960м
</t>
    </r>
    <r>
      <rPr>
        <b/>
        <sz val="11"/>
        <color theme="1"/>
        <rFont val="Calibri"/>
        <family val="2"/>
        <charset val="204"/>
        <scheme val="minor"/>
      </rPr>
      <t>Минимальный период проживания:</t>
    </r>
    <r>
      <rPr>
        <sz val="11"/>
        <color theme="1"/>
        <rFont val="Calibri"/>
        <family val="2"/>
        <charset val="204"/>
        <scheme val="minor"/>
      </rPr>
      <t xml:space="preserve"> 2 ночи</t>
    </r>
    <r>
      <rPr>
        <sz val="10"/>
        <rFont val="Arial Cyr"/>
        <charset val="204"/>
      </rPr>
      <t xml:space="preserve">
</t>
    </r>
    <r>
      <rPr>
        <b/>
        <sz val="11"/>
        <color theme="1"/>
        <rFont val="Calibri"/>
        <family val="2"/>
        <charset val="204"/>
        <scheme val="minor"/>
      </rPr>
      <t>Политика отмены:</t>
    </r>
    <r>
      <rPr>
        <sz val="10"/>
        <rFont val="Arial Cyr"/>
        <charset val="204"/>
      </rPr>
      <t xml:space="preserve"> Бесплатная отмена бронирования возможна за сутки до заезда. В случае отмены бронирования позднее этого срока взимается оплата за одну ночь пребывания. 
Предоставление услуг может зависеть от погодных условий и работы канатных дорог. НАО «Красная поляна» оставляет за собой право изменять услуги в составе пакета. 
* В связи с мерами по нераспространению COVID-19, некоторые услуги и сервисы могут быть недоступны.Предложение ограничено и не комбинируется с другими действующими акциями отеля.
Цены указаны в рублях и включают НДС (20%).
</t>
    </r>
  </si>
  <si>
    <t>Дополнительно единоразово оплачивается купонная книга по тарифу 850 руб. за взрослого гостя, 500 руб за ребенка от 7 до 12 лет.</t>
  </si>
  <si>
    <t>Период проживания: с 01.10.2020 по 15.12.2020​​</t>
  </si>
  <si>
    <t>OPEN RATES Яркие Каникулы</t>
  </si>
  <si>
    <t>NETTO RATES Яркие Каникулы</t>
  </si>
  <si>
    <t>Период проживания: с 02.10.2020 по 08.11.2020​​</t>
  </si>
  <si>
    <t>Период бронирования: с 21.08.2020 по 07.11.2020​</t>
  </si>
  <si>
    <t>Дополнительно единоразово оплачивается купонная книга по тарифу 500 руб. за взрослого гостя, 400 руб за ребенка от 7 до 12 лет.</t>
  </si>
  <si>
    <r>
      <rPr>
        <b/>
        <sz val="9"/>
        <color theme="1"/>
        <rFont val="Calibri"/>
        <family val="2"/>
        <charset val="204"/>
        <scheme val="minor"/>
      </rPr>
      <t>Тариф включает:</t>
    </r>
    <r>
      <rPr>
        <sz val="9"/>
        <color theme="1"/>
        <rFont val="Calibri"/>
        <family val="2"/>
        <scheme val="minor"/>
      </rPr>
      <t xml:space="preserve">
• Бесплатное размещение 2 детей возрастом до 12 лет, включая завтрак и посещение СПА
• затрак "Шведский стол"
• Посещение СПА комплекса отеля
• Бесплатный WI-FI 
• Подъём на канатной дороге до уровня +960 м
Данное пакетное предложение включает в себя проживание в отеле курорта и 11 бесплатных активностей, что позволит спланировать полноценный отдых в горах, насыщенный яркими эмоциями и впечатлениями.
В дополнение гостям предлагаются бонусы и скидки на развлечения для всей семьи на территории курорта.
В предложение «Яркие Осенние Каникулы» входят бесплатно:
• Посещение обзорной экскурсии по курорту в группе с гидом 
• Посещение водопада Поликаря высотой 70 м
• Видео с прохода комнаты с двух камер при покупке билета в Амбулаторию
• Посещение хаски-центра (детский билет)
• Тестовый спуск в байк-парке Курорта 
• Прокат велосипедов на 1 час
• Прокат роликов, самоката, скейтборда или лонгборда на 1 час в Академии райдеров
• Посещение музея современного творчества «Олгиз»
• Прокат беговелов на 1 час 
• Билет на аттракцион «Богатырские Гонки» (Сочи Парк)
• Билет на посещение аттракциона «Колесо времени» (Сочи Парк) 
</t>
    </r>
    <r>
      <rPr>
        <b/>
        <sz val="9"/>
        <color theme="1"/>
        <rFont val="Calibri"/>
        <family val="2"/>
        <charset val="204"/>
        <scheme val="minor"/>
      </rPr>
      <t>Политика отмены:</t>
    </r>
    <r>
      <rPr>
        <sz val="9"/>
        <color theme="1"/>
        <rFont val="Calibri"/>
        <family val="2"/>
        <scheme val="minor"/>
      </rPr>
      <t xml:space="preserve"> Бесплатная отмена бронирования возможна за сутки до заезда. В случае отмены бронирования позднее этого срока взимается оплата за одну ночь пребывания. 
НАО «Красная поляна» оставляет за собой право изменять услуги в составе пакета.
* В связи с мерами по нераспространению COVID-19, некоторые услуги и сервисы могут быть недоступны.
Предоставление услуг может зависеть от погодных условий и графика работы канатных дорог. 
Предложение ограничено и не комбинируется с другими действующими акциями отеля.
Цены указаны в рублях и включают НДС (20%).
</t>
    </r>
  </si>
  <si>
    <t xml:space="preserve">NETTO RATES </t>
  </si>
  <si>
    <t>Желтым карандашом выделены изменения периодов / стоимости номеров в данных периодах, прошу проверить.</t>
  </si>
  <si>
    <t>Акция закрыта 01.10.2020</t>
  </si>
  <si>
    <r>
      <t xml:space="preserve">Дополнительно единоразово оплачивается купонная книга по тарифу </t>
    </r>
    <r>
      <rPr>
        <b/>
        <sz val="11"/>
        <color rgb="FFFF0000"/>
        <rFont val="Calibri"/>
        <family val="2"/>
        <charset val="204"/>
        <scheme val="minor"/>
      </rPr>
      <t>850 руб. за взрослого гостя, 500 руб за ребенка от 7 до 12 лет (начиная со 2/10/2020 для гостей доступен билет на все КД по этой стоимости)</t>
    </r>
    <r>
      <rPr>
        <b/>
        <sz val="11"/>
        <color theme="1"/>
        <rFont val="Calibri"/>
        <family val="2"/>
        <charset val="204"/>
        <scheme val="minor"/>
      </rPr>
      <t>. Ранее был предоставлен только проход на водопад Поликаря по стоимости 500 руб. за взрослого гостя, 400 руб за ребенка от 7 до 12 лет.</t>
    </r>
  </si>
  <si>
    <t>Netto RATES на сайтах</t>
  </si>
  <si>
    <t>1100 / 2200</t>
  </si>
  <si>
    <t xml:space="preserve">Netto RATES </t>
  </si>
  <si>
    <t>10.12.2020-15.12.2020</t>
  </si>
  <si>
    <t>29.11.2020-30.11.2020</t>
  </si>
  <si>
    <t>10.12.202-15.12.2020</t>
  </si>
  <si>
    <t>Сочи Марриотт Красная Поляна 5*/ Sochi Marriott Krasnaya Polyana 5*</t>
  </si>
  <si>
    <t>C завтраками/ Bed and breakfast</t>
  </si>
  <si>
    <t>Делюкс/ Deluxe</t>
  </si>
  <si>
    <t>Представительский Делюкс/ Executive</t>
  </si>
  <si>
    <t>Люкс/ Deluxe Suite</t>
  </si>
  <si>
    <t>Семейный однокомнатный полулюкс/ 1BR Junior Family Suite</t>
  </si>
  <si>
    <t>Семейный однокомнатный улучшенный люкс/ 1BR Deluxe Family Suite</t>
  </si>
  <si>
    <t>Семейный двухкомнатный люкс/ 2BR Deluxe Family Suite</t>
  </si>
  <si>
    <t>Семейный люкс представительский с двумя спальнями/ 2BR Superior Family Suite</t>
  </si>
  <si>
    <t>Семейный люкс "Гранд" с тремя спальнями/ 3BR Grand Family Suite</t>
  </si>
  <si>
    <t>Семейный люкс "Премьер" с четырьмя спальнями/ 4BR Premier Family Suite</t>
  </si>
  <si>
    <t>Президентский Люкс/ Presidential Suite</t>
  </si>
  <si>
    <t>Пентхаус/ Penthouse</t>
  </si>
  <si>
    <t>В стоимость включено/ Rates include:</t>
  </si>
  <si>
    <t>Завтрак/ Breakfast;</t>
  </si>
  <si>
    <t>Бесплатный беспроводной интернет на всей территории отеля/ Wi-Fi;</t>
  </si>
  <si>
    <t>Пользование термальной зоной СПА и тренажерным залом/ free GYM and SPA</t>
  </si>
  <si>
    <t>Чай/кофе, вода в номера/tea and coffee in the room;</t>
  </si>
  <si>
    <t>Подъем до уровня +960 м./ Free of charge access to a cable car "Krasnaya Polyana" К-1  (Polyana 540 - Polyana 960);</t>
  </si>
  <si>
    <t>НДС 20% (в рублях) за номер в сутки/ VAT 20%</t>
  </si>
  <si>
    <t>Условия аннуляции/ Cancellation policy:</t>
  </si>
  <si>
    <t>Специальный тариф "Горный детокс"/ "Mountain detox" special rates</t>
  </si>
  <si>
    <t>Условия/ Conditions:</t>
  </si>
  <si>
    <r>
      <t xml:space="preserve">Дополнительно единоразово оплачивается купонная книга по тарифу </t>
    </r>
    <r>
      <rPr>
        <b/>
        <sz val="9"/>
        <rFont val="Times New Roman"/>
        <family val="1"/>
        <charset val="204"/>
      </rPr>
      <t xml:space="preserve">850 </t>
    </r>
    <r>
      <rPr>
        <sz val="9"/>
        <rFont val="Times New Roman"/>
        <family val="1"/>
        <charset val="204"/>
      </rPr>
      <t xml:space="preserve">руб. за взрослого гостя, </t>
    </r>
    <r>
      <rPr>
        <b/>
        <sz val="9"/>
        <rFont val="Times New Roman"/>
        <family val="1"/>
        <charset val="204"/>
      </rPr>
      <t>500</t>
    </r>
    <r>
      <rPr>
        <sz val="9"/>
        <rFont val="Times New Roman"/>
        <family val="1"/>
        <charset val="204"/>
      </rPr>
      <t xml:space="preserve"> руб за ребенка от</t>
    </r>
    <r>
      <rPr>
        <b/>
        <sz val="9"/>
        <rFont val="Times New Roman"/>
        <family val="1"/>
        <charset val="204"/>
      </rPr>
      <t xml:space="preserve"> 7</t>
    </r>
    <r>
      <rPr>
        <sz val="9"/>
        <rFont val="Times New Roman"/>
        <family val="1"/>
        <charset val="204"/>
      </rPr>
      <t xml:space="preserve"> до </t>
    </r>
    <r>
      <rPr>
        <b/>
        <sz val="9"/>
        <rFont val="Times New Roman"/>
        <family val="1"/>
        <charset val="204"/>
      </rPr>
      <t>12</t>
    </r>
    <r>
      <rPr>
        <sz val="9"/>
        <rFont val="Times New Roman"/>
        <family val="1"/>
        <charset val="204"/>
      </rPr>
      <t xml:space="preserve"> лет/
Additionally (necessarily) a one-time paid book: rate </t>
    </r>
    <r>
      <rPr>
        <b/>
        <sz val="9"/>
        <rFont val="Times New Roman"/>
        <family val="1"/>
        <charset val="204"/>
      </rPr>
      <t xml:space="preserve">850 </t>
    </r>
    <r>
      <rPr>
        <sz val="9"/>
        <rFont val="Times New Roman"/>
        <family val="1"/>
        <charset val="204"/>
      </rPr>
      <t xml:space="preserve">rubles for adults, </t>
    </r>
    <r>
      <rPr>
        <b/>
        <sz val="9"/>
        <rFont val="Times New Roman"/>
        <family val="1"/>
        <charset val="204"/>
      </rPr>
      <t xml:space="preserve">500 </t>
    </r>
    <r>
      <rPr>
        <sz val="9"/>
        <rFont val="Times New Roman"/>
        <family val="1"/>
        <charset val="204"/>
      </rPr>
      <t xml:space="preserve">rubles for child </t>
    </r>
    <r>
      <rPr>
        <b/>
        <sz val="9"/>
        <rFont val="Times New Roman"/>
        <family val="1"/>
        <charset val="204"/>
      </rPr>
      <t>7</t>
    </r>
    <r>
      <rPr>
        <sz val="9"/>
        <rFont val="Times New Roman"/>
        <family val="1"/>
        <charset val="204"/>
      </rPr>
      <t xml:space="preserve"> - </t>
    </r>
    <r>
      <rPr>
        <b/>
        <sz val="9"/>
        <rFont val="Times New Roman"/>
        <family val="1"/>
        <charset val="204"/>
      </rPr>
      <t>12</t>
    </r>
    <r>
      <rPr>
        <sz val="9"/>
        <rFont val="Times New Roman"/>
        <family val="1"/>
        <charset val="204"/>
      </rPr>
      <t xml:space="preserve"> y.o.
</t>
    </r>
    <r>
      <rPr>
        <i/>
        <sz val="9"/>
        <rFont val="Times New Roman"/>
        <family val="1"/>
        <charset val="204"/>
      </rPr>
      <t>*Купонная книга дает специальные тарифы на процедуры в СПА и тренировки
(детские активности и питание купонной книге не предусмотрены и для ребёнка книжку добавлять не обязательно)/
*The book provides special rates for SPA and training
(children's activities and meals are not provided in the book and it is not necessary to add book  for a child).</t>
    </r>
  </si>
  <si>
    <r>
      <t>Период продажи:</t>
    </r>
    <r>
      <rPr>
        <b/>
        <sz val="9"/>
        <color indexed="63"/>
        <rFont val="Times New Roman"/>
        <family val="1"/>
        <charset val="204"/>
      </rPr>
      <t xml:space="preserve"> 05.08.2020 - 13.12.2020​</t>
    </r>
    <r>
      <rPr>
        <sz val="9"/>
        <color indexed="63"/>
        <rFont val="Times New Roman"/>
        <family val="1"/>
        <charset val="204"/>
      </rPr>
      <t xml:space="preserve">/ Period of sales: </t>
    </r>
    <r>
      <rPr>
        <b/>
        <sz val="9"/>
        <color indexed="63"/>
        <rFont val="Times New Roman"/>
        <family val="1"/>
        <charset val="204"/>
      </rPr>
      <t>05.08.2020 - 13.12.2020​</t>
    </r>
  </si>
  <si>
    <r>
      <t>Период проживания:</t>
    </r>
    <r>
      <rPr>
        <sz val="9"/>
        <color indexed="63"/>
        <rFont val="Times New Roman"/>
        <family val="1"/>
        <charset val="204"/>
      </rPr>
      <t xml:space="preserve"> </t>
    </r>
    <r>
      <rPr>
        <b/>
        <sz val="9"/>
        <color indexed="63"/>
        <rFont val="Times New Roman"/>
        <family val="1"/>
        <charset val="204"/>
      </rPr>
      <t>01.10.2020 - 15.12.2020​</t>
    </r>
    <r>
      <rPr>
        <sz val="9"/>
        <color indexed="63"/>
        <rFont val="Times New Roman"/>
        <family val="1"/>
        <charset val="204"/>
      </rPr>
      <t xml:space="preserve">/ Period of stay: </t>
    </r>
    <r>
      <rPr>
        <b/>
        <sz val="9"/>
        <color indexed="63"/>
        <rFont val="Times New Roman"/>
        <family val="1"/>
        <charset val="204"/>
      </rPr>
      <t>01.10.2020 - 15.12.2020​</t>
    </r>
  </si>
  <si>
    <r>
      <t xml:space="preserve">Минимальный период проживания: </t>
    </r>
    <r>
      <rPr>
        <b/>
        <sz val="9"/>
        <color indexed="63"/>
        <rFont val="Times New Roman"/>
        <family val="1"/>
        <charset val="204"/>
      </rPr>
      <t>2</t>
    </r>
    <r>
      <rPr>
        <sz val="9"/>
        <color indexed="63"/>
        <rFont val="Times New Roman"/>
        <family val="1"/>
        <charset val="204"/>
      </rPr>
      <t xml:space="preserve"> ночи/ Min.stay: </t>
    </r>
    <r>
      <rPr>
        <b/>
        <sz val="9"/>
        <color indexed="63"/>
        <rFont val="Times New Roman"/>
        <family val="1"/>
        <charset val="204"/>
      </rPr>
      <t>2</t>
    </r>
    <r>
      <rPr>
        <sz val="9"/>
        <color indexed="63"/>
        <rFont val="Times New Roman"/>
        <family val="1"/>
        <charset val="204"/>
      </rPr>
      <t xml:space="preserve"> nights</t>
    </r>
  </si>
  <si>
    <t>Обед и ужин по детокс-меню/ Full board (Detox menu);</t>
  </si>
  <si>
    <t>Пользование термальной зоной СПА и тренажерным залом/ free GYM and SPA;</t>
  </si>
  <si>
    <t>НДС 20% (в рублях) за номер в сутки/ VAT 20%;</t>
  </si>
  <si>
    <r>
      <t xml:space="preserve">Бронирование может быть отменено без штрафных санкций за </t>
    </r>
    <r>
      <rPr>
        <b/>
        <sz val="9"/>
        <rFont val="Times New Roman"/>
        <family val="1"/>
      </rPr>
      <t>24</t>
    </r>
    <r>
      <rPr>
        <sz val="9"/>
        <rFont val="Times New Roman"/>
        <family val="1"/>
      </rPr>
      <t xml:space="preserve"> часа до заезда. Отмена после указанного времени – штраф в размере стоимости первой ночи проживания/
The reservation can be canceled without penalty up to </t>
    </r>
    <r>
      <rPr>
        <b/>
        <sz val="9"/>
        <rFont val="Times New Roman"/>
        <family val="1"/>
      </rPr>
      <t>24</t>
    </r>
    <r>
      <rPr>
        <sz val="9"/>
        <rFont val="Times New Roman"/>
        <family val="1"/>
      </rPr>
      <t xml:space="preserve"> hours before arrival. Cancellation after the specified time - a penalty - the cost of the first night of stay.</t>
    </r>
  </si>
  <si>
    <t>Специальный тариф "Отдыхай и катай"/ "Rest and Ski" special rates</t>
  </si>
  <si>
    <r>
      <t>Дневной спортивный ски-пасс на каждый день проживания в отеле</t>
    </r>
    <r>
      <rPr>
        <b/>
        <i/>
        <sz val="9"/>
        <rFont val="Times New Roman"/>
        <family val="1"/>
        <charset val="204"/>
      </rPr>
      <t>*</t>
    </r>
    <r>
      <rPr>
        <b/>
        <sz val="9"/>
        <rFont val="Times New Roman"/>
        <family val="1"/>
        <charset val="204"/>
      </rPr>
      <t xml:space="preserve">/ </t>
    </r>
    <r>
      <rPr>
        <sz val="9"/>
        <rFont val="Times New Roman"/>
        <family val="1"/>
        <charset val="204"/>
      </rPr>
      <t>Ski-pass (sporty) on a daily basis</t>
    </r>
    <r>
      <rPr>
        <b/>
        <i/>
        <sz val="9"/>
        <rFont val="Times New Roman"/>
        <family val="1"/>
        <charset val="204"/>
      </rPr>
      <t>*</t>
    </r>
  </si>
  <si>
    <r>
      <rPr>
        <b/>
        <i/>
        <sz val="9"/>
        <rFont val="Times New Roman"/>
        <family val="1"/>
        <charset val="204"/>
      </rPr>
      <t>*</t>
    </r>
    <r>
      <rPr>
        <i/>
        <sz val="9"/>
        <rFont val="Times New Roman"/>
        <family val="1"/>
        <charset val="204"/>
      </rPr>
      <t xml:space="preserve"> Выдача ски-пассов на стойке регистрации в отеле при заселении. Возврат денежных средств за неиспользованные ски-пассы не производится. Тариф включает ски-пассы только на взрослых гостей, согласно данным по бронированию. Детские ски-пассы докупаются отдельно.
Политика гарантии: Гарантия кредитной картой обязательна/  * There is no refund for unused ski passes. This rate includes ski passes for adults only. Children's ski passes can be purchased separately at the reception.
Credit card guarantee is required</t>
    </r>
  </si>
  <si>
    <t>Тарифы на дополнительные ски-пассы (для доп. мест)/ Rates for additional ski passes (for extra beds):</t>
  </si>
  <si>
    <r>
      <t xml:space="preserve">Тарифы «Раннего бронирования»  являются невозвратными. В случае сокращения или отмены бронирования, взимается штраф в размере </t>
    </r>
    <r>
      <rPr>
        <b/>
        <sz val="9"/>
        <color indexed="8"/>
        <rFont val="Times New Roman"/>
        <family val="1"/>
        <charset val="204"/>
      </rPr>
      <t xml:space="preserve">100% </t>
    </r>
    <r>
      <rPr>
        <sz val="9"/>
        <color indexed="8"/>
        <rFont val="Times New Roman"/>
        <family val="1"/>
        <charset val="204"/>
      </rPr>
      <t xml:space="preserve">от стоимости бронирования, совершенного Заказчиком/
"Early booking" rates are non-refundable. In case of reduction or cancellation of the reservation, a penalty - </t>
    </r>
    <r>
      <rPr>
        <b/>
        <sz val="9"/>
        <color indexed="8"/>
        <rFont val="Times New Roman"/>
        <family val="1"/>
        <charset val="204"/>
      </rPr>
      <t>100%</t>
    </r>
    <r>
      <rPr>
        <sz val="9"/>
        <color indexed="8"/>
        <rFont val="Times New Roman"/>
        <family val="1"/>
        <charset val="204"/>
      </rPr>
      <t xml:space="preserve"> of the cost of the reservation.</t>
    </r>
  </si>
  <si>
    <t xml:space="preserve">C завтраками/ Bed and breakfast  </t>
  </si>
  <si>
    <t>Дополнительно единоразово оплачивается купонная книга по тарифу 1700 руб. за взрослого гостя, 950 руб за ребенка от 7 до 12 лет.</t>
  </si>
  <si>
    <r>
      <t xml:space="preserve">Период продажи: </t>
    </r>
    <r>
      <rPr>
        <b/>
        <sz val="9"/>
        <rFont val="Times New Roman"/>
        <family val="1"/>
        <charset val="204"/>
      </rPr>
      <t>с 25.02.2021 - 10.04.2021​</t>
    </r>
    <r>
      <rPr>
        <sz val="9"/>
        <rFont val="Times New Roman"/>
        <family val="1"/>
        <charset val="204"/>
      </rPr>
      <t xml:space="preserve">/ Period of sales: </t>
    </r>
    <r>
      <rPr>
        <b/>
        <sz val="9"/>
        <rFont val="Times New Roman"/>
        <family val="1"/>
        <charset val="204"/>
      </rPr>
      <t>с 25.02.2021 - 10.04.2021​</t>
    </r>
  </si>
  <si>
    <r>
      <t xml:space="preserve">Период проживания: </t>
    </r>
    <r>
      <rPr>
        <b/>
        <sz val="9"/>
        <rFont val="Times New Roman"/>
        <family val="1"/>
        <charset val="204"/>
      </rPr>
      <t xml:space="preserve">с 19.03.20201 - 11.04.2020​1 </t>
    </r>
    <r>
      <rPr>
        <sz val="9"/>
        <rFont val="Times New Roman"/>
        <family val="1"/>
        <charset val="204"/>
      </rPr>
      <t xml:space="preserve">/ Period of stay: </t>
    </r>
    <r>
      <rPr>
        <b/>
        <sz val="9"/>
        <rFont val="Times New Roman"/>
        <family val="1"/>
        <charset val="204"/>
      </rPr>
      <t>с 19.03.20201 - 11.04.2020​1</t>
    </r>
  </si>
  <si>
    <r>
      <rPr>
        <b/>
        <i/>
        <sz val="9"/>
        <rFont val="Times New Roman"/>
        <family val="1"/>
        <charset val="204"/>
      </rPr>
      <t>*</t>
    </r>
    <r>
      <rPr>
        <i/>
        <sz val="9"/>
        <rFont val="Times New Roman"/>
        <family val="1"/>
        <charset val="204"/>
      </rPr>
      <t xml:space="preserve"> Выдача ски-пассов на стойке регистрации в отеле при заселении. Возврат денежных средств за неиспользованные ски-пассы не производится.
Политика гарантии: Гарантия кредитной картой обязательна/  * There is no refund for unused ski passes. 
Credit card guarantee is required</t>
    </r>
  </si>
  <si>
    <t>бронирование может быть отменено без штрафных санкций за 24 часа до заезда. Отмена после указанного времени – штраф в размере стоимости первой ночи проживания.</t>
  </si>
  <si>
    <r>
      <rPr>
        <b/>
        <sz val="9"/>
        <color theme="1"/>
        <rFont val="Times New Roman"/>
        <family val="1"/>
        <charset val="204"/>
      </rPr>
      <t>1700</t>
    </r>
    <r>
      <rPr>
        <sz val="9"/>
        <color theme="1"/>
        <rFont val="Times New Roman"/>
        <family val="1"/>
        <charset val="204"/>
      </rPr>
      <t xml:space="preserve"> рублей - взрослый, 95</t>
    </r>
    <r>
      <rPr>
        <b/>
        <sz val="9"/>
        <color theme="1"/>
        <rFont val="Times New Roman"/>
        <family val="1"/>
        <charset val="204"/>
      </rPr>
      <t>0</t>
    </r>
    <r>
      <rPr>
        <sz val="9"/>
        <color theme="1"/>
        <rFont val="Times New Roman"/>
        <family val="1"/>
        <charset val="204"/>
      </rPr>
      <t xml:space="preserve"> рублей - детский/ 1700 adult, 950 rubles - child;</t>
    </r>
  </si>
  <si>
    <t>the reservation can be canceled without penalty up to 24 hours before arrival. Cancellation after the specified time - a penalty - the cost of the first night of stay.</t>
  </si>
  <si>
    <t xml:space="preserve">Купонная книга / Coupon book </t>
  </si>
  <si>
    <r>
      <t>1.</t>
    </r>
    <r>
      <rPr>
        <sz val="10"/>
        <rFont val="Times New Roman"/>
        <family val="1"/>
        <charset val="204"/>
      </rPr>
      <t>      Спортивный дневной ски-пасс</t>
    </r>
  </si>
  <si>
    <r>
      <t>2.</t>
    </r>
    <r>
      <rPr>
        <sz val="10"/>
        <rFont val="Times New Roman"/>
        <family val="1"/>
        <charset val="204"/>
      </rPr>
      <t>      Бесплатная фитнесс-тренировка  в группе</t>
    </r>
  </si>
  <si>
    <r>
      <t>3.</t>
    </r>
    <r>
      <rPr>
        <sz val="10"/>
        <rFont val="Times New Roman"/>
        <family val="1"/>
        <charset val="204"/>
      </rPr>
      <t>      Прокат городского велосипеда на день</t>
    </r>
  </si>
  <si>
    <r>
      <t>4.</t>
    </r>
    <r>
      <rPr>
        <sz val="10"/>
        <rFont val="Times New Roman"/>
        <family val="1"/>
        <charset val="204"/>
      </rPr>
      <t>      Аттракцион «Колесо Времени»</t>
    </r>
  </si>
  <si>
    <r>
      <t>5.</t>
    </r>
    <r>
      <rPr>
        <sz val="10"/>
        <rFont val="Times New Roman"/>
        <family val="1"/>
        <charset val="204"/>
      </rPr>
      <t>      Аттракцион «Богатырские Гонки»</t>
    </r>
  </si>
  <si>
    <r>
      <t>6.</t>
    </r>
    <r>
      <rPr>
        <sz val="10"/>
        <rFont val="Times New Roman"/>
        <family val="1"/>
        <charset val="204"/>
      </rPr>
      <t>      Посещение музея современного творчества "ОЛГИЗ"</t>
    </r>
  </si>
  <si>
    <r>
      <t>7.</t>
    </r>
    <r>
      <rPr>
        <sz val="10"/>
        <rFont val="Times New Roman"/>
        <family val="1"/>
        <charset val="204"/>
      </rPr>
      <t>      Театрализованная экскурсии «ФАРОЛЕРО» в Красной Поляне</t>
    </r>
  </si>
  <si>
    <r>
      <t>8.</t>
    </r>
    <r>
      <rPr>
        <sz val="10"/>
        <rFont val="Times New Roman"/>
        <family val="1"/>
        <charset val="204"/>
      </rPr>
      <t>      1 час игры в Киберспортивном клубе COLIZEUM</t>
    </r>
  </si>
  <si>
    <r>
      <t>9.</t>
    </r>
    <r>
      <rPr>
        <sz val="10"/>
        <rFont val="Times New Roman"/>
        <family val="1"/>
        <charset val="204"/>
      </rPr>
      <t>      Посещение фермы оленей для одного взрослого или ребенка (при покупке билета в Wonder Land)</t>
    </r>
  </si>
  <si>
    <r>
      <t xml:space="preserve">По купонной книге в предложение </t>
    </r>
    <r>
      <rPr>
        <b/>
        <sz val="10"/>
        <rFont val="Times New Roman"/>
        <family val="1"/>
        <charset val="204"/>
      </rPr>
      <t>«Яркие Весенние Каникулы»</t>
    </r>
    <r>
      <rPr>
        <sz val="10"/>
        <rFont val="Times New Roman"/>
        <family val="1"/>
        <charset val="204"/>
      </rPr>
      <t xml:space="preserve"> входят </t>
    </r>
    <r>
      <rPr>
        <i/>
        <sz val="10"/>
        <rFont val="Times New Roman"/>
        <family val="1"/>
        <charset val="204"/>
      </rPr>
      <t>бесплатно*</t>
    </r>
    <r>
      <rPr>
        <sz val="10"/>
        <rFont val="Times New Roman"/>
        <family val="1"/>
        <charset val="204"/>
      </rPr>
      <t>:</t>
    </r>
  </si>
  <si>
    <t>10.  Заточка канта или горячее нанесение парафина (на выбор) в ски-сервисе</t>
  </si>
  <si>
    <t>Специальный тариф "Яркие Весенние Каникулы"</t>
  </si>
  <si>
    <t>12.04.2021-30.04.2021 - 1100 рублей - взрослый 600 рублей - детский/ 12.04.2021-30.04.2021 - 1100  rubles - adult, 600 - child.</t>
  </si>
  <si>
    <t>11.01.2021-11.04.2021 - 1700 рублей - взрослый 950 рублей - детский/ 11.01.2021-11.04.2021 - 1700  rubles - adult, 950 - child.</t>
  </si>
  <si>
    <r>
      <t xml:space="preserve">Период продажи: </t>
    </r>
    <r>
      <rPr>
        <b/>
        <sz val="9"/>
        <rFont val="Times New Roman"/>
        <family val="1"/>
        <charset val="204"/>
      </rPr>
      <t>08.10.2020 - 28.04.2021</t>
    </r>
    <r>
      <rPr>
        <sz val="9"/>
        <rFont val="Times New Roman"/>
        <family val="1"/>
        <charset val="204"/>
      </rPr>
      <t xml:space="preserve">/ Period of sales: </t>
    </r>
    <r>
      <rPr>
        <b/>
        <sz val="9"/>
        <rFont val="Times New Roman"/>
        <family val="1"/>
        <charset val="204"/>
      </rPr>
      <t>08.10.2020 - 28.04.2021</t>
    </r>
  </si>
  <si>
    <r>
      <t>1 дневной спортивный ски-пасс в любой день размещения</t>
    </r>
    <r>
      <rPr>
        <b/>
        <i/>
        <sz val="9"/>
        <rFont val="Times New Roman"/>
        <family val="1"/>
        <charset val="204"/>
      </rPr>
      <t>*</t>
    </r>
    <r>
      <rPr>
        <b/>
        <sz val="9"/>
        <rFont val="Times New Roman"/>
        <family val="1"/>
        <charset val="204"/>
      </rPr>
      <t>/ 1 Ski-pass (sporty) per person per stay</t>
    </r>
    <r>
      <rPr>
        <b/>
        <i/>
        <sz val="9"/>
        <rFont val="Times New Roman"/>
        <family val="1"/>
        <charset val="204"/>
      </rPr>
      <t>*</t>
    </r>
  </si>
  <si>
    <t>06.10.2020-10.10.2020</t>
  </si>
  <si>
    <t>11.10.2020-14.10.2020</t>
  </si>
  <si>
    <t>15.10.2020-17.10.2020</t>
  </si>
  <si>
    <t>18.10.2020-07.11.2020</t>
  </si>
  <si>
    <t>08.11.2020-10.12.2020</t>
  </si>
  <si>
    <t>11.12.2020-17.12.2020</t>
  </si>
  <si>
    <t>18.12.2020-19.12.2020</t>
  </si>
  <si>
    <t>BAR - 10%</t>
  </si>
  <si>
    <r>
      <t>Минимальный период проживания: </t>
    </r>
    <r>
      <rPr>
        <b/>
        <sz val="8"/>
        <color rgb="FF000000"/>
        <rFont val="Verdana"/>
        <family val="2"/>
        <charset val="204"/>
      </rPr>
      <t>2 ночи</t>
    </r>
  </si>
  <si>
    <r>
      <t>Политика отмены</t>
    </r>
    <r>
      <rPr>
        <sz val="8"/>
        <color rgb="FF000000"/>
        <rFont val="Verdana"/>
        <family val="2"/>
        <charset val="204"/>
      </rPr>
      <t>: Бесплатная отмена бронирования возможна за сутки до заезда. В случае отмены бронирования позднее этого срока взимается оплата за одну ночь пребывания. </t>
    </r>
  </si>
  <si>
    <r>
      <rPr>
        <b/>
        <sz val="9"/>
        <color rgb="FF000000"/>
        <rFont val="Times New Roman"/>
        <family val="1"/>
        <charset val="204"/>
      </rPr>
      <t>В предложение «Горный Детокс» бесплатно входят услуги по купонной книге:</t>
    </r>
    <r>
      <rPr>
        <sz val="9"/>
        <color rgb="FF000000"/>
        <rFont val="Times New Roman"/>
        <family val="1"/>
        <charset val="204"/>
      </rPr>
      <t xml:space="preserve">
- Фитнес-тренировки по йоге и стретчингу по расписанию в купонной книге;
- Зарядки/тренировки и лекции/практики от команды проекта «Звёздный десант»;
- Получение прогулочных билетов «Панорама Красной Поляны»;
- Групповая тренировка с элементами йоги и стретчинга в Soul SPA Marriott;
- Групповая тренировка по стретчингу или пилатесу в Rixos Royal SPA;
- Бесплатный час проката городского велосипеда.
</t>
    </r>
    <r>
      <rPr>
        <b/>
        <sz val="9"/>
        <color rgb="FF000000"/>
        <rFont val="Times New Roman"/>
        <family val="1"/>
        <charset val="204"/>
      </rPr>
      <t>А также купонная книга предоставляет дополнительные скидки на многочисленные платные активности Курорта.</t>
    </r>
    <r>
      <rPr>
        <sz val="9"/>
        <color rgb="FF000000"/>
        <rFont val="Times New Roman"/>
        <family val="1"/>
        <charset val="204"/>
      </rPr>
      <t xml:space="preserve">
</t>
    </r>
    <r>
      <rPr>
        <b/>
        <sz val="9"/>
        <color rgb="FF000000"/>
        <rFont val="Times New Roman"/>
        <family val="1"/>
        <charset val="204"/>
      </rPr>
      <t/>
    </r>
  </si>
  <si>
    <t xml:space="preserve">*Обед и ужин по детокс-меню можно приобрести дополнительно (услуга добавляется на этапе бронирования номера). 
При размещении с детьми обеды, ужины и услуги отеля оплачиваются дополнительно.
</t>
  </si>
  <si>
    <t>Дополнительно единоразово оплачивается прогулочный билет 1400 руб. за взрослого гостя, 600 руб за ребенка от 7 до 12 лет.</t>
  </si>
  <si>
    <t>стоимость пакета обед+ужин = 2500р./человека - начисляется при желании гостя питания по меню Детокс</t>
  </si>
  <si>
    <t>Netto RATES 20%</t>
  </si>
  <si>
    <t>Netto RATES</t>
  </si>
  <si>
    <t>Netto RATES 15%</t>
  </si>
  <si>
    <r>
      <rPr>
        <b/>
        <sz val="9"/>
        <rFont val="Times New Roman"/>
        <family val="1"/>
        <charset val="204"/>
      </rPr>
      <t>Период продажи</t>
    </r>
    <r>
      <rPr>
        <sz val="9"/>
        <rFont val="Times New Roman"/>
        <family val="1"/>
        <charset val="204"/>
      </rPr>
      <t xml:space="preserve">: </t>
    </r>
    <r>
      <rPr>
        <b/>
        <sz val="9"/>
        <rFont val="Times New Roman"/>
        <family val="1"/>
        <charset val="204"/>
      </rPr>
      <t>18.03.2021 - 28.04.2021</t>
    </r>
    <r>
      <rPr>
        <sz val="9"/>
        <rFont val="Times New Roman"/>
        <family val="1"/>
        <charset val="204"/>
      </rPr>
      <t xml:space="preserve">/ Period of sales: </t>
    </r>
    <r>
      <rPr>
        <b/>
        <sz val="9"/>
        <rFont val="Times New Roman"/>
        <family val="1"/>
        <charset val="204"/>
      </rPr>
      <t>18.03.2021 - 28.04.2021</t>
    </r>
  </si>
  <si>
    <r>
      <rPr>
        <b/>
        <sz val="9"/>
        <rFont val="Times New Roman"/>
        <family val="1"/>
        <charset val="204"/>
      </rPr>
      <t>Период проживания</t>
    </r>
    <r>
      <rPr>
        <sz val="9"/>
        <rFont val="Times New Roman"/>
        <family val="1"/>
        <charset val="204"/>
      </rPr>
      <t xml:space="preserve">: </t>
    </r>
    <r>
      <rPr>
        <b/>
        <sz val="9"/>
        <rFont val="Times New Roman"/>
        <family val="1"/>
        <charset val="204"/>
      </rPr>
      <t>01.04.2021 - 30.04.2021</t>
    </r>
    <r>
      <rPr>
        <sz val="9"/>
        <rFont val="Times New Roman"/>
        <family val="1"/>
        <charset val="204"/>
      </rPr>
      <t xml:space="preserve">​/ Period of stay: </t>
    </r>
    <r>
      <rPr>
        <b/>
        <sz val="9"/>
        <rFont val="Times New Roman"/>
        <family val="1"/>
        <charset val="204"/>
      </rPr>
      <t>01.04.2021 - 30.04.2021</t>
    </r>
  </si>
  <si>
    <t>Купонная книга выдается при заселении из расчета: 1 номер = 1 книга.</t>
  </si>
  <si>
    <r>
      <t>Политика отмены: </t>
    </r>
    <r>
      <rPr>
        <sz val="8"/>
        <color rgb="FF000000"/>
        <rFont val="Verdana"/>
        <family val="2"/>
        <charset val="204"/>
      </rPr>
      <t>Бесплатная отмена бронирования возможна за сутки до заезда. В случае отмены бронирования позднее этого срока взимается оплата за одну ночь пребывания. </t>
    </r>
  </si>
  <si>
    <t>Бесплатное размещение 2 детей возрастом до 12 лет, включая завтрак и посещение СПА</t>
  </si>
  <si>
    <r>
      <t xml:space="preserve">Период проживания: </t>
    </r>
    <r>
      <rPr>
        <b/>
        <sz val="9"/>
        <rFont val="Times New Roman"/>
        <family val="1"/>
        <charset val="204"/>
      </rPr>
      <t>20.12.2020 - 30.04.2021</t>
    </r>
    <r>
      <rPr>
        <sz val="9"/>
        <rFont val="Times New Roman"/>
        <family val="1"/>
        <charset val="204"/>
      </rPr>
      <t xml:space="preserve">​/ Period of stay: </t>
    </r>
    <r>
      <rPr>
        <b/>
        <sz val="9"/>
        <rFont val="Times New Roman"/>
        <family val="1"/>
        <charset val="204"/>
      </rPr>
      <t>20.12.2020 - 30.04.2021</t>
    </r>
  </si>
  <si>
    <t>NETTO RATES 15%</t>
  </si>
  <si>
    <t>BAR -10%</t>
  </si>
  <si>
    <t>NETTO RATES</t>
  </si>
  <si>
    <t>Тариф "Раннее бронирование"</t>
  </si>
  <si>
    <r>
      <t xml:space="preserve">Мин срок бронирования до заезда: </t>
    </r>
    <r>
      <rPr>
        <b/>
        <sz val="9"/>
        <color theme="1"/>
        <rFont val="Times New Roman"/>
        <family val="1"/>
        <charset val="204"/>
      </rPr>
      <t>14</t>
    </r>
    <r>
      <rPr>
        <sz val="9"/>
        <color theme="1"/>
        <rFont val="Times New Roman"/>
        <family val="1"/>
        <charset val="204"/>
      </rPr>
      <t xml:space="preserve"> </t>
    </r>
    <r>
      <rPr>
        <sz val="9"/>
        <color indexed="8"/>
        <rFont val="Times New Roman"/>
        <family val="1"/>
        <charset val="204"/>
      </rPr>
      <t xml:space="preserve">дней/ Min. Booking period before arrival: </t>
    </r>
    <r>
      <rPr>
        <b/>
        <sz val="9"/>
        <color indexed="8"/>
        <rFont val="Times New Roman"/>
        <family val="1"/>
        <charset val="204"/>
      </rPr>
      <t>14</t>
    </r>
    <r>
      <rPr>
        <sz val="9"/>
        <color indexed="8"/>
        <rFont val="Times New Roman"/>
        <family val="1"/>
        <charset val="204"/>
      </rPr>
      <t xml:space="preserve"> days.</t>
    </r>
  </si>
  <si>
    <r>
      <t xml:space="preserve">Период продажи: </t>
    </r>
    <r>
      <rPr>
        <b/>
        <sz val="9"/>
        <rFont val="Times New Roman"/>
        <family val="1"/>
        <charset val="204"/>
      </rPr>
      <t>с 05.08.2021 - 21.11.2021​</t>
    </r>
    <r>
      <rPr>
        <sz val="9"/>
        <rFont val="Times New Roman"/>
        <family val="1"/>
        <charset val="204"/>
      </rPr>
      <t xml:space="preserve">/ Period of sales: </t>
    </r>
    <r>
      <rPr>
        <b/>
        <sz val="9"/>
        <rFont val="Times New Roman"/>
        <family val="1"/>
        <charset val="204"/>
      </rPr>
      <t>с 05.08.2021 - 21.11.2021​</t>
    </r>
  </si>
  <si>
    <r>
      <t xml:space="preserve">Период проживания: </t>
    </r>
    <r>
      <rPr>
        <b/>
        <sz val="9"/>
        <rFont val="Times New Roman"/>
        <family val="1"/>
        <charset val="204"/>
      </rPr>
      <t xml:space="preserve">с 01.10.2021 - 22.11.202​1 </t>
    </r>
    <r>
      <rPr>
        <sz val="9"/>
        <rFont val="Times New Roman"/>
        <family val="1"/>
        <charset val="204"/>
      </rPr>
      <t xml:space="preserve">/ Period of stay: </t>
    </r>
    <r>
      <rPr>
        <b/>
        <sz val="9"/>
        <rFont val="Times New Roman"/>
        <family val="1"/>
        <charset val="204"/>
      </rPr>
      <t>с 01.10.2021 - 22.11.202​1</t>
    </r>
  </si>
  <si>
    <r>
      <t xml:space="preserve">По купонной книге в предложение </t>
    </r>
    <r>
      <rPr>
        <b/>
        <sz val="10"/>
        <rFont val="Times New Roman"/>
        <family val="1"/>
        <charset val="204"/>
      </rPr>
      <t>«Яркие Осенние Каникулы»</t>
    </r>
    <r>
      <rPr>
        <sz val="10"/>
        <rFont val="Times New Roman"/>
        <family val="1"/>
        <charset val="204"/>
      </rPr>
      <t xml:space="preserve"> входят </t>
    </r>
    <r>
      <rPr>
        <i/>
        <sz val="10"/>
        <rFont val="Times New Roman"/>
        <family val="1"/>
        <charset val="204"/>
      </rPr>
      <t>бесплатно*</t>
    </r>
    <r>
      <rPr>
        <sz val="10"/>
        <rFont val="Times New Roman"/>
        <family val="1"/>
        <charset val="204"/>
      </rPr>
      <t>:</t>
    </r>
  </si>
  <si>
    <r>
      <t>*</t>
    </r>
    <r>
      <rPr>
        <sz val="8"/>
        <color rgb="FF000000"/>
        <rFont val="Verdana"/>
        <family val="2"/>
        <charset val="204"/>
      </rPr>
      <t> </t>
    </r>
    <r>
      <rPr>
        <u/>
        <sz val="8"/>
        <color rgb="FF000000"/>
        <rFont val="Verdana"/>
        <family val="2"/>
        <charset val="204"/>
      </rPr>
      <t>Услуги и бонусы предложения действуют только в период проживания и предоставляются однократно, согласно условиям в купонной книге.</t>
    </r>
  </si>
  <si>
    <t xml:space="preserve">OPEN RATES </t>
  </si>
  <si>
    <t>Специальный тариф "Осенние каникулы"</t>
  </si>
  <si>
    <t>Купонная книга с 10 бесплатными активностями и скидками на другие акции Курорта (на детей купонная книга приобретается отдельно на ресепшн отеля, стоимость 750 руб.) / Coupon book with 10 free activities and discounts on other activities of the Resort (for children coupon book is purchased separately at the hotel reception, the cost of 750 rubles)</t>
  </si>
  <si>
    <t>Бесплатное размещение 2 детей возрастом до 12 лет, включая завтрак и доп.место / Free accommodation for 2 children under 12 years old, including breakfast and extra bed</t>
  </si>
  <si>
    <t>Купонная книга выдается при заселении из расчета: 1 номер = 1 книга / Coupon book is issued at check-in at the rate: 1 room = 1 book.</t>
  </si>
  <si>
    <r>
      <t>Предложение ограничено и не комбинируется с</t>
    </r>
    <r>
      <rPr>
        <i/>
        <sz val="8"/>
        <color rgb="FF000000"/>
        <rFont val="Verdana"/>
        <family val="2"/>
        <charset val="204"/>
      </rPr>
      <t> </t>
    </r>
    <r>
      <rPr>
        <sz val="8"/>
        <color rgb="FF000000"/>
        <rFont val="Verdana"/>
        <family val="2"/>
        <charset val="204"/>
      </rPr>
      <t>другими действующими акциями отеля / The offer is limited and cannot be combined with other current hotel promotions.</t>
    </r>
  </si>
  <si>
    <t>Предоставление услуг может зависеть от погодных условий и работы канатных дорог. НАО «Красная поляна» оставляет за собой право изменять услуги в составе пакета / he services provided may depend on the weather conditions and the work of ropeways. NAO "Krasnaya Polyana" reserves the right to change the services in the package.</t>
  </si>
  <si>
    <t>9. Кормление северного оленя ягелем в парке приключений Wonder Land (1 пакетик ягеля на всех гостей)/ Feeding the reindeer with reindeer berries in the adventure park Wonder Land(1 package of lichen for all guests)</t>
  </si>
  <si>
    <t>1. Прогулочный билет "День в горах" для подъема к горным вершинам (действует на всех гостей) / Walking ticket "Day in the Mountains" for reaching the mountain peaks(valid for all guests);</t>
  </si>
  <si>
    <t>2. Обзорная групповая экскурсия по курорту с профессиональным гидом (действует на всех гостей)  /  Group tour of the resort with a professional guide(valid for all guests);</t>
  </si>
  <si>
    <t>3. Прохождение любого маршрута на выбор в Веревочном парке 900 (действует на всех гостей)  / Passing any route to the choice in the Rope Park 900(valid for all guests); </t>
  </si>
  <si>
    <t>5. Мастер-класс в группе по катанию на скейтбордах и роликах от Академии райдеров (действует на всех гостей) / Master class in skateboarding and rollerblading group from The Riders Academy(valid for all guests); </t>
  </si>
  <si>
    <t>7. Прокат роликов или скейтбордов на 1 час в Академии райдеров (действует на всех гостей)  / Rollerblade or skateboard rental for 1 hour at The Rider Academy(valid for all guests);</t>
  </si>
  <si>
    <t>6. Прокат городского велосипеда на 1 час (действует на 1 взрослого и 1 ребенка до 12 лет) / City bike rental for 1 hour (valid for 1 adult and 1 child under 12 years old);</t>
  </si>
  <si>
    <t>8. Катание на картодроме GoKart960  (действует на 1 взрослого и 1 ребенка от 4 лет)/ Riding at GoKart960 karting track(valid for 1 adult and 1 child from 4 years old);</t>
  </si>
  <si>
    <t>4. Экскурсия с фотографированием в Хаски-центре (действует на 1 ребенка от 5 до 14 лет. до 5 лет - бесплатно) / Excursion with photographing in the Husky Center(valid for 1 child from 5 to 14 years old. up to 5 years - free);</t>
  </si>
  <si>
    <t>10. Посещение аттракциона "Богатырские гонки" в Олимпийском Парке (действует на 1 гостя ростом от 110 см) / Visiting "Bogatyr Races" attraction at the Olympic Park(valid for 1 guest with a height of 110 cm).</t>
  </si>
  <si>
    <r>
      <t xml:space="preserve">Дополнительно ЕДИНОРАЗОВО добавляется стоимость купонной книги для каждого взрослого и ребенка, стоимость - 1200 взрослый / 750 детский. При размещении дополнительных гостей, также ЕДИНОРАЗОВО добавляется стоимость купонной книжки на каждого гостя - 1200 взрослый/750 детский. </t>
    </r>
    <r>
      <rPr>
        <b/>
        <sz val="11"/>
        <color rgb="FFFF0000"/>
        <rFont val="Calibri"/>
        <family val="2"/>
        <charset val="204"/>
      </rPr>
      <t>Стоимость купонных книг на всех взрослых и детей просим сразу добавлять в заявку</t>
    </r>
  </si>
  <si>
    <t>Желтым цветом выделены изменения периодов / стоимости / информации номеров, прошу проверить.</t>
  </si>
  <si>
    <t>NETTO RATES  FIT15</t>
  </si>
  <si>
    <r>
      <t xml:space="preserve"> Мин срок бронирования до заезда: </t>
    </r>
    <r>
      <rPr>
        <b/>
        <sz val="9"/>
        <color theme="1"/>
        <rFont val="Times New Roman"/>
        <family val="1"/>
        <charset val="204"/>
      </rPr>
      <t xml:space="preserve">7 </t>
    </r>
    <r>
      <rPr>
        <sz val="9"/>
        <color theme="1"/>
        <rFont val="Times New Roman"/>
        <family val="1"/>
        <charset val="204"/>
      </rPr>
      <t>дней / Booking period before arrival: 7 days.</t>
    </r>
  </si>
  <si>
    <t>Делюкс с видом на горы / Deluxe Mountain View</t>
  </si>
  <si>
    <t>Люкс/ Suite</t>
  </si>
  <si>
    <t>Представительский люкс с видом на горы / Executive Suite Mountain View</t>
  </si>
  <si>
    <t xml:space="preserve">Апартаменты с одной спальней / 1 Bedroom Apartments </t>
  </si>
  <si>
    <t xml:space="preserve">Улучшенные апартаменты с одной спальней / 1 Bedroom Superior Apartments </t>
  </si>
  <si>
    <t xml:space="preserve">Апартаменты с двумя спальнями / 2 Bedroom Apartments </t>
  </si>
  <si>
    <t xml:space="preserve">Улучшенные апартаменты с двумя спальнями / 2 Bedroom Superior Apartments </t>
  </si>
  <si>
    <t xml:space="preserve">Апартаменты с тремя спальнями / 3 Bedroom Apartments </t>
  </si>
  <si>
    <t xml:space="preserve">Апартаменты с четырьмя  спальнями / 4 Bedroom Apartments </t>
  </si>
  <si>
    <t>Пентхаус с тремя спальнями / Penthouse 3 bedrooms</t>
  </si>
  <si>
    <t>NETTO RATES  +25 rub</t>
  </si>
  <si>
    <t>NETTO RATES 20%  +25 rub</t>
  </si>
  <si>
    <t>НДС, предусмотренный НК РФ / VAT provided for by the Tax Code of the Russian Federation</t>
  </si>
  <si>
    <t>OPEN RATE</t>
  </si>
  <si>
    <t>ски-пасс 1 гость</t>
  </si>
  <si>
    <t>ски-пасс 2 гостя</t>
  </si>
  <si>
    <t>OPEN RATE КАЛЬКУЛЯЦИЯ (СКРЫТЬ)</t>
  </si>
  <si>
    <t>Специальный тариф "Отдыхай и Катай"/  "Rest and Ski" special rates</t>
  </si>
  <si>
    <t>comission rate БЕЗ СКИ-ПАССОВ</t>
  </si>
  <si>
    <t>СТОИМОСТЬ СКИ-ПАССОВ</t>
  </si>
  <si>
    <t xml:space="preserve">comission rate </t>
  </si>
  <si>
    <r>
      <rPr>
        <b/>
        <sz val="9"/>
        <color rgb="FFFF0000"/>
        <rFont val="Times New Roman"/>
        <family val="1"/>
        <charset val="204"/>
      </rPr>
      <t xml:space="preserve">NETTO </t>
    </r>
    <r>
      <rPr>
        <b/>
        <sz val="9"/>
        <rFont val="Times New Roman"/>
        <family val="1"/>
        <charset val="204"/>
      </rPr>
      <t>СТОИМОСТЬ СКИ-ПАССОВ</t>
    </r>
  </si>
  <si>
    <t xml:space="preserve"> доп место (взр) + ски-пасс</t>
  </si>
  <si>
    <r>
      <t xml:space="preserve">NETTO RATES  FIT20 </t>
    </r>
    <r>
      <rPr>
        <b/>
        <sz val="9"/>
        <color rgb="FFFF0000"/>
        <rFont val="Times New Roman"/>
        <family val="1"/>
        <charset val="204"/>
      </rPr>
      <t xml:space="preserve">     БЕЗ СКИ-ПАССОВ</t>
    </r>
  </si>
  <si>
    <r>
      <t xml:space="preserve">NETTO RATES  FIT20 </t>
    </r>
    <r>
      <rPr>
        <b/>
        <sz val="9"/>
        <color rgb="FFFF0000"/>
        <rFont val="Times New Roman"/>
        <family val="1"/>
        <charset val="204"/>
      </rPr>
      <t xml:space="preserve">    </t>
    </r>
  </si>
  <si>
    <r>
      <t xml:space="preserve">NETTO RATES  FIT15 </t>
    </r>
    <r>
      <rPr>
        <b/>
        <sz val="9"/>
        <color rgb="FFFF0000"/>
        <rFont val="Times New Roman"/>
        <family val="1"/>
        <charset val="204"/>
      </rPr>
      <t xml:space="preserve">     БЕЗ СКИ-ПАССОВ</t>
    </r>
  </si>
  <si>
    <r>
      <t xml:space="preserve"> NETTO RATES  FIT20  </t>
    </r>
    <r>
      <rPr>
        <b/>
        <sz val="9"/>
        <color rgb="FFFF0000"/>
        <rFont val="Times New Roman"/>
        <family val="1"/>
        <charset val="204"/>
      </rPr>
      <t>БЕЗ СКИ-ПАССОВ</t>
    </r>
  </si>
  <si>
    <r>
      <t xml:space="preserve"> NETTO RATES  FIT20  </t>
    </r>
    <r>
      <rPr>
        <b/>
        <sz val="9"/>
        <color rgb="FFFF0000"/>
        <rFont val="Times New Roman"/>
        <family val="1"/>
        <charset val="204"/>
      </rPr>
      <t>+ 25 руб</t>
    </r>
  </si>
  <si>
    <r>
      <t xml:space="preserve">На период c </t>
    </r>
    <r>
      <rPr>
        <b/>
        <sz val="9"/>
        <rFont val="Times New Roman"/>
        <family val="1"/>
        <charset val="204"/>
      </rPr>
      <t>09.01.23 - 31.03.23</t>
    </r>
    <r>
      <rPr>
        <sz val="9"/>
        <rFont val="Times New Roman"/>
        <family val="1"/>
        <charset val="204"/>
      </rPr>
      <t xml:space="preserve">– бронирование может быть отменено без штрафных санкций за 24 часа до заезда. Отмена после указанного времени – штраф в размере стоимости первой ночи проживания. 
</t>
    </r>
    <r>
      <rPr>
        <sz val="9"/>
        <rFont val="Times New Roman"/>
        <family val="1"/>
        <charset val="204"/>
      </rPr>
      <t xml:space="preserve">
For the period</t>
    </r>
    <r>
      <rPr>
        <b/>
        <sz val="9"/>
        <rFont val="Times New Roman"/>
        <family val="1"/>
        <charset val="204"/>
      </rPr>
      <t xml:space="preserve"> 09.01.23 - 31.03.23</t>
    </r>
    <r>
      <rPr>
        <sz val="9"/>
        <rFont val="Times New Roman"/>
        <family val="1"/>
        <charset val="204"/>
      </rPr>
      <t xml:space="preserve"> - the reservation can be cancel without penalty up to 24 hours before arrival. Cancellation after the specified time - a penalty - the cost of the first night of stay.   
</t>
    </r>
    <r>
      <rPr>
        <sz val="9"/>
        <rFont val="Times New Roman"/>
        <family val="1"/>
        <charset val="204"/>
      </rPr>
      <t xml:space="preserve">
</t>
    </r>
  </si>
  <si>
    <r>
      <t xml:space="preserve">NETTO RATES  FIT15 </t>
    </r>
    <r>
      <rPr>
        <b/>
        <sz val="9"/>
        <color rgb="FFFF0000"/>
        <rFont val="Times New Roman"/>
        <family val="1"/>
        <charset val="204"/>
      </rPr>
      <t xml:space="preserve">   </t>
    </r>
  </si>
  <si>
    <t>NETTO RATES 18%</t>
  </si>
  <si>
    <t>NETTO RATES  FIT20</t>
  </si>
  <si>
    <t>Бесплатное размещение 2 детей возрастом до 12 лет, включая завтрак и дополнительное место</t>
  </si>
  <si>
    <r>
      <t>1 прогулочный ски-пасс в любой день размещения</t>
    </r>
    <r>
      <rPr>
        <i/>
        <sz val="9"/>
        <rFont val="Times New Roman"/>
        <family val="1"/>
        <charset val="204"/>
      </rPr>
      <t>*</t>
    </r>
    <r>
      <rPr>
        <sz val="9"/>
        <rFont val="Times New Roman"/>
        <family val="1"/>
        <charset val="204"/>
      </rPr>
      <t>/ 1 ski-pass per person per stay</t>
    </r>
    <r>
      <rPr>
        <i/>
        <sz val="9"/>
        <rFont val="Times New Roman"/>
        <family val="1"/>
        <charset val="204"/>
      </rPr>
      <t>*</t>
    </r>
  </si>
  <si>
    <t>Тарифы на дополнительные прогулочные ски-пассы (для доп. мест)/ Rates for additional ski passes (for extra beds):</t>
  </si>
  <si>
    <t>действует для всех гостей, проживающих в номере</t>
  </si>
  <si>
    <t>for all guests staying in the room</t>
  </si>
  <si>
    <t>NETTO RATES  FIT20 +25 rub</t>
  </si>
  <si>
    <t>comission rate</t>
  </si>
  <si>
    <t>для всех гостей в номере</t>
  </si>
  <si>
    <t>for all guests in the room</t>
  </si>
  <si>
    <t>для всех гостей в номере 3+</t>
  </si>
  <si>
    <t>for all guests in room 3+</t>
  </si>
  <si>
    <t>NETTO RATES 18%  +25 rub</t>
  </si>
  <si>
    <t>Специальный тариф "Stay&amp;Get 4=3"/  "Stay&amp;Get 4=3" special rates</t>
  </si>
  <si>
    <r>
      <t xml:space="preserve"> Минимальный срок проживания: </t>
    </r>
    <r>
      <rPr>
        <b/>
        <sz val="9"/>
        <color rgb="FFFF0000"/>
        <rFont val="Times New Roman"/>
        <family val="1"/>
        <charset val="204"/>
      </rPr>
      <t>4 дня / min stay - 4 days.</t>
    </r>
  </si>
  <si>
    <r>
      <t xml:space="preserve"> Максимальный срок проживания:</t>
    </r>
    <r>
      <rPr>
        <b/>
        <sz val="9"/>
        <color rgb="FFFF0000"/>
        <rFont val="Times New Roman"/>
        <family val="1"/>
        <charset val="204"/>
      </rPr>
      <t xml:space="preserve"> 4 дня / min stay - 4 days.</t>
    </r>
  </si>
  <si>
    <t>NETTO RATES 25%</t>
  </si>
  <si>
    <r>
      <t xml:space="preserve">Бронирование может быть отменено без штрафных санкций за </t>
    </r>
    <r>
      <rPr>
        <b/>
        <sz val="9"/>
        <color theme="1"/>
        <rFont val="Times New Roman"/>
        <family val="1"/>
        <charset val="204"/>
      </rPr>
      <t>24</t>
    </r>
    <r>
      <rPr>
        <sz val="9"/>
        <color theme="1"/>
        <rFont val="Times New Roman"/>
        <family val="1"/>
        <charset val="204"/>
      </rPr>
      <t xml:space="preserve"> часа до заезда. Отмена после указанного времени – штраф в размере стоимости первой ночи проживания. The reservation can be canceled without penalty up to </t>
    </r>
    <r>
      <rPr>
        <b/>
        <sz val="9"/>
        <color theme="1"/>
        <rFont val="Times New Roman"/>
        <family val="1"/>
        <charset val="204"/>
      </rPr>
      <t>24</t>
    </r>
    <r>
      <rPr>
        <sz val="9"/>
        <color theme="1"/>
        <rFont val="Times New Roman"/>
        <family val="1"/>
        <charset val="204"/>
      </rPr>
      <t xml:space="preserve"> hours before arrival. Cancellation after the specified time - a penalty - the cost of the first night of stay. </t>
    </r>
  </si>
  <si>
    <r>
      <t>Период продажи:</t>
    </r>
    <r>
      <rPr>
        <b/>
        <sz val="9"/>
        <rFont val="Times New Roman"/>
        <family val="1"/>
        <charset val="204"/>
      </rPr>
      <t xml:space="preserve"> 15.03.2023 - 30.04.2023</t>
    </r>
    <r>
      <rPr>
        <sz val="9"/>
        <rFont val="Times New Roman"/>
        <family val="1"/>
        <charset val="204"/>
      </rPr>
      <t xml:space="preserve">/ Period of sales: </t>
    </r>
    <r>
      <rPr>
        <b/>
        <sz val="9"/>
        <rFont val="Times New Roman"/>
        <family val="1"/>
        <charset val="204"/>
      </rPr>
      <t>15.03.2023 - 30.04.2023</t>
    </r>
  </si>
  <si>
    <r>
      <t>Период проживания:</t>
    </r>
    <r>
      <rPr>
        <b/>
        <sz val="9"/>
        <rFont val="Times New Roman"/>
        <family val="1"/>
        <charset val="204"/>
      </rPr>
      <t xml:space="preserve"> 01.04.2023 - 30.04.2023/</t>
    </r>
    <r>
      <rPr>
        <sz val="9"/>
        <rFont val="Times New Roman"/>
        <family val="1"/>
        <charset val="204"/>
      </rPr>
      <t xml:space="preserve"> Period of stay: </t>
    </r>
    <r>
      <rPr>
        <b/>
        <sz val="9"/>
        <rFont val="Times New Roman"/>
        <family val="1"/>
        <charset val="204"/>
      </rPr>
      <t>01.04.2023 - 30.04.2023</t>
    </r>
  </si>
  <si>
    <t>COMISSION RATE 12%</t>
  </si>
  <si>
    <t>Специальный тариф "Зарядись энергией гор"/ "Energy of the mountains" special rates</t>
  </si>
  <si>
    <r>
      <t xml:space="preserve">Дополнительно ЕДИНОРАЗОВО в стоимость заявки добавляются прогулочные ски-пассы  для каждого взрослого, стоимость - 1650 руб. При размещении дополнительных гостей, также ЕДИНОРАЗОВО добавляются в стоимость заявки прогулочные ски-пассы на каждого гостя - 1650 руб (взрослый). Стоимость прогулочных ски-пассов на всех взрослых просим сразу добавлять в заявку. </t>
    </r>
    <r>
      <rPr>
        <b/>
        <u/>
        <sz val="10"/>
        <rFont val="Times New Roman"/>
        <family val="1"/>
        <charset val="204"/>
      </rPr>
      <t>Ски-пассы для детей предоставляются бесплатно.</t>
    </r>
    <r>
      <rPr>
        <sz val="9"/>
        <rFont val="Times New Roman"/>
        <family val="1"/>
        <charset val="204"/>
      </rPr>
      <t xml:space="preserve"> / Extra pay for ski-passes per every adult at once. Cost  - 1650 rub (per adult).  The cost of the ski-passes for each guest (at extra bed) is also added - 1650 rub (per adult). Please, add the cost of ski-passes for all adult to the application immediately. </t>
    </r>
    <r>
      <rPr>
        <b/>
        <u/>
        <sz val="10"/>
        <rFont val="Times New Roman"/>
        <family val="1"/>
        <charset val="204"/>
      </rPr>
      <t>Ski passes for children are provided free of charge.</t>
    </r>
  </si>
  <si>
    <r>
      <t>Период бронирования:</t>
    </r>
    <r>
      <rPr>
        <b/>
        <sz val="9"/>
        <rFont val="Times New Roman"/>
        <family val="1"/>
        <charset val="204"/>
      </rPr>
      <t xml:space="preserve"> 20.03.2023 - 30.09.2023</t>
    </r>
    <r>
      <rPr>
        <sz val="9"/>
        <rFont val="Times New Roman"/>
        <family val="1"/>
        <charset val="204"/>
      </rPr>
      <t>/ Period of sales:</t>
    </r>
    <r>
      <rPr>
        <b/>
        <sz val="9"/>
        <rFont val="Times New Roman"/>
        <family val="1"/>
        <charset val="204"/>
      </rPr>
      <t xml:space="preserve"> 20.03.2023 - 30.09.2023</t>
    </r>
  </si>
  <si>
    <r>
      <t>Период проживания:</t>
    </r>
    <r>
      <rPr>
        <b/>
        <sz val="9"/>
        <rFont val="Times New Roman"/>
        <family val="1"/>
        <charset val="204"/>
      </rPr>
      <t xml:space="preserve"> 01.06.2023 - 30.09.2023</t>
    </r>
    <r>
      <rPr>
        <sz val="9"/>
        <rFont val="Times New Roman"/>
        <family val="1"/>
        <charset val="204"/>
      </rPr>
      <t xml:space="preserve">​/ Period of stay: </t>
    </r>
    <r>
      <rPr>
        <b/>
        <sz val="9"/>
        <rFont val="Times New Roman"/>
        <family val="1"/>
        <charset val="204"/>
      </rPr>
      <t xml:space="preserve"> 01.06.2023 - 30.09.2023​</t>
    </r>
  </si>
  <si>
    <t>1650 рублей - взрослый/ 1650 rub - adult</t>
  </si>
  <si>
    <r>
      <t xml:space="preserve">По купонной книге в предложение </t>
    </r>
    <r>
      <rPr>
        <b/>
        <sz val="10"/>
        <rFont val="Times New Roman"/>
        <family val="1"/>
        <charset val="204"/>
      </rPr>
      <t>«зарядись энергией гор» входят </t>
    </r>
    <r>
      <rPr>
        <b/>
        <i/>
        <sz val="10"/>
        <rFont val="Times New Roman"/>
        <family val="1"/>
        <charset val="204"/>
      </rPr>
      <t>бесплатно*</t>
    </r>
    <r>
      <rPr>
        <b/>
        <sz val="10"/>
        <rFont val="Times New Roman"/>
        <family val="1"/>
        <charset val="204"/>
      </rPr>
      <t>:</t>
    </r>
  </si>
  <si>
    <t>1.  Прогулочные билеты на подъёмники «Водопад Поликаря»</t>
  </si>
  <si>
    <t>для всех гостей в номере, дети до 7 лет бесплатно</t>
  </si>
  <si>
    <t>2. Трансфер на побережье Чёрного моря</t>
  </si>
  <si>
    <t>3. Маршрут Верёвочного парка на выбор</t>
  </si>
  <si>
    <t>для всех гостей в номере 4+</t>
  </si>
  <si>
    <t>4. Восхождение на Чёрную Пирамиду</t>
  </si>
  <si>
    <t>для всех гостей в номере 10+</t>
  </si>
  <si>
    <t>5. Открытка-сувенир для отправки с вершины Чёрная Пирамида</t>
  </si>
  <si>
    <t>1 открытка</t>
  </si>
  <si>
    <t xml:space="preserve">6. Прокат городского велосипеда на 1 час </t>
  </si>
  <si>
    <t>для одного взрослого и одного ребёнка 3 – 12 лет</t>
  </si>
  <si>
    <t xml:space="preserve">7. Прокат беговелов на 1 час </t>
  </si>
  <si>
    <t>для всех гостей в номере 2 – 5 лет</t>
  </si>
  <si>
    <t>8. VR-экскурсия по курорту</t>
  </si>
  <si>
    <t>для всех гостей в номере 5+</t>
  </si>
  <si>
    <t>9. Мастер-класс по катанию на скейтбордах и роликах</t>
  </si>
  <si>
    <t>10. Открытый урок по маунтинбайку</t>
  </si>
  <si>
    <t>для всех гостей в номере 14+</t>
  </si>
  <si>
    <t>According to the coupon book, the "Energy of the mountains"  offer includes free*:</t>
  </si>
  <si>
    <t>1. Walking tickets to the lifts "Waterfall Polikarya"</t>
  </si>
  <si>
    <t>for all guests in the room, children under 7 free of charge</t>
  </si>
  <si>
    <t>2. Transfer to the Black Sea coast</t>
  </si>
  <si>
    <t>3. Route of the Rope Park to choose from</t>
  </si>
  <si>
    <t>for all guests in the room 4+</t>
  </si>
  <si>
    <t>4. Climbing the Black Pyramid</t>
  </si>
  <si>
    <t>for all guests in the room 10+</t>
  </si>
  <si>
    <t>5. Postcard-souvenir to send from the top of the Black Pyramid</t>
  </si>
  <si>
    <t>1 postcard</t>
  </si>
  <si>
    <t>6. City bike rental for 1 hour</t>
  </si>
  <si>
    <t>for one adult and one child 3-12 years old</t>
  </si>
  <si>
    <t>7. Balance bike rental for 1 hour</t>
  </si>
  <si>
    <t>for all guests in the room 5+</t>
  </si>
  <si>
    <t>9. Master class on skateboarding and rollerblading</t>
  </si>
  <si>
    <t>10. Open mountain bike lesson</t>
  </si>
  <si>
    <t>for all guests in the room 14+</t>
  </si>
  <si>
    <t>8.VR tour of the resort</t>
  </si>
  <si>
    <r>
      <t xml:space="preserve">В тарифе добавлена стоимость ски-пасса для каждого взрослого ЕЖЕДНЕВНО (стоимость по периодам указана в описании). 
При размещении дополнительных гостей, также ЕЖЕДНЕВНО добавляется стоимость ски-пасса на каждого взрослого гостя(стоимость по периодам указана в описании). </t>
    </r>
    <r>
      <rPr>
        <b/>
        <sz val="9"/>
        <color rgb="FFFF0000"/>
        <rFont val="Times New Roman"/>
        <family val="1"/>
        <charset val="204"/>
      </rPr>
      <t>С</t>
    </r>
    <r>
      <rPr>
        <b/>
        <sz val="10"/>
        <color rgb="FFFF0000"/>
        <rFont val="Calibri"/>
        <family val="2"/>
        <charset val="204"/>
      </rPr>
      <t xml:space="preserve">ки-пассы на детей гости приобретают на месте при заселении.  
</t>
    </r>
    <r>
      <rPr>
        <b/>
        <sz val="10"/>
        <rFont val="Calibri"/>
        <family val="2"/>
        <charset val="204"/>
      </rPr>
      <t>Special rates adds the cost of a ski pass for each adult DAILY (the cost by periods is indicated in the description).
When placing additional guests, the cost of a ski pass is also added DAILY for each adult guest (the cost by periods is indicated in the description). Guests purchase ski passes for children at the reception upon check-in.</t>
    </r>
  </si>
  <si>
    <r>
      <rPr>
        <b/>
        <i/>
        <sz val="9"/>
        <rFont val="Times New Roman"/>
        <family val="1"/>
        <charset val="204"/>
      </rPr>
      <t>*</t>
    </r>
    <r>
      <rPr>
        <i/>
        <sz val="9"/>
        <rFont val="Times New Roman"/>
        <family val="1"/>
        <charset val="204"/>
      </rPr>
      <t xml:space="preserve"> Выдача ски-пассов на стойке регистрации в отеле при заселении. Возврат денежных средств за неиспользованные ски-пассы не производится. В тарифе добавлена стоимость ски-пасса для каждого взрослого. </t>
    </r>
    <r>
      <rPr>
        <b/>
        <i/>
        <sz val="9"/>
        <color rgb="FFFF0000"/>
        <rFont val="Times New Roman"/>
        <family val="1"/>
        <charset val="204"/>
      </rPr>
      <t xml:space="preserve">При добавлении дополнительного взрослого гостя, необходимо добавлять в заявку стоимость взрослого ски-пасса. Ски-пассы на детей (7-12,99 лет) гости приобретают на месте при заселении. </t>
    </r>
    <r>
      <rPr>
        <i/>
        <sz val="9"/>
        <rFont val="Times New Roman"/>
        <family val="1"/>
        <charset val="204"/>
      </rPr>
      <t>Политика гарантии: Гарантия кредитной картой обязательна/  
* Issuance of ski passes at the hotel reception upon check-in. There is no refund for unused ski passes. The price includes the cost of a ski pass for each adult. When adding an additional adult guest, it is necessary to add the cost of an adult ski pass to the application. Guests purchase ski passes for children at the reception upon check-in. Guarantee policy: Credit card guarantee is required.</t>
    </r>
  </si>
  <si>
    <r>
      <t xml:space="preserve">Период бронирования: </t>
    </r>
    <r>
      <rPr>
        <b/>
        <sz val="9"/>
        <rFont val="Times New Roman"/>
        <family val="1"/>
        <charset val="204"/>
      </rPr>
      <t>15.09.2023 - 31.03.2024</t>
    </r>
    <r>
      <rPr>
        <sz val="9"/>
        <rFont val="Times New Roman"/>
        <family val="1"/>
        <charset val="204"/>
      </rPr>
      <t>/ Period of sales:</t>
    </r>
    <r>
      <rPr>
        <b/>
        <sz val="9"/>
        <rFont val="Times New Roman"/>
        <family val="1"/>
        <charset val="204"/>
      </rPr>
      <t xml:space="preserve"> 15.09.2023 - 31.03.2024</t>
    </r>
  </si>
  <si>
    <r>
      <rPr>
        <b/>
        <sz val="9"/>
        <color theme="1"/>
        <rFont val="Times New Roman"/>
        <family val="1"/>
        <charset val="204"/>
      </rPr>
      <t>09.01.2024-31.01.2024</t>
    </r>
    <r>
      <rPr>
        <sz val="9"/>
        <color theme="1"/>
        <rFont val="Times New Roman"/>
        <family val="1"/>
        <charset val="204"/>
      </rPr>
      <t xml:space="preserve"> , 11.03.2024 - 31.03.2024 - </t>
    </r>
    <r>
      <rPr>
        <b/>
        <sz val="9"/>
        <color theme="1"/>
        <rFont val="Times New Roman"/>
        <family val="1"/>
        <charset val="204"/>
      </rPr>
      <t>2700</t>
    </r>
    <r>
      <rPr>
        <sz val="9"/>
        <color theme="1"/>
        <rFont val="Times New Roman"/>
        <family val="1"/>
        <charset val="204"/>
      </rPr>
      <t xml:space="preserve"> рублей - взрослый, </t>
    </r>
    <r>
      <rPr>
        <b/>
        <sz val="9"/>
        <color theme="1"/>
        <rFont val="Times New Roman"/>
        <family val="1"/>
        <charset val="204"/>
      </rPr>
      <t>1700</t>
    </r>
    <r>
      <rPr>
        <sz val="9"/>
        <color theme="1"/>
        <rFont val="Times New Roman"/>
        <family val="1"/>
        <charset val="204"/>
      </rPr>
      <t xml:space="preserve"> рублей - детский/ 
</t>
    </r>
    <r>
      <rPr>
        <b/>
        <sz val="9"/>
        <color theme="1"/>
        <rFont val="Times New Roman"/>
        <family val="1"/>
        <charset val="204"/>
      </rPr>
      <t xml:space="preserve">09.01.2024-31.01.2024 , 11.03.2024 - 31.03.2024 - 2700 </t>
    </r>
    <r>
      <rPr>
        <sz val="9"/>
        <color theme="1"/>
        <rFont val="Times New Roman"/>
        <family val="1"/>
        <charset val="204"/>
      </rPr>
      <t xml:space="preserve">rubles - adult, </t>
    </r>
    <r>
      <rPr>
        <b/>
        <sz val="9"/>
        <color theme="1"/>
        <rFont val="Times New Roman"/>
        <family val="1"/>
        <charset val="204"/>
      </rPr>
      <t>1700</t>
    </r>
    <r>
      <rPr>
        <sz val="9"/>
        <color theme="1"/>
        <rFont val="Times New Roman"/>
        <family val="1"/>
        <charset val="204"/>
      </rPr>
      <t xml:space="preserve"> - child.</t>
    </r>
  </si>
  <si>
    <r>
      <rPr>
        <b/>
        <sz val="9"/>
        <color theme="1"/>
        <rFont val="Times New Roman"/>
        <family val="1"/>
        <charset val="204"/>
      </rPr>
      <t>01.02.2023-10.03.2023</t>
    </r>
    <r>
      <rPr>
        <sz val="9"/>
        <color theme="1"/>
        <rFont val="Times New Roman"/>
        <family val="1"/>
        <charset val="204"/>
      </rPr>
      <t xml:space="preserve"> - 350</t>
    </r>
    <r>
      <rPr>
        <b/>
        <sz val="9"/>
        <color theme="1"/>
        <rFont val="Times New Roman"/>
        <family val="1"/>
        <charset val="204"/>
      </rPr>
      <t>0</t>
    </r>
    <r>
      <rPr>
        <sz val="9"/>
        <color theme="1"/>
        <rFont val="Times New Roman"/>
        <family val="1"/>
        <charset val="204"/>
      </rPr>
      <t xml:space="preserve"> рублей - взрослый , 20</t>
    </r>
    <r>
      <rPr>
        <b/>
        <sz val="9"/>
        <color theme="1"/>
        <rFont val="Times New Roman"/>
        <family val="1"/>
        <charset val="204"/>
      </rPr>
      <t>00</t>
    </r>
    <r>
      <rPr>
        <sz val="9"/>
        <color theme="1"/>
        <rFont val="Times New Roman"/>
        <family val="1"/>
        <charset val="204"/>
      </rPr>
      <t xml:space="preserve"> рублей - детский/ 
</t>
    </r>
    <r>
      <rPr>
        <b/>
        <sz val="9"/>
        <color theme="1"/>
        <rFont val="Times New Roman"/>
        <family val="1"/>
        <charset val="204"/>
      </rPr>
      <t xml:space="preserve">01.02.2023-10.03.2023 - 3500 </t>
    </r>
    <r>
      <rPr>
        <sz val="9"/>
        <color theme="1"/>
        <rFont val="Times New Roman"/>
        <family val="1"/>
        <charset val="204"/>
      </rPr>
      <t>rubles - adult, 20</t>
    </r>
    <r>
      <rPr>
        <b/>
        <sz val="9"/>
        <color theme="1"/>
        <rFont val="Times New Roman"/>
        <family val="1"/>
        <charset val="204"/>
      </rPr>
      <t>00</t>
    </r>
    <r>
      <rPr>
        <sz val="9"/>
        <color theme="1"/>
        <rFont val="Times New Roman"/>
        <family val="1"/>
        <charset val="204"/>
      </rPr>
      <t xml:space="preserve"> - child.</t>
    </r>
  </si>
  <si>
    <t>4. Прокат городского велосипеда на 1 час</t>
  </si>
  <si>
    <t>4.City bike rental for 1 hour</t>
  </si>
  <si>
    <r>
      <rPr>
        <b/>
        <sz val="9"/>
        <color theme="1"/>
        <rFont val="Times New Roman"/>
        <family val="1"/>
        <charset val="204"/>
      </rPr>
      <t>01.12.2023-27.12.2023</t>
    </r>
    <r>
      <rPr>
        <sz val="9"/>
        <color theme="1"/>
        <rFont val="Times New Roman"/>
        <family val="1"/>
        <charset val="204"/>
      </rPr>
      <t xml:space="preserve"> - 250</t>
    </r>
    <r>
      <rPr>
        <b/>
        <sz val="9"/>
        <color theme="1"/>
        <rFont val="Times New Roman"/>
        <family val="1"/>
        <charset val="204"/>
      </rPr>
      <t>0</t>
    </r>
    <r>
      <rPr>
        <sz val="9"/>
        <color theme="1"/>
        <rFont val="Times New Roman"/>
        <family val="1"/>
        <charset val="204"/>
      </rPr>
      <t xml:space="preserve"> рублей - взрослый , </t>
    </r>
    <r>
      <rPr>
        <b/>
        <sz val="9"/>
        <color theme="1"/>
        <rFont val="Times New Roman"/>
        <family val="1"/>
        <charset val="204"/>
      </rPr>
      <t>1500</t>
    </r>
    <r>
      <rPr>
        <sz val="9"/>
        <color theme="1"/>
        <rFont val="Times New Roman"/>
        <family val="1"/>
        <charset val="204"/>
      </rPr>
      <t xml:space="preserve"> рублей - детский/ 
</t>
    </r>
    <r>
      <rPr>
        <b/>
        <sz val="9"/>
        <color theme="1"/>
        <rFont val="Times New Roman"/>
        <family val="1"/>
        <charset val="204"/>
      </rPr>
      <t xml:space="preserve">01.12.2023-27.12.2023 -  2500 </t>
    </r>
    <r>
      <rPr>
        <sz val="9"/>
        <color theme="1"/>
        <rFont val="Times New Roman"/>
        <family val="1"/>
        <charset val="204"/>
      </rPr>
      <t xml:space="preserve">rubles - adult, </t>
    </r>
    <r>
      <rPr>
        <b/>
        <sz val="9"/>
        <color theme="1"/>
        <rFont val="Times New Roman"/>
        <family val="1"/>
        <charset val="204"/>
      </rPr>
      <t>1500</t>
    </r>
    <r>
      <rPr>
        <sz val="9"/>
        <color theme="1"/>
        <rFont val="Times New Roman"/>
        <family val="1"/>
        <charset val="204"/>
      </rPr>
      <t xml:space="preserve"> - child.</t>
    </r>
  </si>
  <si>
    <r>
      <t xml:space="preserve">Период бронирования: </t>
    </r>
    <r>
      <rPr>
        <b/>
        <sz val="9"/>
        <rFont val="Times New Roman"/>
        <family val="1"/>
        <charset val="204"/>
      </rPr>
      <t>15.09.2023 - 31.03.2024</t>
    </r>
    <r>
      <rPr>
        <sz val="9"/>
        <rFont val="Times New Roman"/>
        <family val="1"/>
        <charset val="204"/>
      </rPr>
      <t xml:space="preserve"> Period of sales:</t>
    </r>
    <r>
      <rPr>
        <b/>
        <sz val="9"/>
        <rFont val="Times New Roman"/>
        <family val="1"/>
        <charset val="204"/>
      </rPr>
      <t xml:space="preserve"> 15.09.2023 - 31.03.2024</t>
    </r>
  </si>
  <si>
    <r>
      <t xml:space="preserve"> На период</t>
    </r>
    <r>
      <rPr>
        <b/>
        <sz val="9"/>
        <rFont val="Times New Roman"/>
        <family val="1"/>
        <charset val="204"/>
      </rPr>
      <t xml:space="preserve">  09.01.24 - 30.09.24 </t>
    </r>
    <r>
      <rPr>
        <sz val="9"/>
        <rFont val="Times New Roman"/>
        <family val="1"/>
        <charset val="204"/>
      </rPr>
      <t xml:space="preserve">– бронирование может быть отменено без штрафных санкций за 24 часа до заезда. Отмена после указанного времени – штраф в размере стоимости первой ночи проживания. 
For the period </t>
    </r>
    <r>
      <rPr>
        <b/>
        <sz val="9"/>
        <rFont val="Times New Roman"/>
        <family val="1"/>
        <charset val="204"/>
      </rPr>
      <t xml:space="preserve">09.01.24 - 30.09.24 </t>
    </r>
    <r>
      <rPr>
        <sz val="9"/>
        <rFont val="Times New Roman"/>
        <family val="1"/>
        <charset val="204"/>
      </rPr>
      <t xml:space="preserve"> - the reservation can be cancel without penalty up to 24 hours before arrival. Cancellation after the specified time - a penalty - the cost of the first night of stay.   
</t>
    </r>
    <r>
      <rPr>
        <sz val="9"/>
        <rFont val="Times New Roman"/>
        <family val="1"/>
        <charset val="204"/>
      </rPr>
      <t xml:space="preserve">. </t>
    </r>
  </si>
  <si>
    <r>
      <t xml:space="preserve"> На период</t>
    </r>
    <r>
      <rPr>
        <b/>
        <sz val="9"/>
        <rFont val="Times New Roman"/>
        <family val="1"/>
        <charset val="204"/>
      </rPr>
      <t xml:space="preserve"> 09.01.24 - 30.09.24 </t>
    </r>
    <r>
      <rPr>
        <sz val="9"/>
        <rFont val="Times New Roman"/>
        <family val="1"/>
        <charset val="204"/>
      </rPr>
      <t xml:space="preserve">– бронирование может быть отменено без штрафных санкций за 24 часа до заезда. Отмена после указанного времени – штраф в размере стоимости первой ночи проживания. 
</t>
    </r>
    <r>
      <rPr>
        <sz val="9"/>
        <rFont val="Times New Roman"/>
        <family val="1"/>
        <charset val="204"/>
      </rPr>
      <t xml:space="preserve">
For the period </t>
    </r>
    <r>
      <rPr>
        <b/>
        <sz val="9"/>
        <rFont val="Times New Roman"/>
        <family val="1"/>
        <charset val="204"/>
      </rPr>
      <t xml:space="preserve">09.01.24 - 30.09.24 </t>
    </r>
    <r>
      <rPr>
        <sz val="9"/>
        <rFont val="Times New Roman"/>
        <family val="1"/>
        <charset val="204"/>
      </rPr>
      <t xml:space="preserve"> - the reservation can be cancel without penalty up to 24 hours before arrival. Cancellation after the specified time - a penalty - the cost of the first night of stay.   
</t>
    </r>
  </si>
  <si>
    <r>
      <t xml:space="preserve"> На период</t>
    </r>
    <r>
      <rPr>
        <b/>
        <sz val="9"/>
        <rFont val="Times New Roman"/>
        <family val="1"/>
        <charset val="204"/>
      </rPr>
      <t xml:space="preserve"> 09.01.24 - 30.09.24 </t>
    </r>
    <r>
      <rPr>
        <sz val="9"/>
        <rFont val="Times New Roman"/>
        <family val="1"/>
        <charset val="204"/>
      </rPr>
      <t xml:space="preserve">– бронирование может быть отменено без штрафных санкций за 24 часа до заезда. Отмена после указанного времени – штраф в размере стоимости первой ночи проживания. 
</t>
    </r>
    <r>
      <rPr>
        <sz val="9"/>
        <rFont val="Times New Roman"/>
        <family val="1"/>
        <charset val="204"/>
      </rPr>
      <t xml:space="preserve">
For the period </t>
    </r>
    <r>
      <rPr>
        <b/>
        <sz val="9"/>
        <rFont val="Times New Roman"/>
        <family val="1"/>
        <charset val="204"/>
      </rPr>
      <t xml:space="preserve"> 09.01.24 - 30.09.24 </t>
    </r>
    <r>
      <rPr>
        <sz val="9"/>
        <rFont val="Times New Roman"/>
        <family val="1"/>
        <charset val="204"/>
      </rPr>
      <t xml:space="preserve"> - the reservation can be cancel without penalty up to 24 hours before arrival. Cancellation after the specified time - a penalty - the cost of the first night of stay.   
</t>
    </r>
  </si>
  <si>
    <r>
      <t>Период продажи:</t>
    </r>
    <r>
      <rPr>
        <b/>
        <sz val="9"/>
        <rFont val="Times New Roman"/>
        <family val="1"/>
        <charset val="204"/>
      </rPr>
      <t xml:space="preserve"> 09.01.24 - 30.09.24</t>
    </r>
    <r>
      <rPr>
        <sz val="9"/>
        <rFont val="Times New Roman"/>
        <family val="1"/>
        <charset val="204"/>
      </rPr>
      <t xml:space="preserve">
Period of sales: </t>
    </r>
    <r>
      <rPr>
        <b/>
        <sz val="9"/>
        <rFont val="Times New Roman"/>
        <family val="1"/>
        <charset val="204"/>
      </rPr>
      <t xml:space="preserve"> 09.01.24 - 30.09.24</t>
    </r>
  </si>
  <si>
    <r>
      <t xml:space="preserve">Период проживания: </t>
    </r>
    <r>
      <rPr>
        <b/>
        <sz val="9"/>
        <rFont val="Times New Roman"/>
        <family val="1"/>
        <charset val="204"/>
      </rPr>
      <t xml:space="preserve"> 09.01.24 - 30.09.24
</t>
    </r>
    <r>
      <rPr>
        <sz val="9"/>
        <rFont val="Times New Roman"/>
        <family val="1"/>
        <charset val="204"/>
      </rPr>
      <t xml:space="preserve">Period of sales: </t>
    </r>
    <r>
      <rPr>
        <b/>
        <sz val="9"/>
        <rFont val="Times New Roman"/>
        <family val="1"/>
        <charset val="204"/>
      </rPr>
      <t xml:space="preserve"> 09.01.24 - 30.09.24</t>
    </r>
  </si>
  <si>
    <r>
      <t>Период продажи:</t>
    </r>
    <r>
      <rPr>
        <b/>
        <sz val="9"/>
        <rFont val="Times New Roman"/>
        <family val="1"/>
        <charset val="204"/>
      </rPr>
      <t xml:space="preserve">  09.01.24 - 30.09.24</t>
    </r>
    <r>
      <rPr>
        <sz val="9"/>
        <rFont val="Times New Roman"/>
        <family val="1"/>
        <charset val="204"/>
      </rPr>
      <t xml:space="preserve">
Period of sales: </t>
    </r>
    <r>
      <rPr>
        <b/>
        <sz val="9"/>
        <rFont val="Times New Roman"/>
        <family val="1"/>
        <charset val="204"/>
      </rPr>
      <t>09.01.24 - 30.09.24</t>
    </r>
  </si>
  <si>
    <r>
      <t>Период продажи:</t>
    </r>
    <r>
      <rPr>
        <b/>
        <sz val="9"/>
        <rFont val="Times New Roman"/>
        <family val="1"/>
        <charset val="204"/>
      </rPr>
      <t xml:space="preserve">  09.01.24 - 30.09.24</t>
    </r>
    <r>
      <rPr>
        <sz val="9"/>
        <rFont val="Times New Roman"/>
        <family val="1"/>
        <charset val="204"/>
      </rPr>
      <t xml:space="preserve">
Period of sales:</t>
    </r>
    <r>
      <rPr>
        <b/>
        <sz val="9"/>
        <rFont val="Times New Roman"/>
        <family val="1"/>
        <charset val="204"/>
      </rPr>
      <t xml:space="preserve"> 09.01.24 - 30.09.24</t>
    </r>
  </si>
  <si>
    <r>
      <t>Период проживания:</t>
    </r>
    <r>
      <rPr>
        <b/>
        <sz val="9"/>
        <rFont val="Times New Roman"/>
        <family val="1"/>
        <charset val="204"/>
      </rPr>
      <t xml:space="preserve">  09.01.2024 - 31.03.2024 </t>
    </r>
    <r>
      <rPr>
        <sz val="9"/>
        <rFont val="Times New Roman"/>
        <family val="1"/>
        <charset val="204"/>
      </rPr>
      <t xml:space="preserve">/ Period of stay: </t>
    </r>
    <r>
      <rPr>
        <b/>
        <sz val="9"/>
        <rFont val="Times New Roman"/>
        <family val="1"/>
        <charset val="204"/>
      </rPr>
      <t>09.01.2024 - 31.03.2024</t>
    </r>
  </si>
  <si>
    <r>
      <t xml:space="preserve">На период c </t>
    </r>
    <r>
      <rPr>
        <b/>
        <sz val="9"/>
        <rFont val="Times New Roman"/>
        <family val="1"/>
        <charset val="204"/>
      </rPr>
      <t xml:space="preserve"> 09.01.2024 - 31.03.2024 </t>
    </r>
    <r>
      <rPr>
        <sz val="9"/>
        <rFont val="Times New Roman"/>
        <family val="1"/>
        <charset val="204"/>
      </rPr>
      <t>– бронирование может быть отменено без штрафных санкций за 24 часа до заезда. Отмена после указанного времени – штраф в размере стоимости первой ночи проживания. 
For the period</t>
    </r>
    <r>
      <rPr>
        <b/>
        <sz val="9"/>
        <rFont val="Times New Roman"/>
        <family val="1"/>
        <charset val="204"/>
      </rPr>
      <t xml:space="preserve">, 09.01.2024 - 31.03.2024 </t>
    </r>
    <r>
      <rPr>
        <sz val="9"/>
        <rFont val="Times New Roman"/>
        <family val="1"/>
        <charset val="204"/>
      </rPr>
      <t xml:space="preserve"> - the reservation can be cancel without penalty up to 24 hours before arrival. Cancellation after the specified time - a penalty - the cost of the first night of stay.   
</t>
    </r>
  </si>
  <si>
    <r>
      <t>Период проживания:</t>
    </r>
    <r>
      <rPr>
        <b/>
        <sz val="9"/>
        <rFont val="Times New Roman"/>
        <family val="1"/>
        <charset val="204"/>
      </rPr>
      <t xml:space="preserve">  09.01.2024 - 31.03.2024 </t>
    </r>
    <r>
      <rPr>
        <sz val="9"/>
        <rFont val="Times New Roman"/>
        <family val="1"/>
        <charset val="204"/>
      </rPr>
      <t xml:space="preserve">/ Period of stay: </t>
    </r>
    <r>
      <rPr>
        <b/>
        <sz val="9"/>
        <rFont val="Times New Roman"/>
        <family val="1"/>
        <charset val="204"/>
      </rPr>
      <t xml:space="preserve"> 09.01.2024 - 31.03.2024</t>
    </r>
  </si>
  <si>
    <r>
      <t xml:space="preserve">На период c </t>
    </r>
    <r>
      <rPr>
        <b/>
        <sz val="9"/>
        <rFont val="Times New Roman"/>
        <family val="1"/>
        <charset val="204"/>
      </rPr>
      <t xml:space="preserve">09.01.2024 - 31.03.2024 </t>
    </r>
    <r>
      <rPr>
        <sz val="9"/>
        <rFont val="Times New Roman"/>
        <family val="1"/>
        <charset val="204"/>
      </rPr>
      <t xml:space="preserve">– бронирование может быть отменено без штрафных санкций за 24 часа до заезда. Отмена после указанного времени – штраф в размере стоимости первой ночи проживания. 
For the period </t>
    </r>
    <r>
      <rPr>
        <b/>
        <sz val="9"/>
        <rFont val="Times New Roman"/>
        <family val="1"/>
        <charset val="204"/>
      </rPr>
      <t xml:space="preserve">09.01.2024 - 31.03.2024 </t>
    </r>
    <r>
      <rPr>
        <sz val="9"/>
        <rFont val="Times New Roman"/>
        <family val="1"/>
        <charset val="204"/>
      </rPr>
      <t xml:space="preserve"> - the reservation can be cancel without penalty up to 24 hours before arrival. Cancellation after the specified time - a penalty - the cost of the first night of stay.   
</t>
    </r>
  </si>
  <si>
    <r>
      <t xml:space="preserve">На период c </t>
    </r>
    <r>
      <rPr>
        <b/>
        <sz val="9"/>
        <rFont val="Times New Roman"/>
        <family val="1"/>
        <charset val="204"/>
      </rPr>
      <t xml:space="preserve"> 09.01.2024 - 31.03.2024 </t>
    </r>
    <r>
      <rPr>
        <sz val="9"/>
        <rFont val="Times New Roman"/>
        <family val="1"/>
        <charset val="204"/>
      </rPr>
      <t xml:space="preserve">– бронирование может быть отменено без штрафных санкций за 24 часа до заезда. Отмена после указанного времени – штраф в размере стоимости первой ночи проживания. 
For the period </t>
    </r>
    <r>
      <rPr>
        <b/>
        <sz val="9"/>
        <rFont val="Times New Roman"/>
        <family val="1"/>
        <charset val="204"/>
      </rPr>
      <t xml:space="preserve"> 09.01.2024 - 31.03.2024 </t>
    </r>
    <r>
      <rPr>
        <sz val="9"/>
        <rFont val="Times New Roman"/>
        <family val="1"/>
        <charset val="204"/>
      </rPr>
      <t xml:space="preserve"> - the reservation can be cancel without penalty up to 24 hours before arrival. Cancellation after the specified time - a penalty - the cost of the first night of stay.   
</t>
    </r>
  </si>
  <si>
    <r>
      <t xml:space="preserve">На период c </t>
    </r>
    <r>
      <rPr>
        <b/>
        <sz val="9"/>
        <rFont val="Times New Roman"/>
        <family val="1"/>
        <charset val="204"/>
      </rPr>
      <t xml:space="preserve"> 09.01.2024 - 31.03.2024 </t>
    </r>
    <r>
      <rPr>
        <sz val="9"/>
        <rFont val="Times New Roman"/>
        <family val="1"/>
        <charset val="204"/>
      </rPr>
      <t xml:space="preserve">– бронирование может быть отменено без штрафных санкций за 24 часа до заезда. Отмена после указанного времени – штраф в размере стоимости первой ночи проживания. 
For the period </t>
    </r>
    <r>
      <rPr>
        <b/>
        <sz val="9"/>
        <rFont val="Times New Roman"/>
        <family val="1"/>
        <charset val="204"/>
      </rPr>
      <t xml:space="preserve">09.01.2024 - 31.03.2024 </t>
    </r>
    <r>
      <rPr>
        <sz val="9"/>
        <rFont val="Times New Roman"/>
        <family val="1"/>
        <charset val="204"/>
      </rPr>
      <t xml:space="preserve"> - the reservation can be cancel without penalty up to 24 hours before arrival. Cancellation after the specified time - a penalty - the cost of the first night of stay.   
</t>
    </r>
  </si>
  <si>
    <r>
      <t xml:space="preserve"> NETTO RATES  FIT18  </t>
    </r>
    <r>
      <rPr>
        <b/>
        <sz val="9"/>
        <color rgb="FFFF0000"/>
        <rFont val="Times New Roman"/>
        <family val="1"/>
        <charset val="204"/>
      </rPr>
      <t>+ 25 руб</t>
    </r>
  </si>
  <si>
    <t>Ски-пассы не включены в стоимость проживания. Стоимость ски-пассов для всех взрослых просим сразу добавлять в заявку. / Ski passes are not included in the price. Please add the cost of ski passes for all adults immediately to the application form.</t>
  </si>
  <si>
    <t>Тарифы на ски-пассы / Rates for  ski passes:</t>
  </si>
  <si>
    <r>
      <t xml:space="preserve"> NETTO RATES  FIT18 +25  </t>
    </r>
    <r>
      <rPr>
        <b/>
        <sz val="9"/>
        <color rgb="FFFF0000"/>
        <rFont val="Times New Roman"/>
        <family val="1"/>
        <charset val="204"/>
      </rPr>
      <t>БЕЗ СКИ-ПАССОВ</t>
    </r>
  </si>
  <si>
    <r>
      <t xml:space="preserve"> NETTO RATES  FIT20+35  </t>
    </r>
    <r>
      <rPr>
        <b/>
        <sz val="9"/>
        <color rgb="FFFF0000"/>
        <rFont val="Times New Roman"/>
        <family val="1"/>
        <charset val="204"/>
      </rPr>
      <t>БЕЗ СКИ-ПАССОВ</t>
    </r>
  </si>
  <si>
    <t>NETTO RATES  FIT18</t>
  </si>
  <si>
    <r>
      <t xml:space="preserve">Дополнительно ЕДИНОРАЗОВО в стоимость заявки добавляются прогулочные ски-пассы  для каждого взрослого, стоимость - 2000 руб. При размещении дополнительных гостей, также ЕДИНОРАЗОВО добавляются в стоимость заявки прогулочные ски-пассы на каждого гостя - 2000 руб (взрослый). Стоимость прогулочных ски-пассов на всех взрослых просим сразу добавлять в заявку. </t>
    </r>
    <r>
      <rPr>
        <b/>
        <u/>
        <sz val="10"/>
        <rFont val="Times New Roman"/>
        <family val="1"/>
        <charset val="204"/>
      </rPr>
      <t>Ски-пассы для детей предоставляются бесплатно.</t>
    </r>
    <r>
      <rPr>
        <sz val="9"/>
        <rFont val="Times New Roman"/>
        <family val="1"/>
        <charset val="204"/>
      </rPr>
      <t xml:space="preserve"> / Extra pay for ski-passes per every adult at once. Cost  - 2000 rub (per adult).  The cost of the ski-passes for each guest (at extra bed) is also added - 2000 rub (per adult). Please, add the cost of ski-passes for all adult to the application immediately. </t>
    </r>
    <r>
      <rPr>
        <b/>
        <u/>
        <sz val="10"/>
        <rFont val="Times New Roman"/>
        <family val="1"/>
        <charset val="204"/>
      </rPr>
      <t>Ski passes for children are provided free of charge.</t>
    </r>
  </si>
  <si>
    <r>
      <t>Период бронирования: 13</t>
    </r>
    <r>
      <rPr>
        <b/>
        <sz val="9"/>
        <rFont val="Times New Roman"/>
        <family val="1"/>
        <charset val="204"/>
      </rPr>
      <t>.02.2024 - 30.05.2024</t>
    </r>
    <r>
      <rPr>
        <sz val="9"/>
        <rFont val="Times New Roman"/>
        <family val="1"/>
        <charset val="204"/>
      </rPr>
      <t>/ Period of sales:</t>
    </r>
    <r>
      <rPr>
        <b/>
        <sz val="9"/>
        <rFont val="Times New Roman"/>
        <family val="1"/>
        <charset val="204"/>
      </rPr>
      <t xml:space="preserve"> 13.02.2024 - 30.05.2024</t>
    </r>
  </si>
  <si>
    <r>
      <t>Период проживания:</t>
    </r>
    <r>
      <rPr>
        <b/>
        <sz val="9"/>
        <rFont val="Times New Roman"/>
        <family val="1"/>
        <charset val="204"/>
      </rPr>
      <t xml:space="preserve"> 22.03.2024 - 30.05.2024 </t>
    </r>
    <r>
      <rPr>
        <sz val="9"/>
        <rFont val="Times New Roman"/>
        <family val="1"/>
        <charset val="204"/>
      </rPr>
      <t xml:space="preserve">/ Period of stay: </t>
    </r>
    <r>
      <rPr>
        <b/>
        <sz val="9"/>
        <rFont val="Times New Roman"/>
        <family val="1"/>
        <charset val="204"/>
      </rPr>
      <t>22.03.2024 - 30.05.2024</t>
    </r>
  </si>
  <si>
    <t>2000 рублей - взрослый/ 2000 rub - adult</t>
  </si>
  <si>
    <t xml:space="preserve">1.  Прогулочные билеты "Панорама Красной Поляны" с посещением смотровой площадки 360° на Поляне 2200 </t>
  </si>
  <si>
    <t>2. Занятие на горных лыжах для детей в Академии райдеров 3 часа в группе от 3 до 6 человек</t>
  </si>
  <si>
    <t>для всех детей, проживающих в номере с 6-12 лет</t>
  </si>
  <si>
    <t>3. Прокат роликов и скейтбордов в Академии райдеров 1 час</t>
  </si>
  <si>
    <t>для всех гостей, 3+</t>
  </si>
  <si>
    <t xml:space="preserve">5. Посещение Леса Чудес и Фермы северных оленей для детей от 5 до 12 лет </t>
  </si>
  <si>
    <t>Бесплатно при покупке одного взрослого билета</t>
  </si>
  <si>
    <t xml:space="preserve">6. Стикер-пак в подарок </t>
  </si>
  <si>
    <t>1 стикер на один номер</t>
  </si>
  <si>
    <t>1. Walking tickets "Panorama of Krasnaya Polyana" with a visit to the 360° observation deck at Polyana 2200</t>
  </si>
  <si>
    <t>2. Alpine skiing lesson for children at the Riders Academy 3 hours in a group of 3 to 6 people</t>
  </si>
  <si>
    <t>for all children living in the room from 6-12 years old</t>
  </si>
  <si>
    <t>3. Rollerblade and skateboard rental at the Riders Academy 1 hour</t>
  </si>
  <si>
    <t>for all guests, 3+</t>
  </si>
  <si>
    <t>5. Visit to the Forest of Wonders and Reindeer Farm for children from 5 to 12 years old</t>
  </si>
  <si>
    <t>Free with the purchase of one adult ticket</t>
  </si>
  <si>
    <t>6. Sticker pack as a gift</t>
  </si>
  <si>
    <t xml:space="preserve">NETTO RATES  FIT18 +25 </t>
  </si>
  <si>
    <t xml:space="preserve">NETTO RATES  FIT20 +35 </t>
  </si>
  <si>
    <t xml:space="preserve">comiss rate </t>
  </si>
  <si>
    <t>Специальный тариф "Каникулы в горах"/ "Holidays in the mountains" special rates</t>
  </si>
  <si>
    <r>
      <t xml:space="preserve">По купонной книге в предложение </t>
    </r>
    <r>
      <rPr>
        <b/>
        <sz val="10"/>
        <rFont val="Times New Roman"/>
        <family val="1"/>
        <charset val="204"/>
      </rPr>
      <t>«каникулы в горах» входят </t>
    </r>
    <r>
      <rPr>
        <b/>
        <i/>
        <sz val="10"/>
        <rFont val="Times New Roman"/>
        <family val="1"/>
        <charset val="204"/>
      </rPr>
      <t>бесплатно*</t>
    </r>
    <r>
      <rPr>
        <b/>
        <sz val="10"/>
        <rFont val="Times New Roman"/>
        <family val="1"/>
        <charset val="204"/>
      </rPr>
      <t>:</t>
    </r>
  </si>
  <si>
    <t>According to the coupon book, the  "Holidays in the mountains" offer includes free*:</t>
  </si>
  <si>
    <t>** Во время регламентных работ на Центральном секторе, будет открыт доступ на Восточный сектор до Водопада Поликаря.</t>
  </si>
  <si>
    <r>
      <t xml:space="preserve">Период бронирования: </t>
    </r>
    <r>
      <rPr>
        <b/>
        <sz val="9"/>
        <rFont val="Times New Roman"/>
        <family val="1"/>
        <charset val="204"/>
      </rPr>
      <t xml:space="preserve">22.03.24 – 30.04.24 </t>
    </r>
    <r>
      <rPr>
        <sz val="9"/>
        <rFont val="Times New Roman"/>
        <family val="1"/>
        <charset val="204"/>
      </rPr>
      <t>/ Period of sales:</t>
    </r>
    <r>
      <rPr>
        <b/>
        <sz val="9"/>
        <rFont val="Times New Roman"/>
        <family val="1"/>
        <charset val="204"/>
      </rPr>
      <t xml:space="preserve"> 22.03.24 – 30.04.24</t>
    </r>
  </si>
  <si>
    <r>
      <t xml:space="preserve">На период c </t>
    </r>
    <r>
      <rPr>
        <b/>
        <sz val="9"/>
        <rFont val="Times New Roman"/>
        <family val="1"/>
        <charset val="204"/>
      </rPr>
      <t>09.01.24 - 31.09.24</t>
    </r>
    <r>
      <rPr>
        <sz val="9"/>
        <rFont val="Times New Roman"/>
        <family val="1"/>
        <charset val="204"/>
      </rPr>
      <t xml:space="preserve">– бронирование может быть отменено без штрафных санкций за 24 часа до заезда. Отмена после указанного времени – штраф в размере стоимости первой ночи проживания. 
For the period </t>
    </r>
    <r>
      <rPr>
        <b/>
        <sz val="9"/>
        <rFont val="Times New Roman"/>
        <family val="1"/>
        <charset val="204"/>
      </rPr>
      <t>09.01.24 - 31.09.24</t>
    </r>
    <r>
      <rPr>
        <sz val="9"/>
        <rFont val="Times New Roman"/>
        <family val="1"/>
        <charset val="204"/>
      </rPr>
      <t xml:space="preserve"> - the reservation can be cancel without penalty up to 24 hours before arrival. Cancellation after the specified time - a penalty - the cost of the first night of stay.   
</t>
    </r>
  </si>
  <si>
    <t xml:space="preserve"> NETTO RATES  FIT18 + 25</t>
  </si>
  <si>
    <t xml:space="preserve"> NETTO RATES  FIT20 + 35</t>
  </si>
  <si>
    <t>Специальный тариф "Наполни свое лето"</t>
  </si>
  <si>
    <t>NETTO RATES 18</t>
  </si>
  <si>
    <r>
      <t xml:space="preserve">Период продажи: </t>
    </r>
    <r>
      <rPr>
        <b/>
        <sz val="9"/>
        <rFont val="Times New Roman"/>
        <family val="1"/>
        <charset val="204"/>
      </rPr>
      <t>01.04.2024 - 29.09.2024</t>
    </r>
    <r>
      <rPr>
        <sz val="9"/>
        <rFont val="Times New Roman"/>
        <family val="1"/>
        <charset val="204"/>
      </rPr>
      <t xml:space="preserve">/ Period of sales: </t>
    </r>
    <r>
      <rPr>
        <b/>
        <sz val="9"/>
        <rFont val="Times New Roman"/>
        <family val="1"/>
        <charset val="204"/>
      </rPr>
      <t>01.04.2024- 29.09.2024</t>
    </r>
  </si>
  <si>
    <r>
      <t xml:space="preserve">Период проживания: </t>
    </r>
    <r>
      <rPr>
        <b/>
        <sz val="9"/>
        <rFont val="Times New Roman"/>
        <family val="1"/>
        <charset val="204"/>
      </rPr>
      <t>01.06.2024 - 30.09.2024​</t>
    </r>
    <r>
      <rPr>
        <sz val="9"/>
        <rFont val="Times New Roman"/>
        <family val="1"/>
        <charset val="204"/>
      </rPr>
      <t xml:space="preserve">/ Period of stay: </t>
    </r>
    <r>
      <rPr>
        <b/>
        <sz val="9"/>
        <rFont val="Times New Roman"/>
        <family val="1"/>
        <charset val="204"/>
      </rPr>
      <t>01.06.2024 - 30.09.2024​</t>
    </r>
  </si>
  <si>
    <t>Трансфер на пляж / Transfer to the beach</t>
  </si>
  <si>
    <t>1800 рублей - взрослый/ 1800 rub - adult</t>
  </si>
  <si>
    <r>
      <t xml:space="preserve">По купонной книге в предложение </t>
    </r>
    <r>
      <rPr>
        <b/>
        <sz val="10"/>
        <rFont val="Times New Roman"/>
        <family val="1"/>
        <charset val="204"/>
      </rPr>
      <t>«Наполни свое лето» входят </t>
    </r>
    <r>
      <rPr>
        <b/>
        <i/>
        <sz val="10"/>
        <rFont val="Times New Roman"/>
        <family val="1"/>
        <charset val="204"/>
      </rPr>
      <t>бесплатно*</t>
    </r>
    <r>
      <rPr>
        <b/>
        <sz val="10"/>
        <rFont val="Times New Roman"/>
        <family val="1"/>
        <charset val="204"/>
      </rPr>
      <t>:</t>
    </r>
  </si>
  <si>
    <t xml:space="preserve">*Пляж функционирует с 01.06.2024-30.09.2024, в график могут быть внесены изменения в зависимости от погодных условий. Трансфер предоставляется ежедневно для всех гостей, проживающих в номере.
Расписание трансфера уточняйте на ресепшн вашего отеля. 
Предварительная запись на трансфер обязательна. 
</t>
  </si>
  <si>
    <t xml:space="preserve">2. Трансфер на побережье Чёрного моря </t>
  </si>
  <si>
    <t>для всех гостей в номере, по предварительной записи</t>
  </si>
  <si>
    <t>3. Обзорная экскурсия по высотам с 540 м до 2200 м</t>
  </si>
  <si>
    <t xml:space="preserve">4. Прогулка по эко-тропе "Папоротниковая" </t>
  </si>
  <si>
    <t xml:space="preserve">5. Прокат городского велосипеда на 1 час </t>
  </si>
  <si>
    <t>для всех гостей в номере 7+</t>
  </si>
  <si>
    <t xml:space="preserve">6. Занятия йогой </t>
  </si>
  <si>
    <t>According to the coupon book, the "Fill up your summer" offer includes free*:</t>
  </si>
  <si>
    <t>for all guests in the room, by appointment</t>
  </si>
  <si>
    <t>3. Sightseeing tour of altitudes from 540 m to 2200 m</t>
  </si>
  <si>
    <t>4. Walk along the Fern eco-trail</t>
  </si>
  <si>
    <t>5. City bike rental for 1 hour</t>
  </si>
  <si>
    <t>for all guests in room 7+</t>
  </si>
  <si>
    <t>6. Yoga classes</t>
  </si>
  <si>
    <t>1 training session, for all adults, 14+</t>
  </si>
  <si>
    <t>1 тренировка, для всех взрослых, 14+</t>
  </si>
  <si>
    <t>NETTO RATES 18 + 25</t>
  </si>
  <si>
    <t>NETTO RATES 15</t>
  </si>
  <si>
    <t>*The beach is open from 06/01/2024-09/30/2024, the schedule may be subject to change depending on weather conditions. A shuttle service is provided daily for all guests staying in a room.Check the transfer schedule at the reception of your hotel. Pre-registration for transfer is required.</t>
  </si>
  <si>
    <t>A coupon book is issued upon check-in at the rate: 1 room = 1 book.</t>
  </si>
  <si>
    <r>
      <t xml:space="preserve">Дополнительно ЕДИНОРАЗОВО в стоимость заявки добавляются прогулочные ски-пассы  для каждого взрослого (старше 13 лет), стоимость - 1800 руб. При размещении дополнительных гостей, также ЕДИНОРАЗОВО добавляются в стоимость заявки прогулочные ски-пассы на каждого гостя - 1800 руб (взрослый). Стоимость прогулочных ски-пассов на всех взрослых просим сразу добавлять в заявку.
 </t>
    </r>
    <r>
      <rPr>
        <b/>
        <u/>
        <sz val="10"/>
        <rFont val="Times New Roman"/>
        <family val="1"/>
        <charset val="204"/>
      </rPr>
      <t>Ски-пассы для детей (0-12,99) предоставляются бесплатно.</t>
    </r>
    <r>
      <rPr>
        <sz val="9"/>
        <rFont val="Times New Roman"/>
        <family val="1"/>
        <charset val="204"/>
      </rPr>
      <t xml:space="preserve"> 
 Extra pay for ski-passes per every adult at once. Cost  - 1800 rub (per adult).  The cost of the ski-passes for each guest (at extra bed) is also added - 1800 rub (per adult). Please, add the cost of ski-passes for all adult to the application immediately.
 </t>
    </r>
    <r>
      <rPr>
        <b/>
        <u/>
        <sz val="10"/>
        <rFont val="Times New Roman"/>
        <family val="1"/>
        <charset val="204"/>
      </rPr>
      <t>Ski passes for children (0-12,99)  are provided free of charge.</t>
    </r>
  </si>
  <si>
    <r>
      <t>Период проживания:</t>
    </r>
    <r>
      <rPr>
        <b/>
        <sz val="9"/>
        <rFont val="Times New Roman"/>
        <family val="1"/>
        <charset val="204"/>
      </rPr>
      <t xml:space="preserve">  01.04.24 – 30.04.24  </t>
    </r>
    <r>
      <rPr>
        <sz val="9"/>
        <rFont val="Times New Roman"/>
        <family val="1"/>
        <charset val="204"/>
      </rPr>
      <t>/ Period of stay: 01</t>
    </r>
    <r>
      <rPr>
        <b/>
        <sz val="9"/>
        <rFont val="Times New Roman"/>
        <family val="1"/>
        <charset val="204"/>
      </rPr>
      <t>.04.24 – 30.04.24</t>
    </r>
  </si>
  <si>
    <r>
      <t>Период проживания:</t>
    </r>
    <r>
      <rPr>
        <b/>
        <sz val="9"/>
        <rFont val="Times New Roman"/>
        <family val="1"/>
        <charset val="204"/>
      </rPr>
      <t xml:space="preserve">  01.04.24 – 30.04.24  </t>
    </r>
    <r>
      <rPr>
        <sz val="9"/>
        <rFont val="Times New Roman"/>
        <family val="1"/>
        <charset val="204"/>
      </rPr>
      <t>/ Period of stay: 01.</t>
    </r>
    <r>
      <rPr>
        <b/>
        <sz val="9"/>
        <rFont val="Times New Roman"/>
        <family val="1"/>
        <charset val="204"/>
      </rPr>
      <t>04.24 – 30.04.24</t>
    </r>
  </si>
  <si>
    <r>
      <t xml:space="preserve"> На период</t>
    </r>
    <r>
      <rPr>
        <b/>
        <sz val="9"/>
        <rFont val="Times New Roman"/>
        <family val="1"/>
        <charset val="204"/>
      </rPr>
      <t xml:space="preserve"> 09.01.24 - 30.09.24 </t>
    </r>
    <r>
      <rPr>
        <sz val="9"/>
        <rFont val="Times New Roman"/>
        <family val="1"/>
        <charset val="204"/>
      </rPr>
      <t xml:space="preserve">– бронирование может быть отменено без штрафных санкций за 72 часа до заезда. Отмена после указанного времени – штраф в размере стоимости первой ночи проживания. 
</t>
    </r>
    <r>
      <rPr>
        <sz val="9"/>
        <rFont val="Times New Roman"/>
        <family val="1"/>
        <charset val="204"/>
      </rPr>
      <t xml:space="preserve">
</t>
    </r>
  </si>
  <si>
    <t>бронирование может быть отменено без штрафных санкций за 72 часа до заезда. Отмена после указанного времени – штраф в размере стоимости первой ночи проживания.</t>
  </si>
  <si>
    <r>
      <t xml:space="preserve">На период c </t>
    </r>
    <r>
      <rPr>
        <b/>
        <sz val="9"/>
        <rFont val="Times New Roman"/>
        <family val="1"/>
        <charset val="204"/>
      </rPr>
      <t>09.01.24 - 31.09.24</t>
    </r>
    <r>
      <rPr>
        <sz val="9"/>
        <rFont val="Times New Roman"/>
        <family val="1"/>
        <charset val="204"/>
      </rPr>
      <t xml:space="preserve">– бронирование может быть отменено без штрафных санкций за 72 часа до заезда. Отмена после указанного времени – штраф в размере стоимости первой ночи проживания. 
</t>
    </r>
    <r>
      <rPr>
        <sz val="9"/>
        <rFont val="Times New Roman"/>
        <family val="1"/>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</si>
</sst>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7"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Calibri"/>
      <family val="2"/>
      <charset val="204"/>
      <scheme val="minor"/>
    </font>
    <font>
      <sz val="10"/>
      <color theme="1"/>
      <name val="Calibri"/>
      <family val="2"/>
      <charset val="204"/>
      <scheme val="minor"/>
    </font>
    <font>
      <sz val="9"/>
      <name val="Times New Roman"/>
      <family val="1"/>
      <charset val="204"/>
    </font>
    <font>
      <b/>
      <sz val="9"/>
      <name val="Times New Roman"/>
      <family val="1"/>
      <charset val="204"/>
    </font>
    <font>
      <sz val="9"/>
      <color theme="1"/>
      <name val="Times New Roman"/>
      <family val="1"/>
      <charset val="204"/>
    </font>
    <font>
      <b/>
      <sz val="8"/>
      <name val="Times New Roman"/>
      <family val="1"/>
      <charset val="204"/>
    </font>
    <font>
      <sz val="8"/>
      <color theme="1"/>
      <name val="Times New Roman"/>
      <family val="1"/>
      <charset val="204"/>
    </font>
    <font>
      <b/>
      <sz val="8"/>
      <color theme="1"/>
      <name val="Times New Roman"/>
      <family val="1"/>
      <charset val="204"/>
    </font>
    <font>
      <sz val="10"/>
      <name val="Arial Cyr"/>
      <charset val="204"/>
    </font>
    <font>
      <b/>
      <sz val="11"/>
      <color theme="1"/>
      <name val="Calibri"/>
      <family val="2"/>
      <charset val="204"/>
      <scheme val="minor"/>
    </font>
    <font>
      <sz val="9"/>
      <color rgb="FF212121"/>
      <name val="Times New Roman"/>
      <family val="1"/>
      <charset val="204"/>
    </font>
    <font>
      <b/>
      <sz val="9"/>
      <color indexed="63"/>
      <name val="Times New Roman"/>
      <family val="1"/>
      <charset val="204"/>
    </font>
    <font>
      <b/>
      <sz val="11"/>
      <color rgb="FF212121"/>
      <name val="Calibri"/>
      <family val="2"/>
      <charset val="204"/>
      <scheme val="minor"/>
    </font>
    <font>
      <sz val="9"/>
      <color theme="1"/>
      <name val="Calibri"/>
      <family val="2"/>
      <charset val="204"/>
      <scheme val="minor"/>
    </font>
    <font>
      <b/>
      <sz val="9"/>
      <color theme="1"/>
      <name val="Calibri"/>
      <family val="2"/>
      <charset val="204"/>
      <scheme val="minor"/>
    </font>
    <font>
      <sz val="9"/>
      <color theme="1"/>
      <name val="Calibri"/>
      <family val="2"/>
      <scheme val="minor"/>
    </font>
    <font>
      <sz val="9"/>
      <name val="Arial Cyr"/>
      <charset val="204"/>
    </font>
    <font>
      <b/>
      <sz val="11"/>
      <color rgb="FFFF0000"/>
      <name val="Calibri"/>
      <family val="2"/>
      <charset val="204"/>
      <scheme val="minor"/>
    </font>
    <font>
      <sz val="11"/>
      <color rgb="FF212121"/>
      <name val="Calibri"/>
      <family val="2"/>
      <charset val="204"/>
      <scheme val="minor"/>
    </font>
    <font>
      <sz val="10"/>
      <name val="Times New Roman"/>
      <family val="1"/>
      <charset val="204"/>
    </font>
    <font>
      <sz val="11"/>
      <name val="Calibri"/>
      <family val="2"/>
      <charset val="204"/>
    </font>
    <font>
      <u/>
      <sz val="9"/>
      <name val="Times New Roman"/>
      <family val="1"/>
      <charset val="204"/>
    </font>
    <font>
      <b/>
      <sz val="9"/>
      <color theme="1"/>
      <name val="Times New Roman"/>
      <family val="1"/>
      <charset val="204"/>
    </font>
    <font>
      <sz val="9"/>
      <name val="Times New Roman"/>
      <family val="1"/>
    </font>
    <font>
      <b/>
      <sz val="9"/>
      <name val="Times New Roman"/>
      <family val="1"/>
    </font>
    <font>
      <i/>
      <sz val="9"/>
      <name val="Times New Roman"/>
      <family val="1"/>
      <charset val="204"/>
    </font>
    <font>
      <sz val="9"/>
      <color indexed="63"/>
      <name val="Times New Roman"/>
      <family val="1"/>
      <charset val="204"/>
    </font>
    <font>
      <b/>
      <i/>
      <sz val="9"/>
      <name val="Times New Roman"/>
      <family val="1"/>
      <charset val="204"/>
    </font>
    <font>
      <sz val="9"/>
      <color indexed="8"/>
      <name val="Times New Roman"/>
      <family val="1"/>
      <charset val="204"/>
    </font>
    <font>
      <b/>
      <sz val="9"/>
      <color rgb="FF000000"/>
      <name val="Times New Roman"/>
      <family val="1"/>
      <charset val="204"/>
    </font>
    <font>
      <b/>
      <sz val="9"/>
      <color indexed="8"/>
      <name val="Times New Roman"/>
      <family val="1"/>
      <charset val="204"/>
    </font>
    <font>
      <sz val="10"/>
      <color theme="1"/>
      <name val="Times New Roman"/>
      <family val="1"/>
      <charset val="204"/>
    </font>
    <font>
      <b/>
      <sz val="10"/>
      <name val="Times New Roman"/>
      <family val="1"/>
      <charset val="204"/>
    </font>
    <font>
      <i/>
      <sz val="10"/>
      <name val="Times New Roman"/>
      <family val="1"/>
      <charset val="204"/>
    </font>
    <font>
      <sz val="8"/>
      <color rgb="FF000000"/>
      <name val="Verdana"/>
      <family val="2"/>
      <charset val="204"/>
    </font>
    <font>
      <b/>
      <sz val="8"/>
      <color rgb="FF000000"/>
      <name val="Verdana"/>
      <family val="2"/>
      <charset val="204"/>
    </font>
    <font>
      <sz val="8"/>
      <color rgb="FF000000"/>
      <name val="Times New Roman"/>
      <family val="1"/>
      <charset val="204"/>
    </font>
    <font>
      <sz val="9"/>
      <color rgb="FF000000"/>
      <name val="Times New Roman"/>
      <family val="1"/>
      <charset val="204"/>
    </font>
    <font>
      <b/>
      <sz val="10"/>
      <name val="Arial Cyr"/>
      <charset val="204"/>
    </font>
    <font>
      <sz val="11"/>
      <color theme="0"/>
      <name val="Calibri"/>
      <family val="2"/>
      <charset val="204"/>
    </font>
    <font>
      <u/>
      <sz val="8"/>
      <color rgb="FF000000"/>
      <name val="Verdana"/>
      <family val="2"/>
      <charset val="204"/>
    </font>
    <font>
      <i/>
      <sz val="8"/>
      <color rgb="FF000000"/>
      <name val="Verdana"/>
      <family val="2"/>
      <charset val="204"/>
    </font>
    <font>
      <b/>
      <sz val="11"/>
      <color rgb="FFFF0000"/>
      <name val="Calibri"/>
      <family val="2"/>
      <charset val="204"/>
    </font>
    <font>
      <i/>
      <sz val="10"/>
      <name val="Arial Cyr"/>
      <charset val="204"/>
    </font>
    <font>
      <sz val="10"/>
      <color rgb="FFFF0000"/>
      <name val="Arial Cyr"/>
      <charset val="204"/>
    </font>
    <font>
      <b/>
      <sz val="10"/>
      <color theme="1"/>
      <name val="Times New Roman"/>
      <family val="1"/>
      <charset val="204"/>
    </font>
    <font>
      <b/>
      <sz val="9"/>
      <color rgb="FFFF0000"/>
      <name val="Times New Roman"/>
      <family val="1"/>
      <charset val="204"/>
    </font>
    <font>
      <b/>
      <i/>
      <sz val="9"/>
      <color rgb="FFFF0000"/>
      <name val="Times New Roman"/>
      <family val="1"/>
      <charset val="204"/>
    </font>
    <font>
      <b/>
      <sz val="10"/>
      <color rgb="FFFF0000"/>
      <name val="Calibri"/>
      <family val="2"/>
      <charset val="204"/>
    </font>
    <font>
      <b/>
      <sz val="10"/>
      <name val="Calibri"/>
      <family val="2"/>
      <charset val="204"/>
    </font>
    <font>
      <b/>
      <u/>
      <sz val="10"/>
      <name val="Times New Roman"/>
      <family val="1"/>
      <charset val="204"/>
    </font>
    <font>
      <b/>
      <i/>
      <sz val="10"/>
      <name val="Times New Roman"/>
      <family val="1"/>
      <charset val="204"/>
    </font>
    <font>
      <b/>
      <sz val="10"/>
      <name val="Calibri"/>
      <family val="2"/>
      <charset val="204"/>
      <scheme val="minor"/>
    </font>
    <font>
      <sz val="10"/>
      <color theme="0"/>
      <name val="Calibri"/>
      <family val="2"/>
      <charset val="204"/>
      <scheme val="minor"/>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rgb="FFFF0000"/>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rgb="FF92D050"/>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CCCCFF"/>
        <bgColor indexed="64"/>
      </patternFill>
    </fill>
    <fill>
      <patternFill patternType="solid">
        <fgColor rgb="FFFFCCFF"/>
        <bgColor indexed="64"/>
      </patternFill>
    </fill>
    <fill>
      <patternFill patternType="solid">
        <fgColor rgb="FFB2E4A4"/>
        <bgColor indexed="64"/>
      </patternFill>
    </fill>
    <fill>
      <patternFill patternType="solid">
        <fgColor rgb="FFFF99FF"/>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s>
  <cellStyleXfs count="13">
    <xf numFmtId="0" fontId="0" fillId="0" borderId="0"/>
    <xf numFmtId="0" fontId="21" fillId="0" borderId="0"/>
    <xf numFmtId="0" fontId="10" fillId="0" borderId="0"/>
    <xf numFmtId="0" fontId="21" fillId="0" borderId="0"/>
    <xf numFmtId="0" fontId="9" fillId="0" borderId="0"/>
    <xf numFmtId="0" fontId="8"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cellStyleXfs>
  <cellXfs count="313">
    <xf numFmtId="0" fontId="0" fillId="0" borderId="0" xfId="0"/>
    <xf numFmtId="0" fontId="13" fillId="2" borderId="0" xfId="0" applyFont="1" applyFill="1"/>
    <xf numFmtId="0" fontId="13" fillId="0" borderId="0" xfId="0" applyFont="1" applyFill="1"/>
    <xf numFmtId="0" fontId="14" fillId="4" borderId="2" xfId="0" applyFont="1" applyFill="1" applyBorder="1" applyAlignment="1">
      <alignment horizontal="center" wrapText="1"/>
    </xf>
    <xf numFmtId="0" fontId="15" fillId="2" borderId="1" xfId="0" applyFont="1" applyFill="1" applyBorder="1"/>
    <xf numFmtId="0" fontId="15" fillId="2" borderId="0" xfId="0" applyFont="1" applyFill="1"/>
    <xf numFmtId="0" fontId="15" fillId="0" borderId="0" xfId="0" applyFont="1"/>
    <xf numFmtId="0" fontId="15" fillId="0" borderId="0" xfId="0" applyFont="1" applyFill="1"/>
    <xf numFmtId="0" fontId="15" fillId="2" borderId="1" xfId="0" applyFont="1" applyFill="1" applyBorder="1" applyAlignment="1">
      <alignment horizontal="right"/>
    </xf>
    <xf numFmtId="0" fontId="15" fillId="3" borderId="0" xfId="0" applyFont="1" applyFill="1"/>
    <xf numFmtId="0" fontId="16" fillId="0" borderId="0" xfId="0" applyFont="1" applyFill="1"/>
    <xf numFmtId="0" fontId="16" fillId="5" borderId="3" xfId="0" applyFont="1" applyFill="1" applyBorder="1" applyAlignment="1"/>
    <xf numFmtId="0" fontId="13" fillId="0" borderId="2" xfId="0" applyFont="1" applyFill="1" applyBorder="1" applyAlignment="1">
      <alignment horizontal="center" vertical="center"/>
    </xf>
    <xf numFmtId="0" fontId="18" fillId="5" borderId="1" xfId="0" applyFont="1" applyFill="1" applyBorder="1" applyAlignment="1">
      <alignment horizontal="left" vertical="center"/>
    </xf>
    <xf numFmtId="0" fontId="19" fillId="0" borderId="1" xfId="0" applyFont="1" applyFill="1" applyBorder="1" applyAlignment="1">
      <alignment horizontal="left" vertical="center"/>
    </xf>
    <xf numFmtId="0" fontId="17" fillId="0" borderId="1" xfId="0" applyFont="1" applyFill="1" applyBorder="1" applyAlignment="1">
      <alignment horizontal="left" vertical="center"/>
    </xf>
    <xf numFmtId="0" fontId="15" fillId="2" borderId="0" xfId="0" applyFont="1" applyFill="1" applyBorder="1" applyAlignment="1">
      <alignment horizontal="right"/>
    </xf>
    <xf numFmtId="0" fontId="16" fillId="5" borderId="5" xfId="0" applyFont="1" applyFill="1" applyBorder="1" applyAlignment="1">
      <alignment vertical="center"/>
    </xf>
    <xf numFmtId="0" fontId="23" fillId="0" borderId="6" xfId="0" applyFont="1" applyBorder="1" applyAlignment="1">
      <alignment horizontal="left" vertical="center" wrapText="1"/>
    </xf>
    <xf numFmtId="1" fontId="15" fillId="2" borderId="1" xfId="0" applyNumberFormat="1" applyFont="1" applyFill="1" applyBorder="1"/>
    <xf numFmtId="0" fontId="22" fillId="0" borderId="0" xfId="0" applyFont="1"/>
    <xf numFmtId="0" fontId="0" fillId="4" borderId="0" xfId="0" applyFill="1"/>
    <xf numFmtId="1" fontId="15" fillId="2" borderId="1" xfId="0" applyNumberFormat="1" applyFont="1" applyFill="1" applyBorder="1" applyAlignment="1">
      <alignment horizontal="right"/>
    </xf>
    <xf numFmtId="1" fontId="13" fillId="2" borderId="0" xfId="0" applyNumberFormat="1" applyFont="1" applyFill="1"/>
    <xf numFmtId="1" fontId="15" fillId="0" borderId="0" xfId="0" applyNumberFormat="1" applyFont="1"/>
    <xf numFmtId="1" fontId="15" fillId="3" borderId="0" xfId="0" applyNumberFormat="1" applyFont="1" applyFill="1"/>
    <xf numFmtId="0" fontId="23" fillId="0" borderId="5" xfId="0" applyFont="1" applyBorder="1" applyAlignment="1">
      <alignment horizontal="left" vertical="center" wrapText="1"/>
    </xf>
    <xf numFmtId="0" fontId="17" fillId="0" borderId="5" xfId="1" applyFont="1" applyFill="1" applyBorder="1" applyAlignment="1">
      <alignment horizontal="center" vertical="center" wrapText="1"/>
    </xf>
    <xf numFmtId="0" fontId="15" fillId="0" borderId="5" xfId="0" applyFont="1" applyBorder="1" applyAlignment="1">
      <alignment horizontal="center" wrapText="1"/>
    </xf>
    <xf numFmtId="0" fontId="29" fillId="0" borderId="0" xfId="0" applyFont="1" applyFill="1" applyBorder="1" applyAlignment="1">
      <alignment wrapText="1"/>
    </xf>
    <xf numFmtId="0" fontId="0" fillId="0" borderId="0" xfId="0" applyBorder="1" applyAlignment="1">
      <alignment horizontal="center" vertical="center" wrapText="1"/>
    </xf>
    <xf numFmtId="0" fontId="0" fillId="0" borderId="0" xfId="0"/>
    <xf numFmtId="0" fontId="13" fillId="2" borderId="0" xfId="0" applyFont="1" applyFill="1"/>
    <xf numFmtId="0" fontId="13" fillId="0" borderId="0" xfId="0" applyFont="1" applyFill="1"/>
    <xf numFmtId="0" fontId="15" fillId="2" borderId="1" xfId="0" applyFont="1" applyFill="1" applyBorder="1"/>
    <xf numFmtId="0" fontId="15" fillId="2" borderId="0" xfId="0" applyFont="1" applyFill="1"/>
    <xf numFmtId="0" fontId="15" fillId="0" borderId="0" xfId="0" applyFont="1" applyFill="1"/>
    <xf numFmtId="0" fontId="14" fillId="0" borderId="2" xfId="0" applyFont="1" applyFill="1" applyBorder="1" applyAlignment="1">
      <alignment horizontal="center" wrapText="1"/>
    </xf>
    <xf numFmtId="0" fontId="13" fillId="0" borderId="2" xfId="0" applyFont="1" applyFill="1" applyBorder="1" applyAlignment="1">
      <alignment horizontal="center" wrapText="1"/>
    </xf>
    <xf numFmtId="0" fontId="16" fillId="5" borderId="4" xfId="0" applyFont="1" applyFill="1" applyBorder="1" applyAlignment="1"/>
    <xf numFmtId="0" fontId="13" fillId="0" borderId="2" xfId="0" applyFont="1" applyFill="1" applyBorder="1" applyAlignment="1">
      <alignment horizontal="center" vertical="center"/>
    </xf>
    <xf numFmtId="0" fontId="14" fillId="2" borderId="0" xfId="0" applyFont="1" applyFill="1"/>
    <xf numFmtId="0" fontId="20" fillId="5" borderId="0" xfId="0" applyFont="1" applyFill="1" applyAlignment="1">
      <alignment horizontal="left" vertical="center"/>
    </xf>
    <xf numFmtId="0" fontId="15" fillId="0" borderId="1" xfId="0" applyFont="1" applyFill="1" applyBorder="1"/>
    <xf numFmtId="0" fontId="13" fillId="6" borderId="0" xfId="0" applyFont="1" applyFill="1"/>
    <xf numFmtId="0" fontId="0" fillId="0" borderId="0" xfId="0" applyAlignment="1">
      <alignment horizontal="left" vertical="top"/>
    </xf>
    <xf numFmtId="0" fontId="11" fillId="0" borderId="0" xfId="0" applyFont="1"/>
    <xf numFmtId="0" fontId="25" fillId="0" borderId="0" xfId="0" applyFont="1" applyAlignment="1">
      <alignment horizontal="left" vertical="center" wrapText="1"/>
    </xf>
    <xf numFmtId="0" fontId="31" fillId="0" borderId="0" xfId="0" applyFont="1" applyAlignment="1">
      <alignment horizontal="left" vertical="center" wrapText="1"/>
    </xf>
    <xf numFmtId="0" fontId="13" fillId="0" borderId="1" xfId="0" applyFont="1" applyFill="1" applyBorder="1" applyAlignment="1">
      <alignment horizontal="center" vertical="center"/>
    </xf>
    <xf numFmtId="0" fontId="14" fillId="4" borderId="1" xfId="0" applyFont="1" applyFill="1" applyBorder="1" applyAlignment="1">
      <alignment horizontal="center" wrapText="1"/>
    </xf>
    <xf numFmtId="0" fontId="13" fillId="0" borderId="1" xfId="0" applyFont="1" applyFill="1" applyBorder="1" applyAlignment="1">
      <alignment horizontal="center" wrapText="1"/>
    </xf>
    <xf numFmtId="0" fontId="15" fillId="0" borderId="1" xfId="0" applyFont="1" applyFill="1" applyBorder="1" applyAlignment="1">
      <alignment horizontal="right"/>
    </xf>
    <xf numFmtId="0" fontId="15" fillId="4" borderId="1" xfId="0" applyFont="1" applyFill="1" applyBorder="1"/>
    <xf numFmtId="0" fontId="13" fillId="7" borderId="0" xfId="0" applyFont="1" applyFill="1"/>
    <xf numFmtId="0" fontId="13" fillId="8" borderId="0" xfId="0" applyFont="1" applyFill="1"/>
    <xf numFmtId="0" fontId="13" fillId="4" borderId="0" xfId="0" applyFont="1" applyFill="1"/>
    <xf numFmtId="1" fontId="15" fillId="0" borderId="1" xfId="0" applyNumberFormat="1" applyFont="1" applyFill="1" applyBorder="1"/>
    <xf numFmtId="0" fontId="29" fillId="0" borderId="13" xfId="0" applyFont="1" applyFill="1" applyBorder="1" applyAlignment="1">
      <alignment wrapText="1"/>
    </xf>
    <xf numFmtId="0" fontId="29" fillId="0" borderId="14" xfId="0" applyFont="1" applyFill="1" applyBorder="1" applyAlignment="1">
      <alignment wrapText="1"/>
    </xf>
    <xf numFmtId="1" fontId="13" fillId="0" borderId="1" xfId="0" applyNumberFormat="1" applyFont="1" applyFill="1" applyBorder="1" applyAlignment="1">
      <alignment horizontal="center" wrapText="1"/>
    </xf>
    <xf numFmtId="0" fontId="15" fillId="4" borderId="0" xfId="0" applyFont="1" applyFill="1"/>
    <xf numFmtId="0" fontId="34" fillId="2" borderId="1" xfId="0" applyFont="1" applyFill="1" applyBorder="1"/>
    <xf numFmtId="0" fontId="35" fillId="0" borderId="0" xfId="0" applyFont="1"/>
    <xf numFmtId="0" fontId="35" fillId="0" borderId="1" xfId="2" applyFont="1" applyBorder="1" applyAlignment="1">
      <alignment horizontal="center" vertical="center" wrapText="1"/>
    </xf>
    <xf numFmtId="0" fontId="17" fillId="0" borderId="12" xfId="0" applyFont="1" applyBorder="1"/>
    <xf numFmtId="0" fontId="17" fillId="0" borderId="1" xfId="0" applyFont="1" applyBorder="1"/>
    <xf numFmtId="0" fontId="16" fillId="9" borderId="0" xfId="3" applyFont="1" applyFill="1" applyAlignment="1">
      <alignment horizontal="left" vertical="center"/>
    </xf>
    <xf numFmtId="0" fontId="15" fillId="0" borderId="0" xfId="3" applyFont="1" applyAlignment="1">
      <alignment horizontal="left" vertical="center"/>
    </xf>
    <xf numFmtId="0" fontId="17" fillId="0" borderId="0" xfId="3" applyFont="1" applyAlignment="1">
      <alignment horizontal="left" vertical="center"/>
    </xf>
    <xf numFmtId="0" fontId="35" fillId="9" borderId="0" xfId="2" applyFont="1" applyFill="1" applyAlignment="1">
      <alignment horizontal="left" vertical="center"/>
    </xf>
    <xf numFmtId="0" fontId="36" fillId="0" borderId="0" xfId="0" applyFont="1" applyAlignment="1">
      <alignment vertical="center" wrapText="1"/>
    </xf>
    <xf numFmtId="0" fontId="35" fillId="9" borderId="0" xfId="0" applyFont="1" applyFill="1"/>
    <xf numFmtId="0" fontId="15" fillId="0" borderId="0" xfId="0" applyFont="1" applyAlignment="1">
      <alignment vertical="center" wrapText="1"/>
    </xf>
    <xf numFmtId="0" fontId="23" fillId="0" borderId="0" xfId="0" applyFont="1" applyAlignment="1">
      <alignment vertical="center" wrapText="1"/>
    </xf>
    <xf numFmtId="0" fontId="38" fillId="0" borderId="0" xfId="0" applyFont="1" applyAlignment="1">
      <alignment wrapText="1"/>
    </xf>
    <xf numFmtId="0" fontId="17" fillId="0" borderId="0" xfId="0" applyFont="1" applyAlignment="1">
      <alignment horizontal="left" vertical="center" wrapText="1"/>
    </xf>
    <xf numFmtId="0" fontId="17" fillId="0" borderId="0" xfId="0" applyFont="1" applyAlignment="1">
      <alignment horizontal="right" vertical="center" wrapText="1"/>
    </xf>
    <xf numFmtId="0" fontId="13" fillId="2" borderId="0" xfId="0" applyFont="1" applyFill="1" applyAlignment="1">
      <alignment wrapText="1"/>
    </xf>
    <xf numFmtId="0" fontId="14" fillId="2" borderId="0" xfId="0" applyFont="1" applyFill="1" applyAlignment="1">
      <alignment wrapText="1"/>
    </xf>
    <xf numFmtId="0" fontId="16" fillId="5" borderId="0" xfId="0" applyFont="1" applyFill="1" applyAlignment="1">
      <alignment horizontal="left"/>
    </xf>
    <xf numFmtId="0" fontId="13" fillId="2" borderId="2" xfId="0" applyFont="1" applyFill="1" applyBorder="1" applyAlignment="1">
      <alignment horizontal="center" wrapText="1"/>
    </xf>
    <xf numFmtId="0" fontId="14" fillId="2" borderId="2" xfId="0" applyFont="1" applyFill="1" applyBorder="1" applyAlignment="1">
      <alignment horizontal="center" wrapText="1"/>
    </xf>
    <xf numFmtId="0" fontId="14" fillId="2" borderId="1" xfId="0" applyFont="1" applyFill="1" applyBorder="1" applyAlignment="1">
      <alignment horizontal="center" wrapText="1"/>
    </xf>
    <xf numFmtId="0" fontId="13" fillId="2" borderId="1" xfId="0" applyFont="1" applyFill="1" applyBorder="1" applyAlignment="1">
      <alignment horizontal="center" wrapText="1"/>
    </xf>
    <xf numFmtId="0" fontId="0" fillId="2" borderId="0" xfId="0" applyFill="1"/>
    <xf numFmtId="0" fontId="15" fillId="2" borderId="0" xfId="0" applyFont="1" applyFill="1" applyBorder="1"/>
    <xf numFmtId="0" fontId="20" fillId="10" borderId="0" xfId="0" applyFont="1" applyFill="1" applyAlignment="1">
      <alignment horizontal="left" vertical="center"/>
    </xf>
    <xf numFmtId="0" fontId="15" fillId="10" borderId="0" xfId="0" applyFont="1" applyFill="1"/>
    <xf numFmtId="0" fontId="35" fillId="0" borderId="1" xfId="2" applyFont="1" applyFill="1" applyBorder="1" applyAlignment="1">
      <alignment horizontal="center" vertical="center" wrapText="1"/>
    </xf>
    <xf numFmtId="0" fontId="15" fillId="0" borderId="0" xfId="0" applyFont="1" applyFill="1" applyBorder="1" applyAlignment="1">
      <alignment horizontal="right"/>
    </xf>
    <xf numFmtId="0" fontId="22" fillId="4" borderId="0" xfId="0" applyFont="1" applyFill="1"/>
    <xf numFmtId="0" fontId="44" fillId="0" borderId="0" xfId="0" applyFont="1" applyAlignment="1">
      <alignment horizontal="left" vertical="center" wrapText="1"/>
    </xf>
    <xf numFmtId="1" fontId="13" fillId="2" borderId="1" xfId="0" applyNumberFormat="1" applyFont="1" applyFill="1" applyBorder="1" applyAlignment="1">
      <alignment horizontal="center" wrapText="1"/>
    </xf>
    <xf numFmtId="0" fontId="16" fillId="0" borderId="0" xfId="0" applyFont="1" applyAlignment="1">
      <alignment horizontal="left"/>
    </xf>
    <xf numFmtId="0" fontId="16" fillId="5" borderId="0" xfId="3" applyFont="1" applyFill="1" applyAlignment="1">
      <alignment horizontal="left" vertical="center"/>
    </xf>
    <xf numFmtId="0" fontId="35" fillId="5" borderId="0" xfId="2" applyFont="1" applyFill="1" applyAlignment="1">
      <alignment horizontal="left" vertical="center"/>
    </xf>
    <xf numFmtId="0" fontId="35" fillId="5" borderId="0" xfId="0" applyFont="1" applyFill="1" applyAlignment="1">
      <alignment horizontal="left" vertical="center"/>
    </xf>
    <xf numFmtId="0" fontId="35" fillId="5" borderId="0" xfId="0" applyFont="1" applyFill="1"/>
    <xf numFmtId="0" fontId="35" fillId="5" borderId="0" xfId="0" applyFont="1" applyFill="1" applyAlignment="1">
      <alignment horizontal="left" vertical="center" wrapText="1"/>
    </xf>
    <xf numFmtId="0" fontId="35" fillId="5" borderId="0" xfId="0" applyFont="1" applyFill="1" applyAlignment="1">
      <alignment vertical="top" wrapText="1"/>
    </xf>
    <xf numFmtId="0" fontId="44" fillId="5" borderId="0" xfId="0" applyFont="1" applyFill="1" applyAlignment="1">
      <alignment horizontal="left" vertical="center" wrapText="1"/>
    </xf>
    <xf numFmtId="0" fontId="32" fillId="0" borderId="9" xfId="0" applyFont="1" applyBorder="1" applyAlignment="1">
      <alignment wrapText="1"/>
    </xf>
    <xf numFmtId="0" fontId="32" fillId="0" borderId="0" xfId="0" applyFont="1" applyBorder="1" applyAlignment="1">
      <alignment wrapText="1"/>
    </xf>
    <xf numFmtId="0" fontId="33" fillId="2" borderId="0" xfId="0" applyFont="1" applyFill="1" applyAlignment="1">
      <alignment vertical="center"/>
    </xf>
    <xf numFmtId="0" fontId="35" fillId="0" borderId="12" xfId="2" applyFont="1" applyFill="1" applyBorder="1" applyAlignment="1">
      <alignment horizontal="center" vertical="center" wrapText="1"/>
    </xf>
    <xf numFmtId="0" fontId="13" fillId="0" borderId="0" xfId="0" applyFont="1" applyFill="1" applyBorder="1" applyAlignment="1">
      <alignment horizontal="center" wrapText="1"/>
    </xf>
    <xf numFmtId="0" fontId="13" fillId="4" borderId="0" xfId="0" applyFont="1" applyFill="1" applyBorder="1" applyAlignment="1">
      <alignment horizontal="center" wrapText="1"/>
    </xf>
    <xf numFmtId="0" fontId="35" fillId="0" borderId="12" xfId="2" applyFont="1" applyBorder="1" applyAlignment="1">
      <alignment horizontal="center" vertical="center" wrapText="1"/>
    </xf>
    <xf numFmtId="14" fontId="14" fillId="0" borderId="1" xfId="0" applyNumberFormat="1" applyFont="1" applyFill="1" applyBorder="1" applyAlignment="1">
      <alignment horizontal="center" vertical="center" wrapText="1"/>
    </xf>
    <xf numFmtId="14" fontId="14" fillId="2" borderId="1" xfId="0" applyNumberFormat="1" applyFont="1" applyFill="1" applyBorder="1" applyAlignment="1">
      <alignment horizontal="center" vertical="center" wrapText="1"/>
    </xf>
    <xf numFmtId="0" fontId="13" fillId="2" borderId="0" xfId="0" applyFont="1" applyFill="1" applyBorder="1" applyAlignment="1">
      <alignment horizontal="center" wrapText="1"/>
    </xf>
    <xf numFmtId="0" fontId="13" fillId="2" borderId="18" xfId="0" applyFont="1" applyFill="1" applyBorder="1" applyAlignment="1">
      <alignment horizontal="center" wrapText="1"/>
    </xf>
    <xf numFmtId="14" fontId="13" fillId="2" borderId="1" xfId="0" applyNumberFormat="1" applyFont="1" applyFill="1" applyBorder="1" applyAlignment="1">
      <alignment horizontal="center" wrapText="1"/>
    </xf>
    <xf numFmtId="14" fontId="13" fillId="2" borderId="1" xfId="0" applyNumberFormat="1" applyFont="1" applyFill="1" applyBorder="1" applyAlignment="1">
      <alignment horizontal="center" vertical="center" wrapText="1"/>
    </xf>
    <xf numFmtId="0" fontId="13" fillId="0" borderId="18" xfId="0" applyFont="1" applyFill="1" applyBorder="1" applyAlignment="1">
      <alignment horizontal="center" wrapText="1"/>
    </xf>
    <xf numFmtId="14" fontId="13" fillId="0" borderId="1" xfId="0" applyNumberFormat="1" applyFont="1" applyFill="1" applyBorder="1" applyAlignment="1">
      <alignment horizontal="center" vertical="center" wrapText="1"/>
    </xf>
    <xf numFmtId="0" fontId="13" fillId="0" borderId="6" xfId="0" applyFont="1" applyFill="1" applyBorder="1" applyAlignment="1">
      <alignment horizontal="center" wrapText="1"/>
    </xf>
    <xf numFmtId="0" fontId="13" fillId="2" borderId="6" xfId="0" applyFont="1" applyFill="1" applyBorder="1" applyAlignment="1">
      <alignment horizontal="center" wrapText="1"/>
    </xf>
    <xf numFmtId="0" fontId="13" fillId="11" borderId="0" xfId="0" applyFont="1" applyFill="1"/>
    <xf numFmtId="0" fontId="16" fillId="4" borderId="20" xfId="0" applyFont="1" applyFill="1" applyBorder="1"/>
    <xf numFmtId="1" fontId="13" fillId="0" borderId="2" xfId="0" applyNumberFormat="1" applyFont="1" applyFill="1" applyBorder="1" applyAlignment="1">
      <alignment horizontal="center" wrapText="1"/>
    </xf>
    <xf numFmtId="0" fontId="15" fillId="0" borderId="3" xfId="0" applyFont="1" applyFill="1" applyBorder="1" applyAlignment="1">
      <alignment horizontal="right"/>
    </xf>
    <xf numFmtId="0" fontId="47" fillId="0" borderId="0" xfId="0" applyFont="1" applyAlignment="1">
      <alignment vertical="center" wrapText="1"/>
    </xf>
    <xf numFmtId="0" fontId="47" fillId="0" borderId="0" xfId="0" applyFont="1"/>
    <xf numFmtId="0" fontId="47" fillId="0" borderId="0" xfId="0" applyFont="1" applyAlignment="1">
      <alignment vertical="top" wrapText="1"/>
    </xf>
    <xf numFmtId="0" fontId="47" fillId="0" borderId="0" xfId="0" applyFont="1" applyAlignment="1">
      <alignment vertical="top"/>
    </xf>
    <xf numFmtId="0" fontId="50" fillId="0" borderId="0" xfId="0" applyFont="1" applyAlignment="1">
      <alignment vertical="top" wrapText="1"/>
    </xf>
    <xf numFmtId="0" fontId="51" fillId="0" borderId="0" xfId="0" applyFont="1" applyAlignment="1"/>
    <xf numFmtId="0" fontId="51" fillId="12" borderId="0" xfId="0" applyFont="1" applyFill="1" applyAlignment="1"/>
    <xf numFmtId="14" fontId="13" fillId="0" borderId="2" xfId="0" applyNumberFormat="1" applyFont="1" applyFill="1" applyBorder="1" applyAlignment="1">
      <alignment horizontal="center" wrapText="1"/>
    </xf>
    <xf numFmtId="14" fontId="13" fillId="4" borderId="2" xfId="0" applyNumberFormat="1" applyFont="1" applyFill="1" applyBorder="1" applyAlignment="1">
      <alignment horizontal="center" wrapText="1"/>
    </xf>
    <xf numFmtId="0" fontId="35" fillId="0" borderId="1" xfId="0" applyFont="1" applyBorder="1" applyAlignment="1">
      <alignment vertical="top" wrapText="1"/>
    </xf>
    <xf numFmtId="0" fontId="15" fillId="0" borderId="1" xfId="0" applyFont="1" applyBorder="1"/>
    <xf numFmtId="0" fontId="13" fillId="2" borderId="1" xfId="0" applyFont="1" applyFill="1" applyBorder="1"/>
    <xf numFmtId="14" fontId="13" fillId="4" borderId="1" xfId="0" applyNumberFormat="1" applyFont="1" applyFill="1" applyBorder="1" applyAlignment="1">
      <alignment horizontal="center" vertical="center" wrapText="1"/>
    </xf>
    <xf numFmtId="0" fontId="13" fillId="2" borderId="6" xfId="0" applyFont="1" applyFill="1" applyBorder="1"/>
    <xf numFmtId="0" fontId="13" fillId="2" borderId="0" xfId="0" applyFont="1" applyFill="1" applyBorder="1"/>
    <xf numFmtId="0" fontId="0" fillId="0" borderId="0" xfId="0" applyBorder="1"/>
    <xf numFmtId="0" fontId="15" fillId="0" borderId="1" xfId="0" applyFont="1" applyBorder="1" applyAlignment="1">
      <alignment horizontal="left" vertical="top" wrapText="1"/>
    </xf>
    <xf numFmtId="0" fontId="15" fillId="0" borderId="5" xfId="0" applyFont="1" applyBorder="1" applyAlignment="1">
      <alignment vertical="top"/>
    </xf>
    <xf numFmtId="0" fontId="15" fillId="0" borderId="0" xfId="0" applyFont="1" applyBorder="1" applyAlignment="1">
      <alignment vertical="top"/>
    </xf>
    <xf numFmtId="0" fontId="47" fillId="0" borderId="0" xfId="0" applyFont="1" applyAlignment="1">
      <alignment vertical="center"/>
    </xf>
    <xf numFmtId="0" fontId="0" fillId="0" borderId="0" xfId="0" applyAlignment="1"/>
    <xf numFmtId="0" fontId="17" fillId="5" borderId="20" xfId="3" applyFont="1" applyFill="1" applyBorder="1" applyAlignment="1">
      <alignment horizontal="left" vertical="top" wrapText="1"/>
    </xf>
    <xf numFmtId="0" fontId="35" fillId="5" borderId="1" xfId="2" applyFont="1" applyFill="1" applyBorder="1" applyAlignment="1">
      <alignment horizontal="center" vertical="center" wrapText="1"/>
    </xf>
    <xf numFmtId="0" fontId="17" fillId="0" borderId="1" xfId="0" applyFont="1" applyFill="1" applyBorder="1"/>
    <xf numFmtId="0" fontId="29" fillId="5" borderId="0" xfId="0" applyFont="1" applyFill="1"/>
    <xf numFmtId="0" fontId="29" fillId="0" borderId="0" xfId="0" applyFont="1"/>
    <xf numFmtId="1" fontId="15" fillId="4" borderId="1" xfId="0" applyNumberFormat="1" applyFont="1" applyFill="1" applyBorder="1"/>
    <xf numFmtId="0" fontId="17" fillId="4" borderId="0" xfId="0" applyFont="1" applyFill="1"/>
    <xf numFmtId="0" fontId="35" fillId="0" borderId="1" xfId="4" applyFont="1" applyBorder="1" applyAlignment="1">
      <alignment horizontal="center" vertical="center" wrapText="1"/>
    </xf>
    <xf numFmtId="0" fontId="17" fillId="0" borderId="0" xfId="3" applyFont="1" applyAlignment="1">
      <alignment horizontal="left" vertical="center" wrapText="1"/>
    </xf>
    <xf numFmtId="0" fontId="17" fillId="0" borderId="0" xfId="3" applyFont="1" applyFill="1" applyAlignment="1">
      <alignment horizontal="left" vertical="center" wrapText="1"/>
    </xf>
    <xf numFmtId="0" fontId="16" fillId="5" borderId="0" xfId="0" applyFont="1" applyFill="1" applyAlignment="1"/>
    <xf numFmtId="0" fontId="0" fillId="0" borderId="0" xfId="0" applyFill="1"/>
    <xf numFmtId="0" fontId="16" fillId="5" borderId="3" xfId="0" applyFont="1" applyFill="1" applyBorder="1" applyAlignment="1">
      <alignment horizontal="left" vertical="top" wrapText="1"/>
    </xf>
    <xf numFmtId="0" fontId="35" fillId="5" borderId="1" xfId="0" applyFont="1" applyFill="1" applyBorder="1" applyAlignment="1">
      <alignment wrapText="1"/>
    </xf>
    <xf numFmtId="0" fontId="15" fillId="0" borderId="1" xfId="0" applyFont="1" applyFill="1" applyBorder="1" applyAlignment="1">
      <alignment wrapText="1"/>
    </xf>
    <xf numFmtId="0" fontId="44" fillId="5" borderId="1" xfId="0" applyFont="1" applyFill="1" applyBorder="1" applyAlignment="1">
      <alignment horizontal="left" vertical="center" wrapText="1"/>
    </xf>
    <xf numFmtId="0" fontId="48" fillId="0" borderId="1" xfId="0" applyFont="1" applyBorder="1" applyAlignment="1">
      <alignment vertical="center" wrapText="1"/>
    </xf>
    <xf numFmtId="0" fontId="47" fillId="0" borderId="1" xfId="0" applyFont="1" applyBorder="1" applyAlignment="1">
      <alignment vertical="center" wrapText="1"/>
    </xf>
    <xf numFmtId="0" fontId="29" fillId="0" borderId="0" xfId="0" applyFont="1" applyFill="1"/>
    <xf numFmtId="0" fontId="47" fillId="0" borderId="1" xfId="0" applyFont="1" applyBorder="1" applyAlignment="1">
      <alignment wrapText="1"/>
    </xf>
    <xf numFmtId="0" fontId="17" fillId="0" borderId="12" xfId="0" applyFont="1" applyFill="1" applyBorder="1"/>
    <xf numFmtId="0" fontId="15" fillId="0" borderId="0" xfId="0" applyFont="1" applyFill="1" applyBorder="1"/>
    <xf numFmtId="0" fontId="52" fillId="0" borderId="0" xfId="0" applyFont="1" applyFill="1" applyAlignment="1">
      <alignment vertical="top" wrapText="1"/>
    </xf>
    <xf numFmtId="0" fontId="13" fillId="0" borderId="1" xfId="0" applyNumberFormat="1" applyFont="1" applyFill="1" applyBorder="1" applyAlignment="1">
      <alignment horizontal="center" vertical="center" wrapText="1"/>
    </xf>
    <xf numFmtId="0" fontId="16" fillId="5" borderId="4" xfId="0" applyFont="1" applyFill="1" applyBorder="1" applyAlignment="1">
      <alignment wrapText="1"/>
    </xf>
    <xf numFmtId="0" fontId="57" fillId="0" borderId="0" xfId="0" applyFont="1"/>
    <xf numFmtId="0" fontId="47" fillId="0" borderId="1" xfId="0" applyFont="1" applyFill="1" applyBorder="1" applyAlignment="1">
      <alignment horizontal="left" vertical="center" wrapText="1" indent="1"/>
    </xf>
    <xf numFmtId="0" fontId="0" fillId="0" borderId="0" xfId="0" applyFill="1" applyBorder="1"/>
    <xf numFmtId="0" fontId="13" fillId="0" borderId="0" xfId="0" applyFont="1" applyFill="1" applyBorder="1"/>
    <xf numFmtId="0" fontId="15" fillId="0" borderId="0" xfId="0" applyFont="1" applyBorder="1"/>
    <xf numFmtId="0" fontId="15" fillId="0" borderId="0" xfId="0" applyFont="1" applyAlignment="1">
      <alignment wrapText="1"/>
    </xf>
    <xf numFmtId="0" fontId="16" fillId="5" borderId="1" xfId="3" applyFont="1" applyFill="1" applyBorder="1" applyAlignment="1">
      <alignment horizontal="left" vertical="center"/>
    </xf>
    <xf numFmtId="0" fontId="15" fillId="0" borderId="1" xfId="3" applyFont="1" applyBorder="1" applyAlignment="1">
      <alignment horizontal="left" vertical="center" wrapText="1"/>
    </xf>
    <xf numFmtId="0" fontId="17" fillId="0" borderId="1" xfId="3" applyFont="1" applyBorder="1" applyAlignment="1">
      <alignment horizontal="left" vertical="center" wrapText="1"/>
    </xf>
    <xf numFmtId="0" fontId="16" fillId="5" borderId="1" xfId="3" applyFont="1" applyFill="1" applyBorder="1" applyAlignment="1">
      <alignment horizontal="left" vertical="center" wrapText="1"/>
    </xf>
    <xf numFmtId="0" fontId="58" fillId="5" borderId="1" xfId="0" applyFont="1" applyFill="1" applyBorder="1" applyAlignment="1">
      <alignment horizontal="left" vertical="center" wrapText="1"/>
    </xf>
    <xf numFmtId="0" fontId="17" fillId="0" borderId="1" xfId="3" applyFont="1" applyFill="1" applyBorder="1" applyAlignment="1">
      <alignment horizontal="left" vertical="center" wrapText="1"/>
    </xf>
    <xf numFmtId="0" fontId="17" fillId="0" borderId="1" xfId="0" applyFont="1" applyFill="1" applyBorder="1" applyAlignment="1">
      <alignment horizontal="left" vertical="center" wrapText="1"/>
    </xf>
    <xf numFmtId="0" fontId="16" fillId="5" borderId="1" xfId="0" applyFont="1" applyFill="1" applyBorder="1" applyAlignment="1">
      <alignment wrapText="1"/>
    </xf>
    <xf numFmtId="0" fontId="15" fillId="0" borderId="1" xfId="3" applyFont="1" applyFill="1" applyBorder="1" applyAlignment="1">
      <alignment horizontal="left" vertical="center" wrapText="1"/>
    </xf>
    <xf numFmtId="0" fontId="16" fillId="0" borderId="1" xfId="3" applyFont="1" applyFill="1" applyBorder="1" applyAlignment="1">
      <alignment horizontal="left" vertical="center" wrapText="1"/>
    </xf>
    <xf numFmtId="0" fontId="35" fillId="0" borderId="0" xfId="0" applyFont="1" applyAlignment="1">
      <alignment wrapText="1"/>
    </xf>
    <xf numFmtId="0" fontId="35" fillId="0" borderId="0" xfId="0" applyFont="1" applyAlignment="1">
      <alignment vertical="center" wrapText="1"/>
    </xf>
    <xf numFmtId="0" fontId="15" fillId="0" borderId="6" xfId="0" applyFont="1" applyFill="1" applyBorder="1"/>
    <xf numFmtId="0" fontId="15" fillId="0" borderId="22" xfId="0" applyFont="1" applyFill="1" applyBorder="1"/>
    <xf numFmtId="14" fontId="13" fillId="0" borderId="22" xfId="0" applyNumberFormat="1" applyFont="1" applyFill="1" applyBorder="1" applyAlignment="1">
      <alignment horizontal="center" vertical="center" wrapText="1"/>
    </xf>
    <xf numFmtId="0" fontId="15" fillId="0" borderId="6" xfId="0" applyFont="1" applyFill="1" applyBorder="1" applyAlignment="1">
      <alignment horizontal="right"/>
    </xf>
    <xf numFmtId="0" fontId="15" fillId="0" borderId="12" xfId="0" applyFont="1" applyFill="1" applyBorder="1"/>
    <xf numFmtId="0" fontId="15" fillId="0" borderId="1" xfId="0" applyFont="1" applyFill="1" applyBorder="1" applyAlignment="1">
      <alignment vertical="top" wrapText="1"/>
    </xf>
    <xf numFmtId="0" fontId="15" fillId="0" borderId="1" xfId="0" applyFont="1" applyFill="1" applyBorder="1" applyAlignment="1">
      <alignment horizontal="left" vertical="top" wrapText="1"/>
    </xf>
    <xf numFmtId="0" fontId="16" fillId="15" borderId="25" xfId="0" applyFont="1" applyFill="1" applyBorder="1" applyAlignment="1">
      <alignment horizontal="center" vertical="center" wrapText="1"/>
    </xf>
    <xf numFmtId="0" fontId="16" fillId="14" borderId="24" xfId="0" applyFont="1" applyFill="1" applyBorder="1" applyAlignment="1">
      <alignment horizontal="center" wrapText="1"/>
    </xf>
    <xf numFmtId="0" fontId="15" fillId="16" borderId="1" xfId="0" applyFont="1" applyFill="1" applyBorder="1"/>
    <xf numFmtId="0" fontId="16" fillId="15" borderId="24" xfId="0" applyFont="1" applyFill="1" applyBorder="1" applyAlignment="1">
      <alignment horizontal="center" wrapText="1"/>
    </xf>
    <xf numFmtId="0" fontId="17" fillId="0" borderId="26" xfId="0" applyFont="1" applyFill="1" applyBorder="1"/>
    <xf numFmtId="0" fontId="16" fillId="5" borderId="1" xfId="0" applyFont="1" applyFill="1" applyBorder="1" applyAlignment="1">
      <alignment vertical="top" wrapText="1"/>
    </xf>
    <xf numFmtId="0" fontId="15" fillId="0" borderId="1" xfId="0" applyFont="1" applyBorder="1" applyAlignment="1">
      <alignment wrapText="1"/>
    </xf>
    <xf numFmtId="0" fontId="38" fillId="0" borderId="1" xfId="0" applyFont="1" applyBorder="1" applyAlignment="1">
      <alignment vertical="top" wrapText="1"/>
    </xf>
    <xf numFmtId="0" fontId="17" fillId="0" borderId="0" xfId="0" applyFont="1" applyFill="1" applyBorder="1"/>
    <xf numFmtId="1" fontId="15" fillId="0" borderId="0" xfId="0" applyNumberFormat="1" applyFont="1" applyFill="1" applyBorder="1"/>
    <xf numFmtId="0" fontId="16" fillId="5" borderId="23" xfId="0" applyFont="1" applyFill="1" applyBorder="1" applyAlignment="1">
      <alignment wrapText="1"/>
    </xf>
    <xf numFmtId="0" fontId="15" fillId="0" borderId="25" xfId="0" applyFont="1" applyFill="1" applyBorder="1" applyAlignment="1">
      <alignment horizontal="right"/>
    </xf>
    <xf numFmtId="0" fontId="15" fillId="0" borderId="29" xfId="0" applyFont="1" applyFill="1" applyBorder="1" applyAlignment="1">
      <alignment horizontal="right"/>
    </xf>
    <xf numFmtId="0" fontId="16" fillId="5" borderId="30" xfId="0" applyFont="1" applyFill="1" applyBorder="1" applyAlignment="1">
      <alignment wrapText="1"/>
    </xf>
    <xf numFmtId="0" fontId="15" fillId="0" borderId="24" xfId="0" applyFont="1" applyFill="1" applyBorder="1" applyAlignment="1">
      <alignment horizontal="right"/>
    </xf>
    <xf numFmtId="0" fontId="16" fillId="0" borderId="3" xfId="0" applyFont="1" applyFill="1" applyBorder="1" applyAlignment="1"/>
    <xf numFmtId="0" fontId="15" fillId="15" borderId="25" xfId="0" applyFont="1" applyFill="1" applyBorder="1" applyAlignment="1">
      <alignment horizontal="right"/>
    </xf>
    <xf numFmtId="0" fontId="15" fillId="0" borderId="28" xfId="0" applyFont="1" applyFill="1" applyBorder="1" applyAlignment="1">
      <alignment horizontal="right"/>
    </xf>
    <xf numFmtId="0" fontId="15" fillId="0" borderId="32" xfId="0" applyFont="1" applyFill="1" applyBorder="1" applyAlignment="1">
      <alignment horizontal="right"/>
    </xf>
    <xf numFmtId="0" fontId="15" fillId="0" borderId="31" xfId="0" applyFont="1" applyFill="1" applyBorder="1" applyAlignment="1">
      <alignment horizontal="right"/>
    </xf>
    <xf numFmtId="0" fontId="35" fillId="0" borderId="1" xfId="11" applyFont="1" applyFill="1" applyBorder="1" applyAlignment="1">
      <alignment horizontal="center" vertical="center" wrapText="1"/>
    </xf>
    <xf numFmtId="0" fontId="35" fillId="0" borderId="12" xfId="11" applyFont="1" applyFill="1" applyBorder="1" applyAlignment="1">
      <alignment horizontal="center" vertical="center" wrapText="1"/>
    </xf>
    <xf numFmtId="0" fontId="38" fillId="0" borderId="1" xfId="0" applyFont="1" applyFill="1" applyBorder="1" applyAlignment="1">
      <alignment wrapText="1"/>
    </xf>
    <xf numFmtId="0" fontId="17" fillId="0" borderId="1" xfId="0" applyFont="1" applyFill="1" applyBorder="1" applyAlignment="1">
      <alignment horizontal="left" vertical="top" wrapText="1"/>
    </xf>
    <xf numFmtId="0" fontId="17" fillId="0" borderId="12" xfId="0" applyFont="1" applyFill="1" applyBorder="1" applyAlignment="1">
      <alignment horizontal="left" vertical="center" wrapText="1"/>
    </xf>
    <xf numFmtId="0" fontId="16" fillId="5" borderId="1" xfId="0" applyFont="1" applyFill="1" applyBorder="1" applyAlignment="1">
      <alignment vertical="center" wrapText="1"/>
    </xf>
    <xf numFmtId="0" fontId="35" fillId="0" borderId="2" xfId="0" applyFont="1" applyFill="1" applyBorder="1" applyAlignment="1">
      <alignment horizontal="left" vertical="center" wrapText="1"/>
    </xf>
    <xf numFmtId="0" fontId="17" fillId="0" borderId="12" xfId="0" applyFont="1" applyFill="1" applyBorder="1" applyAlignment="1">
      <alignment horizontal="left" vertical="top" wrapText="1"/>
    </xf>
    <xf numFmtId="0" fontId="35" fillId="0" borderId="1" xfId="12" applyFont="1" applyBorder="1" applyAlignment="1">
      <alignment horizontal="center" vertical="center" wrapText="1"/>
    </xf>
    <xf numFmtId="0" fontId="16" fillId="0" borderId="0" xfId="0" applyFont="1" applyFill="1" applyBorder="1" applyAlignment="1">
      <alignment horizontal="left"/>
    </xf>
    <xf numFmtId="0" fontId="35" fillId="0" borderId="6" xfId="12" applyFont="1" applyBorder="1" applyAlignment="1">
      <alignment horizontal="center" vertical="center" wrapText="1"/>
    </xf>
    <xf numFmtId="0" fontId="35" fillId="5" borderId="1" xfId="0" applyFont="1" applyFill="1" applyBorder="1"/>
    <xf numFmtId="0" fontId="15" fillId="4" borderId="1" xfId="0" applyFont="1" applyFill="1" applyBorder="1" applyAlignment="1">
      <alignment vertical="top" wrapText="1"/>
    </xf>
    <xf numFmtId="0" fontId="16" fillId="0" borderId="1" xfId="0" applyFont="1" applyFill="1" applyBorder="1" applyAlignment="1">
      <alignment wrapText="1"/>
    </xf>
    <xf numFmtId="0" fontId="15" fillId="4" borderId="1" xfId="0" applyFont="1" applyFill="1" applyBorder="1" applyAlignment="1">
      <alignment vertical="center" wrapText="1"/>
    </xf>
    <xf numFmtId="0" fontId="35" fillId="0" borderId="6" xfId="2" applyFont="1" applyFill="1" applyBorder="1" applyAlignment="1">
      <alignment horizontal="center" vertical="center" wrapText="1"/>
    </xf>
    <xf numFmtId="0" fontId="35" fillId="0" borderId="3" xfId="2" applyFont="1" applyFill="1" applyBorder="1" applyAlignment="1">
      <alignment horizontal="center" vertical="center" wrapText="1"/>
    </xf>
    <xf numFmtId="0" fontId="17" fillId="0" borderId="2" xfId="0" applyFont="1" applyFill="1" applyBorder="1" applyAlignment="1">
      <alignment horizontal="left" vertical="center" wrapText="1"/>
    </xf>
    <xf numFmtId="0" fontId="15" fillId="3" borderId="1" xfId="0" applyFont="1" applyFill="1" applyBorder="1"/>
    <xf numFmtId="1" fontId="15" fillId="16" borderId="1" xfId="0" applyNumberFormat="1" applyFont="1" applyFill="1" applyBorder="1"/>
    <xf numFmtId="1" fontId="15" fillId="3" borderId="1" xfId="0" applyNumberFormat="1" applyFont="1" applyFill="1" applyBorder="1"/>
    <xf numFmtId="0" fontId="15" fillId="0" borderId="27" xfId="0" applyFont="1" applyFill="1" applyBorder="1"/>
    <xf numFmtId="0" fontId="15" fillId="17" borderId="1" xfId="0" applyFont="1" applyFill="1" applyBorder="1"/>
    <xf numFmtId="0" fontId="15" fillId="0" borderId="33" xfId="0" applyFont="1" applyFill="1" applyBorder="1"/>
    <xf numFmtId="0" fontId="17" fillId="4" borderId="1" xfId="0" applyFont="1" applyFill="1" applyBorder="1" applyAlignment="1">
      <alignment horizontal="left" vertical="top" wrapText="1"/>
    </xf>
    <xf numFmtId="0" fontId="15" fillId="4" borderId="1" xfId="0" applyFont="1" applyFill="1" applyBorder="1" applyAlignment="1">
      <alignment horizontal="left" vertical="top" wrapText="1"/>
    </xf>
    <xf numFmtId="0" fontId="16" fillId="17" borderId="4" xfId="0" applyFont="1" applyFill="1" applyBorder="1" applyAlignment="1">
      <alignment wrapText="1"/>
    </xf>
    <xf numFmtId="0" fontId="16" fillId="10" borderId="4" xfId="0" applyFont="1" applyFill="1" applyBorder="1" applyAlignment="1">
      <alignment wrapText="1"/>
    </xf>
    <xf numFmtId="0" fontId="38" fillId="0" borderId="0" xfId="0" applyFont="1" applyFill="1" applyBorder="1" applyAlignment="1">
      <alignment wrapText="1"/>
    </xf>
    <xf numFmtId="0" fontId="16" fillId="5" borderId="0" xfId="0" applyFont="1" applyFill="1" applyAlignment="1">
      <alignment horizontal="left"/>
    </xf>
    <xf numFmtId="0" fontId="17" fillId="0" borderId="1" xfId="3" applyFont="1" applyBorder="1" applyAlignment="1">
      <alignment horizontal="left" vertical="top" wrapText="1"/>
    </xf>
    <xf numFmtId="0" fontId="13" fillId="2" borderId="0" xfId="0" applyFont="1" applyFill="1" applyAlignment="1"/>
    <xf numFmtId="0" fontId="66" fillId="2" borderId="0" xfId="0" applyFont="1" applyFill="1" applyAlignment="1"/>
    <xf numFmtId="0" fontId="15" fillId="0" borderId="1" xfId="3" applyFont="1" applyFill="1" applyBorder="1" applyAlignment="1">
      <alignment horizontal="left" vertical="center"/>
    </xf>
    <xf numFmtId="0" fontId="38" fillId="0" borderId="0" xfId="0" applyFont="1" applyFill="1" applyBorder="1" applyAlignment="1"/>
    <xf numFmtId="0" fontId="17" fillId="0" borderId="1" xfId="0" applyFont="1" applyFill="1" applyBorder="1" applyAlignment="1">
      <alignment horizontal="left" vertical="top"/>
    </xf>
    <xf numFmtId="0" fontId="15" fillId="0" borderId="0" xfId="0" applyFont="1" applyAlignment="1"/>
    <xf numFmtId="0" fontId="57" fillId="0" borderId="0" xfId="0" applyFont="1" applyAlignment="1"/>
    <xf numFmtId="0" fontId="0" fillId="0" borderId="0" xfId="0" applyFill="1" applyBorder="1" applyAlignment="1"/>
    <xf numFmtId="0" fontId="35" fillId="0" borderId="2" xfId="0" applyFont="1" applyFill="1" applyBorder="1" applyAlignment="1">
      <alignment horizontal="left" vertical="center"/>
    </xf>
    <xf numFmtId="0" fontId="17" fillId="0" borderId="12" xfId="0" applyFont="1" applyFill="1" applyBorder="1" applyAlignment="1">
      <alignment horizontal="left" vertical="center"/>
    </xf>
    <xf numFmtId="0" fontId="17" fillId="0" borderId="12" xfId="0" applyFont="1" applyFill="1" applyBorder="1" applyAlignment="1">
      <alignment horizontal="left" vertical="top"/>
    </xf>
    <xf numFmtId="0" fontId="17" fillId="0" borderId="2" xfId="0" applyFont="1" applyFill="1" applyBorder="1" applyAlignment="1">
      <alignment horizontal="left" vertical="center"/>
    </xf>
    <xf numFmtId="0" fontId="17" fillId="0" borderId="21" xfId="0" applyFont="1" applyFill="1" applyBorder="1" applyAlignment="1">
      <alignment horizontal="left" vertical="top"/>
    </xf>
    <xf numFmtId="0" fontId="0" fillId="0" borderId="0" xfId="0" applyFill="1" applyBorder="1" applyAlignment="1">
      <alignment wrapText="1"/>
    </xf>
    <xf numFmtId="0" fontId="0" fillId="0" borderId="0" xfId="0" applyAlignment="1">
      <alignment wrapText="1"/>
    </xf>
    <xf numFmtId="0" fontId="0" fillId="0" borderId="0" xfId="0" applyFill="1" applyAlignment="1">
      <alignment wrapText="1"/>
    </xf>
    <xf numFmtId="0" fontId="17" fillId="0" borderId="24" xfId="0" applyFont="1" applyFill="1" applyBorder="1" applyAlignment="1">
      <alignment horizontal="left" vertical="top" wrapText="1"/>
    </xf>
    <xf numFmtId="0" fontId="17" fillId="0" borderId="34" xfId="0" applyFont="1" applyFill="1" applyBorder="1" applyAlignment="1">
      <alignment horizontal="left" vertical="top" wrapText="1"/>
    </xf>
    <xf numFmtId="0" fontId="15" fillId="4" borderId="23" xfId="0" applyFont="1" applyFill="1" applyBorder="1" applyAlignment="1">
      <alignment vertical="center" wrapText="1"/>
    </xf>
    <xf numFmtId="0" fontId="17" fillId="0" borderId="24" xfId="0" applyFont="1" applyFill="1" applyBorder="1" applyAlignment="1">
      <alignment horizontal="left" vertical="center" wrapText="1"/>
    </xf>
    <xf numFmtId="0" fontId="17" fillId="0" borderId="34" xfId="0" applyFont="1" applyFill="1" applyBorder="1" applyAlignment="1">
      <alignment horizontal="left" vertical="center" wrapText="1"/>
    </xf>
    <xf numFmtId="14" fontId="65" fillId="0" borderId="1" xfId="0" applyNumberFormat="1" applyFont="1" applyFill="1" applyBorder="1" applyAlignment="1">
      <alignment horizontal="center" vertical="center" wrapText="1"/>
    </xf>
    <xf numFmtId="0" fontId="17" fillId="0" borderId="7" xfId="0" applyFont="1" applyFill="1" applyBorder="1" applyAlignment="1">
      <alignment horizontal="left" vertical="top" wrapText="1"/>
    </xf>
    <xf numFmtId="0" fontId="17" fillId="0" borderId="9" xfId="0" applyFont="1" applyFill="1" applyBorder="1" applyAlignment="1">
      <alignment horizontal="left" vertical="top" wrapText="1"/>
    </xf>
    <xf numFmtId="0" fontId="17" fillId="0" borderId="10" xfId="0" applyFont="1" applyFill="1" applyBorder="1" applyAlignment="1">
      <alignment horizontal="left" vertical="top" wrapText="1"/>
    </xf>
    <xf numFmtId="0" fontId="26" fillId="0" borderId="0" xfId="0" applyFont="1" applyAlignment="1">
      <alignment horizontal="left" vertical="top" wrapText="1"/>
    </xf>
    <xf numFmtId="0" fontId="28" fillId="0" borderId="0" xfId="0" applyFont="1" applyAlignment="1">
      <alignment horizontal="left" vertical="top"/>
    </xf>
    <xf numFmtId="0" fontId="22" fillId="0" borderId="7" xfId="0" applyFont="1" applyBorder="1" applyAlignment="1">
      <alignment horizontal="left" vertical="top" wrapText="1"/>
    </xf>
    <xf numFmtId="0" fontId="22" fillId="0" borderId="8" xfId="0" applyFont="1" applyBorder="1" applyAlignment="1">
      <alignment horizontal="left" vertical="top" wrapText="1"/>
    </xf>
    <xf numFmtId="0" fontId="22" fillId="0" borderId="9" xfId="0" applyFont="1" applyBorder="1" applyAlignment="1">
      <alignment horizontal="left" vertical="top" wrapText="1"/>
    </xf>
    <xf numFmtId="0" fontId="22" fillId="0" borderId="0" xfId="0" applyFont="1" applyBorder="1" applyAlignment="1">
      <alignment horizontal="left" vertical="top" wrapText="1"/>
    </xf>
    <xf numFmtId="0" fontId="22" fillId="0" borderId="10" xfId="0" applyFont="1" applyBorder="1" applyAlignment="1">
      <alignment horizontal="left" vertical="top" wrapText="1"/>
    </xf>
    <xf numFmtId="0" fontId="22" fillId="0" borderId="11" xfId="0" applyFont="1" applyBorder="1" applyAlignment="1">
      <alignment horizontal="left" vertical="top" wrapText="1"/>
    </xf>
    <xf numFmtId="0" fontId="16" fillId="0" borderId="0" xfId="0" applyFont="1" applyAlignment="1">
      <alignment horizontal="left"/>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19" xfId="0" applyBorder="1" applyAlignment="1">
      <alignment horizontal="center" vertical="center" wrapText="1"/>
    </xf>
    <xf numFmtId="0" fontId="0" fillId="0" borderId="17" xfId="0" applyBorder="1" applyAlignment="1">
      <alignment horizontal="center" vertical="center" wrapText="1"/>
    </xf>
    <xf numFmtId="0" fontId="56" fillId="4" borderId="0" xfId="0" applyFont="1" applyFill="1" applyBorder="1" applyAlignment="1">
      <alignment horizontal="center" wrapText="1"/>
    </xf>
    <xf numFmtId="0" fontId="15" fillId="0" borderId="28" xfId="0" applyFont="1" applyFill="1" applyBorder="1" applyAlignment="1">
      <alignment horizontal="left" vertical="top" wrapText="1"/>
    </xf>
    <xf numFmtId="0" fontId="15" fillId="0" borderId="0" xfId="0" applyFont="1" applyFill="1" applyBorder="1" applyAlignment="1">
      <alignment horizontal="left" vertical="top" wrapText="1"/>
    </xf>
    <xf numFmtId="0" fontId="56" fillId="4" borderId="0" xfId="0" applyFont="1" applyFill="1" applyAlignment="1">
      <alignment horizontal="center" wrapText="1"/>
    </xf>
    <xf numFmtId="0" fontId="12" fillId="0" borderId="0" xfId="0" applyFont="1" applyAlignment="1">
      <alignment horizontal="left" wrapText="1"/>
    </xf>
    <xf numFmtId="0" fontId="0" fillId="0" borderId="0" xfId="0" applyFont="1" applyAlignment="1">
      <alignment horizontal="left" wrapText="1"/>
    </xf>
    <xf numFmtId="0" fontId="51" fillId="5" borderId="0" xfId="0" applyFont="1" applyFill="1" applyAlignment="1">
      <alignment horizontal="center" vertical="top" wrapText="1"/>
    </xf>
    <xf numFmtId="0" fontId="35" fillId="0" borderId="0" xfId="0" applyFont="1" applyAlignment="1">
      <alignment horizontal="center" vertical="top" wrapText="1"/>
    </xf>
    <xf numFmtId="0" fontId="49" fillId="0" borderId="0" xfId="0" applyFont="1" applyAlignment="1">
      <alignment horizontal="left" vertical="top" wrapText="1"/>
    </xf>
    <xf numFmtId="0" fontId="50" fillId="0" borderId="0" xfId="0" applyFont="1" applyAlignment="1">
      <alignment horizontal="left" vertical="top" wrapText="1"/>
    </xf>
    <xf numFmtId="0" fontId="51" fillId="5" borderId="0" xfId="0" applyFont="1" applyFill="1" applyAlignment="1">
      <alignment horizontal="left" vertical="top" wrapText="1"/>
    </xf>
    <xf numFmtId="0" fontId="38" fillId="0" borderId="2" xfId="0" applyFont="1" applyFill="1" applyBorder="1" applyAlignment="1">
      <alignment horizontal="left" vertical="top" wrapText="1"/>
    </xf>
    <xf numFmtId="0" fontId="38" fillId="0" borderId="21" xfId="0" applyFont="1" applyFill="1" applyBorder="1" applyAlignment="1">
      <alignment horizontal="left" vertical="top" wrapText="1"/>
    </xf>
    <xf numFmtId="0" fontId="38" fillId="0" borderId="12" xfId="0" applyFont="1" applyFill="1" applyBorder="1" applyAlignment="1">
      <alignment horizontal="left" vertical="top" wrapText="1"/>
    </xf>
    <xf numFmtId="0" fontId="38" fillId="0" borderId="2" xfId="0" applyFont="1" applyFill="1" applyBorder="1" applyAlignment="1">
      <alignment horizontal="center"/>
    </xf>
    <xf numFmtId="0" fontId="38" fillId="0" borderId="21" xfId="0" applyFont="1" applyFill="1" applyBorder="1" applyAlignment="1">
      <alignment horizontal="center"/>
    </xf>
    <xf numFmtId="0" fontId="38" fillId="0" borderId="12" xfId="0" applyFont="1" applyFill="1" applyBorder="1" applyAlignment="1">
      <alignment horizontal="center"/>
    </xf>
    <xf numFmtId="0" fontId="33" fillId="13" borderId="0" xfId="0" applyFont="1" applyFill="1" applyAlignment="1">
      <alignment horizontal="center" vertical="top" wrapText="1"/>
    </xf>
    <xf numFmtId="0" fontId="15" fillId="0" borderId="9"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6" fillId="0" borderId="5" xfId="0" applyFont="1" applyFill="1" applyBorder="1" applyAlignment="1">
      <alignment horizontal="center" vertical="top" wrapText="1"/>
    </xf>
    <xf numFmtId="0" fontId="16" fillId="0" borderId="0" xfId="0" applyFont="1" applyFill="1" applyBorder="1" applyAlignment="1">
      <alignment horizontal="center" vertical="top"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38" fillId="0" borderId="2" xfId="0" applyFont="1" applyFill="1" applyBorder="1" applyAlignment="1">
      <alignment horizontal="center" wrapText="1"/>
    </xf>
    <xf numFmtId="0" fontId="38" fillId="0" borderId="21" xfId="0" applyFont="1" applyFill="1" applyBorder="1" applyAlignment="1">
      <alignment horizontal="center" wrapText="1"/>
    </xf>
    <xf numFmtId="0" fontId="38" fillId="0" borderId="12" xfId="0" applyFont="1" applyFill="1" applyBorder="1" applyAlignment="1">
      <alignment horizontal="center" wrapText="1"/>
    </xf>
    <xf numFmtId="0" fontId="15" fillId="0" borderId="5" xfId="0" applyFont="1" applyFill="1" applyBorder="1" applyAlignment="1">
      <alignment horizontal="center" vertical="center" wrapText="1"/>
    </xf>
  </cellXfs>
  <cellStyles count="13">
    <cellStyle name="Обычный" xfId="0" builtinId="0"/>
    <cellStyle name="Обычный 2" xfId="3"/>
    <cellStyle name="Обычный 3 2" xfId="1"/>
    <cellStyle name="Обычный 4" xfId="2"/>
    <cellStyle name="Обычный 4 2" xfId="4"/>
    <cellStyle name="Обычный 4 2 2" xfId="6"/>
    <cellStyle name="Обычный 4 2 3" xfId="7"/>
    <cellStyle name="Обычный 4 2 3 2" xfId="9"/>
    <cellStyle name="Обычный 4 2 3 2 2" xfId="12"/>
    <cellStyle name="Обычный 4 2 4" xfId="8"/>
    <cellStyle name="Обычный 4 2 4 2" xfId="10"/>
    <cellStyle name="Обычный 4 3" xfId="5"/>
    <cellStyle name="Обычный 4 4" xfId="11"/>
  </cellStyles>
  <dxfs count="0"/>
  <tableStyles count="0" defaultTableStyle="TableStyleMedium9" defaultPivotStyle="PivotStyleLight16"/>
  <colors>
    <mruColors>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46</xdr:row>
      <xdr:rowOff>142875</xdr:rowOff>
    </xdr:from>
    <xdr:to>
      <xdr:col>18</xdr:col>
      <xdr:colOff>483778</xdr:colOff>
      <xdr:row>83</xdr:row>
      <xdr:rowOff>27840</xdr:rowOff>
    </xdr:to>
    <xdr:pic>
      <xdr:nvPicPr>
        <xdr:cNvPr id="4" name="Рисунок 3"/>
        <xdr:cNvPicPr>
          <a:picLocks noChangeAspect="1"/>
        </xdr:cNvPicPr>
      </xdr:nvPicPr>
      <xdr:blipFill>
        <a:blip xmlns:r="http://schemas.openxmlformats.org/officeDocument/2006/relationships" r:embed="rId1"/>
        <a:stretch>
          <a:fillRect/>
        </a:stretch>
      </xdr:blipFill>
      <xdr:spPr>
        <a:xfrm>
          <a:off x="0" y="9591675"/>
          <a:ext cx="15971428" cy="58761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47</xdr:row>
      <xdr:rowOff>66675</xdr:rowOff>
    </xdr:from>
    <xdr:to>
      <xdr:col>18</xdr:col>
      <xdr:colOff>502881</xdr:colOff>
      <xdr:row>81</xdr:row>
      <xdr:rowOff>113569</xdr:rowOff>
    </xdr:to>
    <xdr:pic>
      <xdr:nvPicPr>
        <xdr:cNvPr id="2" name="Рисунок 1"/>
        <xdr:cNvPicPr>
          <a:picLocks noChangeAspect="1"/>
        </xdr:cNvPicPr>
      </xdr:nvPicPr>
      <xdr:blipFill>
        <a:blip xmlns:r="http://schemas.openxmlformats.org/officeDocument/2006/relationships" r:embed="rId1"/>
        <a:stretch>
          <a:fillRect/>
        </a:stretch>
      </xdr:blipFill>
      <xdr:spPr>
        <a:xfrm>
          <a:off x="0" y="9601200"/>
          <a:ext cx="15552381" cy="58476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47</xdr:row>
      <xdr:rowOff>152400</xdr:rowOff>
    </xdr:from>
    <xdr:to>
      <xdr:col>19</xdr:col>
      <xdr:colOff>445678</xdr:colOff>
      <xdr:row>82</xdr:row>
      <xdr:rowOff>65940</xdr:rowOff>
    </xdr:to>
    <xdr:pic>
      <xdr:nvPicPr>
        <xdr:cNvPr id="3" name="Рисунок 2"/>
        <xdr:cNvPicPr>
          <a:picLocks noChangeAspect="1"/>
        </xdr:cNvPicPr>
      </xdr:nvPicPr>
      <xdr:blipFill>
        <a:blip xmlns:r="http://schemas.openxmlformats.org/officeDocument/2006/relationships" r:embed="rId1"/>
        <a:stretch>
          <a:fillRect/>
        </a:stretch>
      </xdr:blipFill>
      <xdr:spPr>
        <a:xfrm>
          <a:off x="0" y="9686925"/>
          <a:ext cx="15971428" cy="58761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48</xdr:row>
      <xdr:rowOff>104775</xdr:rowOff>
    </xdr:from>
    <xdr:to>
      <xdr:col>19</xdr:col>
      <xdr:colOff>417103</xdr:colOff>
      <xdr:row>83</xdr:row>
      <xdr:rowOff>161190</xdr:rowOff>
    </xdr:to>
    <xdr:pic>
      <xdr:nvPicPr>
        <xdr:cNvPr id="3" name="Рисунок 2"/>
        <xdr:cNvPicPr>
          <a:picLocks noChangeAspect="1"/>
        </xdr:cNvPicPr>
      </xdr:nvPicPr>
      <xdr:blipFill>
        <a:blip xmlns:r="http://schemas.openxmlformats.org/officeDocument/2006/relationships" r:embed="rId1"/>
        <a:stretch>
          <a:fillRect/>
        </a:stretch>
      </xdr:blipFill>
      <xdr:spPr>
        <a:xfrm>
          <a:off x="0" y="9486900"/>
          <a:ext cx="15971428" cy="58761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47</xdr:row>
      <xdr:rowOff>38100</xdr:rowOff>
    </xdr:from>
    <xdr:to>
      <xdr:col>19</xdr:col>
      <xdr:colOff>417103</xdr:colOff>
      <xdr:row>82</xdr:row>
      <xdr:rowOff>94515</xdr:rowOff>
    </xdr:to>
    <xdr:pic>
      <xdr:nvPicPr>
        <xdr:cNvPr id="3" name="Рисунок 2"/>
        <xdr:cNvPicPr>
          <a:picLocks noChangeAspect="1"/>
        </xdr:cNvPicPr>
      </xdr:nvPicPr>
      <xdr:blipFill>
        <a:blip xmlns:r="http://schemas.openxmlformats.org/officeDocument/2006/relationships" r:embed="rId1"/>
        <a:stretch>
          <a:fillRect/>
        </a:stretch>
      </xdr:blipFill>
      <xdr:spPr>
        <a:xfrm>
          <a:off x="0" y="9258300"/>
          <a:ext cx="15971428" cy="587619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77</xdr:row>
      <xdr:rowOff>2257425</xdr:rowOff>
    </xdr:from>
    <xdr:to>
      <xdr:col>20</xdr:col>
      <xdr:colOff>378908</xdr:colOff>
      <xdr:row>108</xdr:row>
      <xdr:rowOff>151774</xdr:rowOff>
    </xdr:to>
    <xdr:pic>
      <xdr:nvPicPr>
        <xdr:cNvPr id="2" name="Рисунок 1"/>
        <xdr:cNvPicPr>
          <a:picLocks noChangeAspect="1"/>
        </xdr:cNvPicPr>
      </xdr:nvPicPr>
      <xdr:blipFill>
        <a:blip xmlns:r="http://schemas.openxmlformats.org/officeDocument/2006/relationships" r:embed="rId1"/>
        <a:stretch>
          <a:fillRect/>
        </a:stretch>
      </xdr:blipFill>
      <xdr:spPr>
        <a:xfrm>
          <a:off x="0" y="8905875"/>
          <a:ext cx="16733333" cy="50095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49</xdr:row>
      <xdr:rowOff>0</xdr:rowOff>
    </xdr:from>
    <xdr:to>
      <xdr:col>19</xdr:col>
      <xdr:colOff>321853</xdr:colOff>
      <xdr:row>83</xdr:row>
      <xdr:rowOff>75465</xdr:rowOff>
    </xdr:to>
    <xdr:pic>
      <xdr:nvPicPr>
        <xdr:cNvPr id="3" name="Рисунок 2"/>
        <xdr:cNvPicPr>
          <a:picLocks noChangeAspect="1"/>
        </xdr:cNvPicPr>
      </xdr:nvPicPr>
      <xdr:blipFill>
        <a:blip xmlns:r="http://schemas.openxmlformats.org/officeDocument/2006/relationships" r:embed="rId1"/>
        <a:stretch>
          <a:fillRect/>
        </a:stretch>
      </xdr:blipFill>
      <xdr:spPr>
        <a:xfrm>
          <a:off x="0" y="9353550"/>
          <a:ext cx="15971428" cy="587619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02"/>
  <sheetViews>
    <sheetView showGridLines="0" zoomScaleNormal="100" workbookViewId="0">
      <pane xSplit="1" ySplit="3" topLeftCell="B4" activePane="bottomRight" state="frozen"/>
      <selection pane="topRight" activeCell="B1" sqref="B1"/>
      <selection pane="bottomLeft" activeCell="A3" sqref="A3"/>
      <selection pane="bottomRight" activeCell="B41" sqref="B41"/>
    </sheetView>
  </sheetViews>
  <sheetFormatPr defaultColWidth="9.140625" defaultRowHeight="12.75" x14ac:dyDescent="0.2"/>
  <cols>
    <col min="1" max="1" width="50.42578125" style="1" customWidth="1"/>
    <col min="2" max="16384" width="9.140625" style="1"/>
  </cols>
  <sheetData>
    <row r="1" spans="1:43" x14ac:dyDescent="0.2">
      <c r="A1" s="10" t="s">
        <v>12</v>
      </c>
      <c r="B1" s="5"/>
      <c r="C1" s="5"/>
      <c r="D1" s="5"/>
      <c r="E1" s="5"/>
      <c r="F1" s="5"/>
      <c r="G1" s="5"/>
      <c r="H1" s="5"/>
      <c r="I1" s="5"/>
      <c r="J1" s="5"/>
      <c r="K1" s="5"/>
      <c r="L1" s="5"/>
      <c r="M1" s="5"/>
      <c r="N1" s="5"/>
      <c r="O1" s="5"/>
      <c r="P1" s="5"/>
      <c r="Q1" s="5"/>
      <c r="R1" s="5"/>
      <c r="S1" s="5"/>
    </row>
    <row r="2" spans="1:43" hidden="1" x14ac:dyDescent="0.2">
      <c r="A2" s="11" t="s">
        <v>16</v>
      </c>
    </row>
    <row r="3" spans="1:43" s="2" customFormat="1" ht="26.25" hidden="1" customHeight="1" x14ac:dyDescent="0.2">
      <c r="A3" s="12" t="s">
        <v>0</v>
      </c>
    </row>
    <row r="4" spans="1:43" s="7" customFormat="1" ht="12" hidden="1" customHeight="1" x14ac:dyDescent="0.2">
      <c r="A4" s="4" t="s">
        <v>26</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6"/>
      <c r="AK4" s="6"/>
      <c r="AL4" s="6"/>
      <c r="AM4" s="6"/>
      <c r="AN4" s="6"/>
      <c r="AO4" s="6"/>
      <c r="AP4" s="6"/>
      <c r="AQ4" s="6"/>
    </row>
    <row r="5" spans="1:43" s="9" customFormat="1" ht="12" hidden="1" customHeight="1" x14ac:dyDescent="0.2">
      <c r="A5" s="8">
        <v>1</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6"/>
      <c r="AK5" s="6"/>
      <c r="AL5" s="6"/>
      <c r="AM5" s="6"/>
      <c r="AN5" s="6"/>
      <c r="AO5" s="6"/>
      <c r="AP5" s="6"/>
      <c r="AQ5" s="6"/>
    </row>
    <row r="6" spans="1:43" s="9" customFormat="1" ht="12" hidden="1" customHeight="1" x14ac:dyDescent="0.2">
      <c r="A6" s="8">
        <v>2</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6"/>
      <c r="AK6" s="6"/>
      <c r="AL6" s="6"/>
      <c r="AM6" s="6"/>
      <c r="AN6" s="6"/>
      <c r="AO6" s="6"/>
      <c r="AP6" s="6"/>
      <c r="AQ6" s="6"/>
    </row>
    <row r="7" spans="1:43" s="7" customFormat="1" ht="12" hidden="1" customHeight="1" x14ac:dyDescent="0.2">
      <c r="A7" s="4" t="s">
        <v>1</v>
      </c>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6"/>
      <c r="AK7" s="6"/>
      <c r="AL7" s="6"/>
      <c r="AM7" s="6"/>
      <c r="AN7" s="6"/>
      <c r="AO7" s="6"/>
      <c r="AP7" s="6"/>
      <c r="AQ7" s="6"/>
    </row>
    <row r="8" spans="1:43" s="9" customFormat="1" ht="12" hidden="1" customHeight="1" x14ac:dyDescent="0.2">
      <c r="A8" s="8">
        <v>1</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6"/>
      <c r="AK8" s="6"/>
      <c r="AL8" s="6"/>
      <c r="AM8" s="6"/>
      <c r="AN8" s="6"/>
      <c r="AO8" s="6"/>
      <c r="AP8" s="6"/>
      <c r="AQ8" s="6"/>
    </row>
    <row r="9" spans="1:43" s="9" customFormat="1" ht="12" hidden="1" customHeight="1" x14ac:dyDescent="0.2">
      <c r="A9" s="8">
        <v>2</v>
      </c>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6"/>
      <c r="AK9" s="6"/>
      <c r="AL9" s="6"/>
      <c r="AM9" s="6"/>
      <c r="AN9" s="6"/>
      <c r="AO9" s="6"/>
      <c r="AP9" s="6"/>
      <c r="AQ9" s="6"/>
    </row>
    <row r="10" spans="1:43" s="7" customFormat="1" ht="12" hidden="1" customHeight="1" x14ac:dyDescent="0.2">
      <c r="A10" s="4" t="s">
        <v>27</v>
      </c>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6"/>
      <c r="AK10" s="6"/>
      <c r="AL10" s="6"/>
      <c r="AM10" s="6"/>
      <c r="AN10" s="6"/>
      <c r="AO10" s="6"/>
      <c r="AP10" s="6"/>
      <c r="AQ10" s="6"/>
    </row>
    <row r="11" spans="1:43" s="9" customFormat="1" ht="12" hidden="1" customHeight="1" x14ac:dyDescent="0.2">
      <c r="A11" s="8">
        <v>1</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6"/>
      <c r="AK11" s="6"/>
      <c r="AL11" s="6"/>
      <c r="AM11" s="6"/>
      <c r="AN11" s="6"/>
      <c r="AO11" s="6"/>
      <c r="AP11" s="6"/>
      <c r="AQ11" s="6"/>
    </row>
    <row r="12" spans="1:43" s="9" customFormat="1" ht="12" hidden="1" customHeight="1" x14ac:dyDescent="0.2">
      <c r="A12" s="8">
        <v>2</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6"/>
      <c r="AK12" s="6"/>
      <c r="AL12" s="6"/>
      <c r="AM12" s="6"/>
      <c r="AN12" s="6"/>
      <c r="AO12" s="6"/>
      <c r="AP12" s="6"/>
      <c r="AQ12" s="6"/>
    </row>
    <row r="13" spans="1:43" s="7" customFormat="1" ht="12" hidden="1" customHeight="1" x14ac:dyDescent="0.2">
      <c r="A13" s="4" t="s">
        <v>2</v>
      </c>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6"/>
      <c r="AK13" s="6"/>
      <c r="AL13" s="6"/>
      <c r="AM13" s="6"/>
      <c r="AN13" s="6"/>
      <c r="AO13" s="6"/>
      <c r="AP13" s="6"/>
      <c r="AQ13" s="6"/>
    </row>
    <row r="14" spans="1:43" s="9" customFormat="1" ht="12" hidden="1" customHeight="1" x14ac:dyDescent="0.2">
      <c r="A14" s="8">
        <v>1</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6"/>
      <c r="AK14" s="6"/>
      <c r="AL14" s="6"/>
      <c r="AM14" s="6"/>
      <c r="AN14" s="6"/>
      <c r="AO14" s="6"/>
      <c r="AP14" s="6"/>
      <c r="AQ14" s="6"/>
    </row>
    <row r="15" spans="1:43" s="9" customFormat="1" ht="12" hidden="1" customHeight="1" x14ac:dyDescent="0.2">
      <c r="A15" s="8">
        <v>2</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6"/>
      <c r="AK15" s="6"/>
      <c r="AL15" s="6"/>
      <c r="AM15" s="6"/>
      <c r="AN15" s="6"/>
      <c r="AO15" s="6"/>
      <c r="AP15" s="6"/>
      <c r="AQ15" s="6"/>
    </row>
    <row r="16" spans="1:43" s="7" customFormat="1" ht="12" hidden="1" customHeight="1" x14ac:dyDescent="0.2">
      <c r="A16" s="4" t="s">
        <v>3</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6"/>
      <c r="AK16" s="6"/>
      <c r="AL16" s="6"/>
      <c r="AM16" s="6"/>
      <c r="AN16" s="6"/>
      <c r="AO16" s="6"/>
      <c r="AP16" s="6"/>
      <c r="AQ16" s="6"/>
    </row>
    <row r="17" spans="1:43" s="9" customFormat="1" ht="12" hidden="1" customHeight="1" x14ac:dyDescent="0.2">
      <c r="A17" s="8">
        <v>1</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6"/>
      <c r="AK17" s="6"/>
      <c r="AL17" s="6"/>
      <c r="AM17" s="6"/>
      <c r="AN17" s="6"/>
      <c r="AO17" s="6"/>
      <c r="AP17" s="6"/>
      <c r="AQ17" s="6"/>
    </row>
    <row r="18" spans="1:43" s="9" customFormat="1" ht="12" hidden="1" customHeight="1" x14ac:dyDescent="0.2">
      <c r="A18" s="8">
        <v>2</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6"/>
      <c r="AK18" s="6"/>
      <c r="AL18" s="6"/>
      <c r="AM18" s="6"/>
      <c r="AN18" s="6"/>
      <c r="AO18" s="6"/>
      <c r="AP18" s="6"/>
      <c r="AQ18" s="6"/>
    </row>
    <row r="19" spans="1:43" s="7" customFormat="1" ht="12" hidden="1" customHeight="1" x14ac:dyDescent="0.2">
      <c r="A19" s="4" t="s">
        <v>4</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6"/>
      <c r="AK19" s="6"/>
      <c r="AL19" s="6"/>
      <c r="AM19" s="6"/>
      <c r="AN19" s="6"/>
      <c r="AO19" s="6"/>
      <c r="AP19" s="6"/>
      <c r="AQ19" s="6"/>
    </row>
    <row r="20" spans="1:43" s="9" customFormat="1" ht="12" hidden="1" customHeight="1" x14ac:dyDescent="0.2">
      <c r="A20" s="8" t="s">
        <v>37</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6"/>
      <c r="AK20" s="6"/>
      <c r="AL20" s="6"/>
      <c r="AM20" s="6"/>
      <c r="AN20" s="6"/>
      <c r="AO20" s="6"/>
      <c r="AP20" s="6"/>
      <c r="AQ20" s="6"/>
    </row>
    <row r="21" spans="1:43" s="9" customFormat="1" ht="12" hidden="1" customHeight="1" x14ac:dyDescent="0.2">
      <c r="A21" s="8">
        <v>2</v>
      </c>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6"/>
      <c r="AK21" s="6"/>
      <c r="AL21" s="6"/>
      <c r="AM21" s="6"/>
      <c r="AN21" s="6"/>
      <c r="AO21" s="6"/>
      <c r="AP21" s="6"/>
      <c r="AQ21" s="6"/>
    </row>
    <row r="22" spans="1:43" s="7" customFormat="1" ht="12" hidden="1" customHeight="1" x14ac:dyDescent="0.2">
      <c r="A22" s="4" t="s">
        <v>5</v>
      </c>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6"/>
      <c r="AK22" s="6"/>
      <c r="AL22" s="6"/>
      <c r="AM22" s="6"/>
      <c r="AN22" s="6"/>
      <c r="AO22" s="6"/>
      <c r="AP22" s="6"/>
      <c r="AQ22" s="6"/>
    </row>
    <row r="23" spans="1:43" s="25" customFormat="1" ht="12" hidden="1" customHeight="1" x14ac:dyDescent="0.2">
      <c r="A23" s="22" t="s">
        <v>37</v>
      </c>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4"/>
      <c r="AK23" s="24"/>
      <c r="AL23" s="24"/>
      <c r="AM23" s="24"/>
      <c r="AN23" s="24"/>
      <c r="AO23" s="24"/>
      <c r="AP23" s="24"/>
      <c r="AQ23" s="24"/>
    </row>
    <row r="24" spans="1:43" s="25" customFormat="1" ht="12" hidden="1" customHeight="1" x14ac:dyDescent="0.2">
      <c r="A24" s="22">
        <v>2</v>
      </c>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4"/>
      <c r="AK24" s="24"/>
      <c r="AL24" s="24"/>
      <c r="AM24" s="24"/>
      <c r="AN24" s="24"/>
      <c r="AO24" s="24"/>
      <c r="AP24" s="24"/>
      <c r="AQ24" s="24"/>
    </row>
    <row r="25" spans="1:43" s="7" customFormat="1" ht="12" hidden="1" customHeight="1" x14ac:dyDescent="0.2">
      <c r="A25" s="4" t="s">
        <v>6</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6"/>
      <c r="AK25" s="6"/>
      <c r="AL25" s="6"/>
      <c r="AM25" s="6"/>
      <c r="AN25" s="6"/>
      <c r="AO25" s="6"/>
      <c r="AP25" s="6"/>
      <c r="AQ25" s="6"/>
    </row>
    <row r="26" spans="1:43" s="9" customFormat="1" ht="12" hidden="1" customHeight="1" x14ac:dyDescent="0.2">
      <c r="A26" s="8" t="s">
        <v>14</v>
      </c>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6"/>
      <c r="AK26" s="6"/>
      <c r="AL26" s="6"/>
      <c r="AM26" s="6"/>
      <c r="AN26" s="6"/>
      <c r="AO26" s="6"/>
      <c r="AP26" s="6"/>
      <c r="AQ26" s="6"/>
    </row>
    <row r="27" spans="1:43" s="7" customFormat="1" ht="12" hidden="1" customHeight="1" x14ac:dyDescent="0.2">
      <c r="A27" s="4" t="s">
        <v>7</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6"/>
      <c r="AK27" s="6"/>
      <c r="AL27" s="6"/>
      <c r="AM27" s="6"/>
      <c r="AN27" s="6"/>
      <c r="AO27" s="6"/>
      <c r="AP27" s="6"/>
      <c r="AQ27" s="6"/>
    </row>
    <row r="28" spans="1:43" s="9" customFormat="1" ht="12" hidden="1" customHeight="1" x14ac:dyDescent="0.2">
      <c r="A28" s="8" t="s">
        <v>14</v>
      </c>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6"/>
      <c r="AK28" s="6"/>
      <c r="AL28" s="6"/>
      <c r="AM28" s="6"/>
      <c r="AN28" s="6"/>
      <c r="AO28" s="6"/>
      <c r="AP28" s="6"/>
      <c r="AQ28" s="6"/>
    </row>
    <row r="29" spans="1:43" s="7" customFormat="1" ht="12" hidden="1" customHeight="1" x14ac:dyDescent="0.2">
      <c r="A29" s="4" t="s">
        <v>8</v>
      </c>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6"/>
      <c r="AK29" s="6"/>
      <c r="AL29" s="6"/>
      <c r="AM29" s="6"/>
      <c r="AN29" s="6"/>
      <c r="AO29" s="6"/>
      <c r="AP29" s="6"/>
      <c r="AQ29" s="6"/>
    </row>
    <row r="30" spans="1:43" s="9" customFormat="1" ht="12" hidden="1" customHeight="1" x14ac:dyDescent="0.2">
      <c r="A30" s="8" t="s">
        <v>13</v>
      </c>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6"/>
      <c r="AK30" s="6"/>
      <c r="AL30" s="6"/>
      <c r="AM30" s="6"/>
      <c r="AN30" s="6"/>
      <c r="AO30" s="6"/>
      <c r="AP30" s="6"/>
      <c r="AQ30" s="6"/>
    </row>
    <row r="31" spans="1:43" s="7" customFormat="1" ht="12" hidden="1" customHeight="1" x14ac:dyDescent="0.2">
      <c r="A31" s="4" t="s">
        <v>9</v>
      </c>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6"/>
      <c r="AK31" s="6"/>
      <c r="AL31" s="6"/>
      <c r="AM31" s="6"/>
      <c r="AN31" s="6"/>
      <c r="AO31" s="6"/>
      <c r="AP31" s="6"/>
      <c r="AQ31" s="6"/>
    </row>
    <row r="32" spans="1:43" s="9" customFormat="1" ht="12" hidden="1" customHeight="1" x14ac:dyDescent="0.2">
      <c r="A32" s="8" t="s">
        <v>15</v>
      </c>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6"/>
      <c r="AK32" s="6"/>
      <c r="AL32" s="6"/>
      <c r="AM32" s="6"/>
      <c r="AN32" s="6"/>
      <c r="AO32" s="6"/>
      <c r="AP32" s="6"/>
      <c r="AQ32" s="6"/>
    </row>
    <row r="33" spans="1:43" s="7" customFormat="1" ht="12" hidden="1" customHeight="1" x14ac:dyDescent="0.2">
      <c r="A33" s="4" t="s">
        <v>11</v>
      </c>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6"/>
      <c r="AK33" s="6"/>
      <c r="AL33" s="6"/>
      <c r="AM33" s="6"/>
      <c r="AN33" s="6"/>
      <c r="AO33" s="6"/>
      <c r="AP33" s="6"/>
      <c r="AQ33" s="6"/>
    </row>
    <row r="34" spans="1:43" s="9" customFormat="1" ht="12" hidden="1" customHeight="1" x14ac:dyDescent="0.2">
      <c r="A34" s="8" t="s">
        <v>37</v>
      </c>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6"/>
      <c r="AK34" s="6"/>
      <c r="AL34" s="6"/>
      <c r="AM34" s="6"/>
      <c r="AN34" s="6"/>
      <c r="AO34" s="6"/>
      <c r="AP34" s="6"/>
      <c r="AQ34" s="6"/>
    </row>
    <row r="35" spans="1:43" s="9" customFormat="1" ht="12" hidden="1" customHeight="1" x14ac:dyDescent="0.2">
      <c r="A35" s="8">
        <v>2</v>
      </c>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6"/>
      <c r="AK35" s="6"/>
      <c r="AL35" s="6"/>
      <c r="AM35" s="6"/>
      <c r="AN35" s="6"/>
      <c r="AO35" s="6"/>
      <c r="AP35" s="6"/>
      <c r="AQ35" s="6"/>
    </row>
    <row r="36" spans="1:43" s="7" customFormat="1" ht="12" hidden="1" customHeight="1" x14ac:dyDescent="0.2">
      <c r="A36" s="4" t="s">
        <v>10</v>
      </c>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6"/>
      <c r="AK36" s="6"/>
      <c r="AL36" s="6"/>
      <c r="AM36" s="6"/>
      <c r="AN36" s="6"/>
      <c r="AO36" s="6"/>
      <c r="AP36" s="6"/>
      <c r="AQ36" s="6"/>
    </row>
    <row r="37" spans="1:43" s="9" customFormat="1" ht="12" hidden="1" customHeight="1" x14ac:dyDescent="0.2">
      <c r="A37" s="8" t="s">
        <v>13</v>
      </c>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6"/>
      <c r="AK37" s="6"/>
      <c r="AL37" s="6"/>
      <c r="AM37" s="6"/>
      <c r="AN37" s="6"/>
      <c r="AO37" s="6"/>
      <c r="AP37" s="6"/>
      <c r="AQ37" s="6"/>
    </row>
    <row r="38" spans="1:43" hidden="1" x14ac:dyDescent="0.2"/>
    <row r="39" spans="1:43" hidden="1" x14ac:dyDescent="0.2"/>
    <row r="40" spans="1:43" x14ac:dyDescent="0.2">
      <c r="A40" s="11" t="s">
        <v>51</v>
      </c>
    </row>
    <row r="41" spans="1:43" s="2" customFormat="1" ht="26.25" customHeight="1" x14ac:dyDescent="0.2">
      <c r="A41" s="12" t="s">
        <v>0</v>
      </c>
      <c r="B41" s="44" t="s">
        <v>53</v>
      </c>
      <c r="C41" s="44"/>
      <c r="D41" s="44"/>
    </row>
    <row r="42" spans="1:43" s="7" customFormat="1" ht="12" customHeight="1" x14ac:dyDescent="0.2">
      <c r="A42" s="4" t="s">
        <v>26</v>
      </c>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6"/>
      <c r="AK42" s="6"/>
      <c r="AL42" s="6"/>
      <c r="AM42" s="6"/>
      <c r="AN42" s="6"/>
      <c r="AO42" s="6"/>
      <c r="AP42" s="6"/>
      <c r="AQ42" s="6"/>
    </row>
    <row r="43" spans="1:43" s="9" customFormat="1" ht="12" customHeight="1" x14ac:dyDescent="0.2">
      <c r="A43" s="8">
        <v>1</v>
      </c>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6"/>
      <c r="AK43" s="6"/>
      <c r="AL43" s="6"/>
      <c r="AM43" s="6"/>
      <c r="AN43" s="6"/>
      <c r="AO43" s="6"/>
      <c r="AP43" s="6"/>
      <c r="AQ43" s="6"/>
    </row>
    <row r="44" spans="1:43" s="9" customFormat="1" ht="12" customHeight="1" x14ac:dyDescent="0.2">
      <c r="A44" s="8">
        <v>2</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6"/>
      <c r="AK44" s="6"/>
      <c r="AL44" s="6"/>
      <c r="AM44" s="6"/>
      <c r="AN44" s="6"/>
      <c r="AO44" s="6"/>
      <c r="AP44" s="6"/>
      <c r="AQ44" s="6"/>
    </row>
    <row r="45" spans="1:43" s="7" customFormat="1" ht="12" hidden="1" customHeight="1" x14ac:dyDescent="0.2">
      <c r="A45" s="4" t="s">
        <v>1</v>
      </c>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6"/>
      <c r="AK45" s="6"/>
      <c r="AL45" s="6"/>
      <c r="AM45" s="6"/>
      <c r="AN45" s="6"/>
      <c r="AO45" s="6"/>
      <c r="AP45" s="6"/>
      <c r="AQ45" s="6"/>
    </row>
    <row r="46" spans="1:43" s="9" customFormat="1" ht="12" hidden="1" customHeight="1" x14ac:dyDescent="0.2">
      <c r="A46" s="8">
        <v>1</v>
      </c>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6"/>
      <c r="AK46" s="6"/>
      <c r="AL46" s="6"/>
      <c r="AM46" s="6"/>
      <c r="AN46" s="6"/>
      <c r="AO46" s="6"/>
      <c r="AP46" s="6"/>
      <c r="AQ46" s="6"/>
    </row>
    <row r="47" spans="1:43" s="9" customFormat="1" ht="12" hidden="1" customHeight="1" x14ac:dyDescent="0.2">
      <c r="A47" s="8">
        <v>2</v>
      </c>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6"/>
      <c r="AK47" s="6"/>
      <c r="AL47" s="6"/>
      <c r="AM47" s="6"/>
      <c r="AN47" s="6"/>
      <c r="AO47" s="6"/>
      <c r="AP47" s="6"/>
      <c r="AQ47" s="6"/>
    </row>
    <row r="48" spans="1:43" s="7" customFormat="1" ht="12" customHeight="1" x14ac:dyDescent="0.2">
      <c r="A48" s="4" t="s">
        <v>27</v>
      </c>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6"/>
      <c r="AK48" s="6"/>
      <c r="AL48" s="6"/>
      <c r="AM48" s="6"/>
      <c r="AN48" s="6"/>
      <c r="AO48" s="6"/>
      <c r="AP48" s="6"/>
      <c r="AQ48" s="6"/>
    </row>
    <row r="49" spans="1:43" s="9" customFormat="1" ht="12" customHeight="1" x14ac:dyDescent="0.2">
      <c r="A49" s="8">
        <v>1</v>
      </c>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6"/>
      <c r="AK49" s="6"/>
      <c r="AL49" s="6"/>
      <c r="AM49" s="6"/>
      <c r="AN49" s="6"/>
      <c r="AO49" s="6"/>
      <c r="AP49" s="6"/>
      <c r="AQ49" s="6"/>
    </row>
    <row r="50" spans="1:43" s="9" customFormat="1" ht="12" customHeight="1" x14ac:dyDescent="0.2">
      <c r="A50" s="8">
        <v>2</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6"/>
      <c r="AK50" s="6"/>
      <c r="AL50" s="6"/>
      <c r="AM50" s="6"/>
      <c r="AN50" s="6"/>
      <c r="AO50" s="6"/>
      <c r="AP50" s="6"/>
      <c r="AQ50" s="6"/>
    </row>
    <row r="51" spans="1:43" s="7" customFormat="1" ht="12" hidden="1" customHeight="1" x14ac:dyDescent="0.2">
      <c r="A51" s="4" t="s">
        <v>2</v>
      </c>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6"/>
      <c r="AK51" s="6"/>
      <c r="AL51" s="6"/>
      <c r="AM51" s="6"/>
      <c r="AN51" s="6"/>
      <c r="AO51" s="6"/>
      <c r="AP51" s="6"/>
      <c r="AQ51" s="6"/>
    </row>
    <row r="52" spans="1:43" s="9" customFormat="1" ht="12" hidden="1" customHeight="1" x14ac:dyDescent="0.2">
      <c r="A52" s="8">
        <v>1</v>
      </c>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6"/>
      <c r="AK52" s="6"/>
      <c r="AL52" s="6"/>
      <c r="AM52" s="6"/>
      <c r="AN52" s="6"/>
      <c r="AO52" s="6"/>
      <c r="AP52" s="6"/>
      <c r="AQ52" s="6"/>
    </row>
    <row r="53" spans="1:43" s="9" customFormat="1" ht="12" hidden="1" customHeight="1" x14ac:dyDescent="0.2">
      <c r="A53" s="8">
        <v>2</v>
      </c>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6"/>
      <c r="AK53" s="6"/>
      <c r="AL53" s="6"/>
      <c r="AM53" s="6"/>
      <c r="AN53" s="6"/>
      <c r="AO53" s="6"/>
      <c r="AP53" s="6"/>
      <c r="AQ53" s="6"/>
    </row>
    <row r="54" spans="1:43" s="7" customFormat="1" ht="12" customHeight="1" x14ac:dyDescent="0.2">
      <c r="A54" s="4" t="s">
        <v>3</v>
      </c>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6"/>
      <c r="AK54" s="6"/>
      <c r="AL54" s="6"/>
      <c r="AM54" s="6"/>
      <c r="AN54" s="6"/>
      <c r="AO54" s="6"/>
      <c r="AP54" s="6"/>
      <c r="AQ54" s="6"/>
    </row>
    <row r="55" spans="1:43" s="9" customFormat="1" ht="12" customHeight="1" x14ac:dyDescent="0.2">
      <c r="A55" s="8">
        <v>1</v>
      </c>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6"/>
      <c r="AK55" s="6"/>
      <c r="AL55" s="6"/>
      <c r="AM55" s="6"/>
      <c r="AN55" s="6"/>
      <c r="AO55" s="6"/>
      <c r="AP55" s="6"/>
      <c r="AQ55" s="6"/>
    </row>
    <row r="56" spans="1:43" s="9" customFormat="1" ht="12" customHeight="1" x14ac:dyDescent="0.2">
      <c r="A56" s="8">
        <v>2</v>
      </c>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6"/>
      <c r="AK56" s="6"/>
      <c r="AL56" s="6"/>
      <c r="AM56" s="6"/>
      <c r="AN56" s="6"/>
      <c r="AO56" s="6"/>
      <c r="AP56" s="6"/>
      <c r="AQ56" s="6"/>
    </row>
    <row r="57" spans="1:43" s="7" customFormat="1" ht="12" customHeight="1" x14ac:dyDescent="0.2">
      <c r="A57" s="4" t="s">
        <v>4</v>
      </c>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6"/>
      <c r="AK57" s="6"/>
      <c r="AL57" s="6"/>
      <c r="AM57" s="6"/>
      <c r="AN57" s="6"/>
      <c r="AO57" s="6"/>
      <c r="AP57" s="6"/>
      <c r="AQ57" s="6"/>
    </row>
    <row r="58" spans="1:43" s="9" customFormat="1" ht="12" customHeight="1" x14ac:dyDescent="0.2">
      <c r="A58" s="8" t="s">
        <v>37</v>
      </c>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6"/>
      <c r="AK58" s="6"/>
      <c r="AL58" s="6"/>
      <c r="AM58" s="6"/>
      <c r="AN58" s="6"/>
      <c r="AO58" s="6"/>
      <c r="AP58" s="6"/>
      <c r="AQ58" s="6"/>
    </row>
    <row r="59" spans="1:43" s="9" customFormat="1" ht="12" hidden="1" customHeight="1" x14ac:dyDescent="0.2">
      <c r="A59" s="8">
        <v>2</v>
      </c>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6"/>
      <c r="AK59" s="6"/>
      <c r="AL59" s="6"/>
      <c r="AM59" s="6"/>
      <c r="AN59" s="6"/>
      <c r="AO59" s="6"/>
      <c r="AP59" s="6"/>
      <c r="AQ59" s="6"/>
    </row>
    <row r="60" spans="1:43" s="7" customFormat="1" ht="12" customHeight="1" x14ac:dyDescent="0.2">
      <c r="A60" s="4" t="s">
        <v>5</v>
      </c>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6"/>
      <c r="AK60" s="6"/>
      <c r="AL60" s="6"/>
      <c r="AM60" s="6"/>
      <c r="AN60" s="6"/>
      <c r="AO60" s="6"/>
      <c r="AP60" s="6"/>
      <c r="AQ60" s="6"/>
    </row>
    <row r="61" spans="1:43" s="9" customFormat="1" ht="12" customHeight="1" x14ac:dyDescent="0.2">
      <c r="A61" s="8" t="s">
        <v>37</v>
      </c>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6"/>
      <c r="AK61" s="6"/>
      <c r="AL61" s="6"/>
      <c r="AM61" s="6"/>
      <c r="AN61" s="6"/>
      <c r="AO61" s="6"/>
      <c r="AP61" s="6"/>
      <c r="AQ61" s="6"/>
    </row>
    <row r="62" spans="1:43" s="9" customFormat="1" ht="12" hidden="1" customHeight="1" x14ac:dyDescent="0.2">
      <c r="A62" s="8">
        <v>2</v>
      </c>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6"/>
      <c r="AK62" s="6"/>
      <c r="AL62" s="6"/>
      <c r="AM62" s="6"/>
      <c r="AN62" s="6"/>
      <c r="AO62" s="6"/>
      <c r="AP62" s="6"/>
      <c r="AQ62" s="6"/>
    </row>
    <row r="63" spans="1:43" s="7" customFormat="1" ht="12" customHeight="1" x14ac:dyDescent="0.2">
      <c r="A63" s="4" t="s">
        <v>6</v>
      </c>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6"/>
      <c r="AK63" s="6"/>
      <c r="AL63" s="6"/>
      <c r="AM63" s="6"/>
      <c r="AN63" s="6"/>
      <c r="AO63" s="6"/>
      <c r="AP63" s="6"/>
      <c r="AQ63" s="6"/>
    </row>
    <row r="64" spans="1:43" s="9" customFormat="1" ht="12" customHeight="1" x14ac:dyDescent="0.2">
      <c r="A64" s="8" t="s">
        <v>14</v>
      </c>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6"/>
      <c r="AK64" s="6"/>
      <c r="AL64" s="6"/>
      <c r="AM64" s="6"/>
      <c r="AN64" s="6"/>
      <c r="AO64" s="6"/>
      <c r="AP64" s="6"/>
      <c r="AQ64" s="6"/>
    </row>
    <row r="65" spans="1:43" s="7" customFormat="1" ht="12" customHeight="1" x14ac:dyDescent="0.2">
      <c r="A65" s="4" t="s">
        <v>7</v>
      </c>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6"/>
      <c r="AK65" s="6"/>
      <c r="AL65" s="6"/>
      <c r="AM65" s="6"/>
      <c r="AN65" s="6"/>
      <c r="AO65" s="6"/>
      <c r="AP65" s="6"/>
      <c r="AQ65" s="6"/>
    </row>
    <row r="66" spans="1:43" s="9" customFormat="1" ht="12" customHeight="1" x14ac:dyDescent="0.2">
      <c r="A66" s="8" t="s">
        <v>14</v>
      </c>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6"/>
      <c r="AK66" s="6"/>
      <c r="AL66" s="6"/>
      <c r="AM66" s="6"/>
      <c r="AN66" s="6"/>
      <c r="AO66" s="6"/>
      <c r="AP66" s="6"/>
      <c r="AQ66" s="6"/>
    </row>
    <row r="67" spans="1:43" s="7" customFormat="1" ht="12" customHeight="1" x14ac:dyDescent="0.2">
      <c r="A67" s="4" t="s">
        <v>8</v>
      </c>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6"/>
      <c r="AK67" s="6"/>
      <c r="AL67" s="6"/>
      <c r="AM67" s="6"/>
      <c r="AN67" s="6"/>
      <c r="AO67" s="6"/>
      <c r="AP67" s="6"/>
      <c r="AQ67" s="6"/>
    </row>
    <row r="68" spans="1:43" s="9" customFormat="1" ht="12" customHeight="1" x14ac:dyDescent="0.2">
      <c r="A68" s="8" t="s">
        <v>13</v>
      </c>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6"/>
      <c r="AK68" s="6"/>
      <c r="AL68" s="6"/>
      <c r="AM68" s="6"/>
      <c r="AN68" s="6"/>
      <c r="AO68" s="6"/>
      <c r="AP68" s="6"/>
      <c r="AQ68" s="6"/>
    </row>
    <row r="69" spans="1:43" s="7" customFormat="1" ht="12" customHeight="1" x14ac:dyDescent="0.2">
      <c r="A69" s="4" t="s">
        <v>9</v>
      </c>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6"/>
      <c r="AK69" s="6"/>
      <c r="AL69" s="6"/>
      <c r="AM69" s="6"/>
      <c r="AN69" s="6"/>
      <c r="AO69" s="6"/>
      <c r="AP69" s="6"/>
      <c r="AQ69" s="6"/>
    </row>
    <row r="70" spans="1:43" s="9" customFormat="1" ht="12" customHeight="1" x14ac:dyDescent="0.2">
      <c r="A70" s="8" t="s">
        <v>15</v>
      </c>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6"/>
      <c r="AK70" s="6"/>
      <c r="AL70" s="6"/>
      <c r="AM70" s="6"/>
      <c r="AN70" s="6"/>
      <c r="AO70" s="6"/>
      <c r="AP70" s="6"/>
      <c r="AQ70" s="6"/>
    </row>
    <row r="71" spans="1:43" s="7" customFormat="1" ht="12" customHeight="1" x14ac:dyDescent="0.2">
      <c r="A71" s="4" t="s">
        <v>11</v>
      </c>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6"/>
      <c r="AK71" s="6"/>
      <c r="AL71" s="6"/>
      <c r="AM71" s="6"/>
      <c r="AN71" s="6"/>
      <c r="AO71" s="6"/>
      <c r="AP71" s="6"/>
      <c r="AQ71" s="6"/>
    </row>
    <row r="72" spans="1:43" s="9" customFormat="1" ht="12" customHeight="1" x14ac:dyDescent="0.2">
      <c r="A72" s="8" t="s">
        <v>37</v>
      </c>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6"/>
      <c r="AK72" s="6"/>
      <c r="AL72" s="6"/>
      <c r="AM72" s="6"/>
      <c r="AN72" s="6"/>
      <c r="AO72" s="6"/>
      <c r="AP72" s="6"/>
      <c r="AQ72" s="6"/>
    </row>
    <row r="73" spans="1:43" s="9" customFormat="1" ht="12" hidden="1" customHeight="1" x14ac:dyDescent="0.2">
      <c r="A73" s="8">
        <v>2</v>
      </c>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6"/>
      <c r="AK73" s="6"/>
      <c r="AL73" s="6"/>
      <c r="AM73" s="6"/>
      <c r="AN73" s="6"/>
      <c r="AO73" s="6"/>
      <c r="AP73" s="6"/>
      <c r="AQ73" s="6"/>
    </row>
    <row r="74" spans="1:43" s="7" customFormat="1" ht="12" customHeight="1" x14ac:dyDescent="0.2">
      <c r="A74" s="4" t="s">
        <v>10</v>
      </c>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6"/>
      <c r="AK74" s="6"/>
      <c r="AL74" s="6"/>
      <c r="AM74" s="6"/>
      <c r="AN74" s="6"/>
      <c r="AO74" s="6"/>
      <c r="AP74" s="6"/>
      <c r="AQ74" s="6"/>
    </row>
    <row r="75" spans="1:43" s="9" customFormat="1" ht="12" customHeight="1" x14ac:dyDescent="0.2">
      <c r="A75" s="8" t="s">
        <v>13</v>
      </c>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6"/>
      <c r="AK75" s="6"/>
      <c r="AL75" s="6"/>
      <c r="AM75" s="6"/>
      <c r="AN75" s="6"/>
      <c r="AO75" s="6"/>
      <c r="AP75" s="6"/>
      <c r="AQ75" s="6"/>
    </row>
    <row r="76" spans="1:43" s="9" customFormat="1" ht="12" customHeight="1" x14ac:dyDescent="0.2">
      <c r="A76" s="8"/>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6"/>
      <c r="AK76" s="6"/>
      <c r="AL76" s="6"/>
      <c r="AM76" s="6"/>
      <c r="AN76" s="6"/>
      <c r="AO76" s="6"/>
      <c r="AP76" s="6"/>
      <c r="AQ76" s="6"/>
    </row>
    <row r="77" spans="1:43" s="9" customFormat="1" ht="12" customHeight="1" x14ac:dyDescent="0.2">
      <c r="A77" s="16"/>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6"/>
      <c r="AK77" s="6"/>
      <c r="AL77" s="6"/>
      <c r="AM77" s="6"/>
      <c r="AN77" s="6"/>
      <c r="AO77" s="6"/>
      <c r="AP77" s="6"/>
      <c r="AQ77" s="6"/>
    </row>
    <row r="78" spans="1:43" x14ac:dyDescent="0.2">
      <c r="A78" s="1" t="s">
        <v>28</v>
      </c>
    </row>
    <row r="79" spans="1:43" s="6" customFormat="1" ht="12.75" customHeight="1" x14ac:dyDescent="0.2">
      <c r="A79" s="13" t="s">
        <v>17</v>
      </c>
    </row>
    <row r="80" spans="1:43" s="6" customFormat="1" ht="12.75" customHeight="1" x14ac:dyDescent="0.2">
      <c r="A80" s="14" t="s">
        <v>18</v>
      </c>
    </row>
    <row r="81" spans="1:1" s="6" customFormat="1" ht="12.75" customHeight="1" x14ac:dyDescent="0.2">
      <c r="A81" s="14" t="s">
        <v>19</v>
      </c>
    </row>
    <row r="82" spans="1:1" s="6" customFormat="1" ht="12.75" customHeight="1" x14ac:dyDescent="0.2">
      <c r="A82" s="14" t="s">
        <v>20</v>
      </c>
    </row>
    <row r="83" spans="1:1" s="6" customFormat="1" ht="12.75" customHeight="1" x14ac:dyDescent="0.2">
      <c r="A83" s="14" t="s">
        <v>21</v>
      </c>
    </row>
    <row r="84" spans="1:1" s="6" customFormat="1" ht="12.75" customHeight="1" x14ac:dyDescent="0.2">
      <c r="A84" s="14" t="s">
        <v>22</v>
      </c>
    </row>
    <row r="85" spans="1:1" s="6" customFormat="1" ht="12.75" customHeight="1" x14ac:dyDescent="0.2">
      <c r="A85" s="15" t="s">
        <v>23</v>
      </c>
    </row>
    <row r="86" spans="1:1" s="6" customFormat="1" ht="12.75" customHeight="1" x14ac:dyDescent="0.2"/>
    <row r="88" spans="1:1" x14ac:dyDescent="0.2">
      <c r="A88" s="17" t="s">
        <v>29</v>
      </c>
    </row>
    <row r="89" spans="1:1" ht="12.75" customHeight="1" x14ac:dyDescent="0.2">
      <c r="A89" s="27" t="s">
        <v>30</v>
      </c>
    </row>
    <row r="90" spans="1:1" ht="12.75" customHeight="1" x14ac:dyDescent="0.2">
      <c r="A90" s="28" t="s">
        <v>31</v>
      </c>
    </row>
    <row r="91" spans="1:1" x14ac:dyDescent="0.2">
      <c r="A91" s="26" t="s">
        <v>32</v>
      </c>
    </row>
    <row r="92" spans="1:1" x14ac:dyDescent="0.2">
      <c r="A92" s="26" t="s">
        <v>33</v>
      </c>
    </row>
    <row r="93" spans="1:1" x14ac:dyDescent="0.2">
      <c r="A93" s="18" t="s">
        <v>34</v>
      </c>
    </row>
    <row r="94" spans="1:1" x14ac:dyDescent="0.2">
      <c r="A94" s="26" t="s">
        <v>35</v>
      </c>
    </row>
    <row r="96" spans="1:1" ht="13.5" thickBot="1" x14ac:dyDescent="0.25">
      <c r="A96" s="42" t="s">
        <v>24</v>
      </c>
    </row>
    <row r="97" spans="1:1" ht="12.75" customHeight="1" x14ac:dyDescent="0.2">
      <c r="A97" s="267" t="s">
        <v>36</v>
      </c>
    </row>
    <row r="98" spans="1:1" x14ac:dyDescent="0.2">
      <c r="A98" s="268"/>
    </row>
    <row r="99" spans="1:1" x14ac:dyDescent="0.2">
      <c r="A99" s="268"/>
    </row>
    <row r="100" spans="1:1" x14ac:dyDescent="0.2">
      <c r="A100" s="268"/>
    </row>
    <row r="101" spans="1:1" x14ac:dyDescent="0.2">
      <c r="A101" s="268"/>
    </row>
    <row r="102" spans="1:1" ht="13.5" thickBot="1" x14ac:dyDescent="0.25">
      <c r="A102" s="269"/>
    </row>
  </sheetData>
  <mergeCells count="1">
    <mergeCell ref="A97:A102"/>
  </mergeCells>
  <pageMargins left="0.75" right="0.75" top="1" bottom="1" header="0.5" footer="0.5"/>
  <pageSetup paperSize="9" orientation="portrait" horizontalDpi="4294967295" verticalDpi="4294967295"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78"/>
  <sheetViews>
    <sheetView showGridLines="0" zoomScaleNormal="100" workbookViewId="0">
      <pane xSplit="1" ySplit="3" topLeftCell="B4" activePane="bottomRight" state="frozen"/>
      <selection pane="topRight" activeCell="B1" sqref="B1"/>
      <selection pane="bottomLeft" activeCell="A3" sqref="A3"/>
      <selection pane="bottomRight" activeCell="D54" sqref="D54"/>
    </sheetView>
  </sheetViews>
  <sheetFormatPr defaultColWidth="9.140625" defaultRowHeight="12.75" x14ac:dyDescent="0.2"/>
  <cols>
    <col min="1" max="1" width="58" style="32" customWidth="1"/>
    <col min="2" max="2" width="10.42578125" style="32" customWidth="1"/>
    <col min="3" max="6" width="9.7109375" style="32" customWidth="1"/>
    <col min="7" max="9" width="10.28515625" style="32" customWidth="1"/>
    <col min="10" max="10" width="10" style="32" customWidth="1"/>
    <col min="11" max="55" width="9.7109375" style="32" customWidth="1"/>
    <col min="56" max="57" width="9.85546875" style="32" customWidth="1"/>
    <col min="58" max="58" width="10.42578125" style="32" customWidth="1"/>
    <col min="59" max="67" width="9.85546875" style="32" customWidth="1"/>
    <col min="68" max="68" width="10.140625" style="32" customWidth="1"/>
    <col min="69" max="69" width="9.85546875" style="32" customWidth="1"/>
    <col min="70" max="16384" width="9.140625" style="32"/>
  </cols>
  <sheetData>
    <row r="1" spans="1:69" ht="27" customHeight="1" x14ac:dyDescent="0.2">
      <c r="A1" s="185" t="str">
        <f>'BAR BB| Open rates'!A1</f>
        <v>Сочи Марриотт Красная Поляна 5*/ Sochi Marriott Krasnaya Polyana 5*</v>
      </c>
    </row>
    <row r="2" spans="1:69" hidden="1" x14ac:dyDescent="0.2">
      <c r="A2" s="11" t="s">
        <v>16</v>
      </c>
    </row>
    <row r="3" spans="1:69" s="33" customFormat="1" ht="26.25" hidden="1" customHeight="1" x14ac:dyDescent="0.2">
      <c r="A3" s="64" t="s">
        <v>62</v>
      </c>
      <c r="B3" s="109" t="e">
        <f>'BAR BB| Open rates'!#REF!</f>
        <v>#REF!</v>
      </c>
      <c r="C3" s="109" t="e">
        <f>'BAR BB| Open rates'!#REF!</f>
        <v>#REF!</v>
      </c>
      <c r="D3" s="109" t="e">
        <f>'BAR BB| Open rates'!#REF!</f>
        <v>#REF!</v>
      </c>
      <c r="E3" s="109" t="e">
        <f>'BAR BB| Open rates'!#REF!</f>
        <v>#REF!</v>
      </c>
      <c r="F3" s="109" t="e">
        <f>'BAR BB| Open rates'!#REF!</f>
        <v>#REF!</v>
      </c>
      <c r="G3" s="109" t="e">
        <f>'BAR BB| Open rates'!#REF!</f>
        <v>#REF!</v>
      </c>
      <c r="H3" s="109" t="e">
        <f>'BAR BB| Open rates'!#REF!</f>
        <v>#REF!</v>
      </c>
      <c r="I3" s="109" t="e">
        <f>'BAR BB| Open rates'!#REF!</f>
        <v>#REF!</v>
      </c>
      <c r="J3" s="109" t="e">
        <f>'BAR BB| Open rates'!#REF!</f>
        <v>#REF!</v>
      </c>
      <c r="K3" s="109" t="e">
        <f>'BAR BB| Open rates'!#REF!</f>
        <v>#REF!</v>
      </c>
      <c r="L3" s="109" t="e">
        <f>'BAR BB| Open rates'!#REF!</f>
        <v>#REF!</v>
      </c>
      <c r="M3" s="109" t="e">
        <f>'BAR BB| Open rates'!#REF!</f>
        <v>#REF!</v>
      </c>
      <c r="N3" s="109" t="e">
        <f>'BAR BB| Open rates'!#REF!</f>
        <v>#REF!</v>
      </c>
      <c r="O3" s="109" t="e">
        <f>'BAR BB| Open rates'!#REF!</f>
        <v>#REF!</v>
      </c>
      <c r="P3" s="109" t="e">
        <f>'BAR BB| Open rates'!#REF!</f>
        <v>#REF!</v>
      </c>
      <c r="Q3" s="109" t="e">
        <f>'BAR BB| Open rates'!#REF!</f>
        <v>#REF!</v>
      </c>
      <c r="R3" s="109" t="e">
        <f>'BAR BB| Open rates'!#REF!</f>
        <v>#REF!</v>
      </c>
      <c r="S3" s="109" t="e">
        <f>'BAR BB| Open rates'!#REF!</f>
        <v>#REF!</v>
      </c>
      <c r="T3" s="109" t="e">
        <f>'BAR BB| Open rates'!#REF!</f>
        <v>#REF!</v>
      </c>
      <c r="U3" s="109" t="e">
        <f>'BAR BB| Open rates'!#REF!</f>
        <v>#REF!</v>
      </c>
      <c r="V3" s="109" t="e">
        <f>'BAR BB| Open rates'!#REF!</f>
        <v>#REF!</v>
      </c>
      <c r="W3" s="109" t="e">
        <f>'BAR BB| Open rates'!#REF!</f>
        <v>#REF!</v>
      </c>
      <c r="X3" s="109" t="e">
        <f>'BAR BB| Open rates'!#REF!</f>
        <v>#REF!</v>
      </c>
      <c r="Y3" s="109" t="e">
        <f>'BAR BB| Open rates'!#REF!</f>
        <v>#REF!</v>
      </c>
      <c r="Z3" s="109" t="e">
        <f>'BAR BB| Open rates'!#REF!</f>
        <v>#REF!</v>
      </c>
      <c r="AA3" s="109" t="e">
        <f>'BAR BB| Open rates'!#REF!</f>
        <v>#REF!</v>
      </c>
      <c r="AB3" s="109" t="e">
        <f>'BAR BB| Open rates'!#REF!</f>
        <v>#REF!</v>
      </c>
      <c r="AC3" s="109" t="e">
        <f>'BAR BB| Open rates'!#REF!</f>
        <v>#REF!</v>
      </c>
      <c r="AD3" s="109" t="e">
        <f>'BAR BB| Open rates'!#REF!</f>
        <v>#REF!</v>
      </c>
      <c r="AE3" s="109" t="e">
        <f>'BAR BB| Open rates'!#REF!</f>
        <v>#REF!</v>
      </c>
      <c r="AF3" s="109" t="e">
        <f>'BAR BB| Open rates'!#REF!</f>
        <v>#REF!</v>
      </c>
      <c r="AG3" s="109" t="e">
        <f>'BAR BB| Open rates'!#REF!</f>
        <v>#REF!</v>
      </c>
      <c r="AH3" s="109" t="e">
        <f>'BAR BB| Open rates'!#REF!</f>
        <v>#REF!</v>
      </c>
      <c r="AI3" s="109" t="e">
        <f>'BAR BB| Open rates'!#REF!</f>
        <v>#REF!</v>
      </c>
      <c r="AJ3" s="109" t="e">
        <f>'BAR BB| Open rates'!#REF!</f>
        <v>#REF!</v>
      </c>
      <c r="AK3" s="109" t="e">
        <f>'BAR BB| Open rates'!#REF!</f>
        <v>#REF!</v>
      </c>
      <c r="AL3" s="109" t="e">
        <f>'BAR BB| Open rates'!#REF!</f>
        <v>#REF!</v>
      </c>
      <c r="AM3" s="109" t="e">
        <f>'BAR BB| Open rates'!#REF!</f>
        <v>#REF!</v>
      </c>
      <c r="AN3" s="109" t="e">
        <f>'BAR BB| Open rates'!#REF!</f>
        <v>#REF!</v>
      </c>
      <c r="AO3" s="109" t="e">
        <f>'BAR BB| Open rates'!#REF!</f>
        <v>#REF!</v>
      </c>
      <c r="AP3" s="109" t="e">
        <f>'BAR BB| Open rates'!#REF!</f>
        <v>#REF!</v>
      </c>
      <c r="AQ3" s="109" t="e">
        <f>'BAR BB| Open rates'!#REF!</f>
        <v>#REF!</v>
      </c>
      <c r="AR3" s="109" t="e">
        <f>'BAR BB| Open rates'!#REF!</f>
        <v>#REF!</v>
      </c>
      <c r="AS3" s="109" t="e">
        <f>'BAR BB| Open rates'!#REF!</f>
        <v>#REF!</v>
      </c>
      <c r="AT3" s="109" t="e">
        <f>'BAR BB| Open rates'!#REF!</f>
        <v>#REF!</v>
      </c>
      <c r="AU3" s="109" t="e">
        <f>'BAR BB| Open rates'!#REF!</f>
        <v>#REF!</v>
      </c>
      <c r="AV3" s="109" t="e">
        <f>'BAR BB| Open rates'!#REF!</f>
        <v>#REF!</v>
      </c>
      <c r="AW3" s="109" t="e">
        <f>'BAR BB| Open rates'!#REF!</f>
        <v>#REF!</v>
      </c>
      <c r="AX3" s="109" t="e">
        <f>'BAR BB| Open rates'!#REF!</f>
        <v>#REF!</v>
      </c>
      <c r="AY3" s="109" t="e">
        <f>'BAR BB| Open rates'!#REF!</f>
        <v>#REF!</v>
      </c>
      <c r="AZ3" s="109" t="e">
        <f>'BAR BB| Open rates'!#REF!</f>
        <v>#REF!</v>
      </c>
      <c r="BA3" s="109" t="e">
        <f>'BAR BB| Open rates'!#REF!</f>
        <v>#REF!</v>
      </c>
      <c r="BB3" s="109" t="e">
        <f>'BAR BB| Open rates'!#REF!</f>
        <v>#REF!</v>
      </c>
      <c r="BC3" s="109" t="e">
        <f>'BAR BB| Open rates'!#REF!</f>
        <v>#REF!</v>
      </c>
      <c r="BD3" s="109" t="e">
        <f>'BAR BB| Open rates'!#REF!</f>
        <v>#REF!</v>
      </c>
      <c r="BE3" s="109" t="e">
        <f>'BAR BB| Open rates'!#REF!</f>
        <v>#REF!</v>
      </c>
      <c r="BF3" s="109" t="e">
        <f>'BAR BB| Open rates'!#REF!</f>
        <v>#REF!</v>
      </c>
      <c r="BG3" s="109" t="e">
        <f>'BAR BB| Open rates'!#REF!</f>
        <v>#REF!</v>
      </c>
      <c r="BH3" s="109" t="e">
        <f>'BAR BB| Open rates'!#REF!</f>
        <v>#REF!</v>
      </c>
      <c r="BI3" s="109" t="e">
        <f>'BAR BB| Open rates'!#REF!</f>
        <v>#REF!</v>
      </c>
      <c r="BJ3" s="109" t="e">
        <f>'BAR BB| Open rates'!#REF!</f>
        <v>#REF!</v>
      </c>
      <c r="BK3" s="109" t="e">
        <f>'BAR BB| Open rates'!#REF!</f>
        <v>#REF!</v>
      </c>
      <c r="BL3" s="109" t="e">
        <f>'BAR BB| Open rates'!#REF!</f>
        <v>#REF!</v>
      </c>
      <c r="BM3" s="109" t="e">
        <f>'BAR BB| Open rates'!#REF!</f>
        <v>#REF!</v>
      </c>
      <c r="BN3" s="109" t="e">
        <f>'BAR BB| Open rates'!#REF!</f>
        <v>#REF!</v>
      </c>
      <c r="BO3" s="109" t="e">
        <f>'BAR BB| Open rates'!#REF!</f>
        <v>#REF!</v>
      </c>
      <c r="BP3" s="109" t="e">
        <f>'BAR BB| Open rates'!#REF!</f>
        <v>#REF!</v>
      </c>
      <c r="BQ3" s="109" t="e">
        <f>'BAR BB| Open rates'!#REF!</f>
        <v>#REF!</v>
      </c>
    </row>
    <row r="4" spans="1:69" s="33" customFormat="1" ht="26.25" hidden="1" customHeight="1" x14ac:dyDescent="0.2">
      <c r="A4" s="49"/>
      <c r="B4" s="109" t="e">
        <f>'BAR BB| Open rates'!#REF!</f>
        <v>#REF!</v>
      </c>
      <c r="C4" s="109" t="e">
        <f>'BAR BB| Open rates'!#REF!</f>
        <v>#REF!</v>
      </c>
      <c r="D4" s="109" t="e">
        <f>'BAR BB| Open rates'!#REF!</f>
        <v>#REF!</v>
      </c>
      <c r="E4" s="109" t="e">
        <f>'BAR BB| Open rates'!#REF!</f>
        <v>#REF!</v>
      </c>
      <c r="F4" s="109" t="e">
        <f>'BAR BB| Open rates'!#REF!</f>
        <v>#REF!</v>
      </c>
      <c r="G4" s="109" t="e">
        <f>'BAR BB| Open rates'!#REF!</f>
        <v>#REF!</v>
      </c>
      <c r="H4" s="109" t="e">
        <f>'BAR BB| Open rates'!#REF!</f>
        <v>#REF!</v>
      </c>
      <c r="I4" s="109" t="e">
        <f>'BAR BB| Open rates'!#REF!</f>
        <v>#REF!</v>
      </c>
      <c r="J4" s="109" t="e">
        <f>'BAR BB| Open rates'!#REF!</f>
        <v>#REF!</v>
      </c>
      <c r="K4" s="109" t="e">
        <f>'BAR BB| Open rates'!#REF!</f>
        <v>#REF!</v>
      </c>
      <c r="L4" s="109" t="e">
        <f>'BAR BB| Open rates'!#REF!</f>
        <v>#REF!</v>
      </c>
      <c r="M4" s="109" t="e">
        <f>'BAR BB| Open rates'!#REF!</f>
        <v>#REF!</v>
      </c>
      <c r="N4" s="109" t="e">
        <f>'BAR BB| Open rates'!#REF!</f>
        <v>#REF!</v>
      </c>
      <c r="O4" s="109" t="e">
        <f>'BAR BB| Open rates'!#REF!</f>
        <v>#REF!</v>
      </c>
      <c r="P4" s="109" t="e">
        <f>'BAR BB| Open rates'!#REF!</f>
        <v>#REF!</v>
      </c>
      <c r="Q4" s="109" t="e">
        <f>'BAR BB| Open rates'!#REF!</f>
        <v>#REF!</v>
      </c>
      <c r="R4" s="109" t="e">
        <f>'BAR BB| Open rates'!#REF!</f>
        <v>#REF!</v>
      </c>
      <c r="S4" s="109" t="e">
        <f>'BAR BB| Open rates'!#REF!</f>
        <v>#REF!</v>
      </c>
      <c r="T4" s="109" t="e">
        <f>'BAR BB| Open rates'!#REF!</f>
        <v>#REF!</v>
      </c>
      <c r="U4" s="109" t="e">
        <f>'BAR BB| Open rates'!#REF!</f>
        <v>#REF!</v>
      </c>
      <c r="V4" s="109" t="e">
        <f>'BAR BB| Open rates'!#REF!</f>
        <v>#REF!</v>
      </c>
      <c r="W4" s="109" t="e">
        <f>'BAR BB| Open rates'!#REF!</f>
        <v>#REF!</v>
      </c>
      <c r="X4" s="109" t="e">
        <f>'BAR BB| Open rates'!#REF!</f>
        <v>#REF!</v>
      </c>
      <c r="Y4" s="109" t="e">
        <f>'BAR BB| Open rates'!#REF!</f>
        <v>#REF!</v>
      </c>
      <c r="Z4" s="109" t="e">
        <f>'BAR BB| Open rates'!#REF!</f>
        <v>#REF!</v>
      </c>
      <c r="AA4" s="109" t="e">
        <f>'BAR BB| Open rates'!#REF!</f>
        <v>#REF!</v>
      </c>
      <c r="AB4" s="109" t="e">
        <f>'BAR BB| Open rates'!#REF!</f>
        <v>#REF!</v>
      </c>
      <c r="AC4" s="109" t="e">
        <f>'BAR BB| Open rates'!#REF!</f>
        <v>#REF!</v>
      </c>
      <c r="AD4" s="109" t="e">
        <f>'BAR BB| Open rates'!#REF!</f>
        <v>#REF!</v>
      </c>
      <c r="AE4" s="109" t="e">
        <f>'BAR BB| Open rates'!#REF!</f>
        <v>#REF!</v>
      </c>
      <c r="AF4" s="109" t="e">
        <f>'BAR BB| Open rates'!#REF!</f>
        <v>#REF!</v>
      </c>
      <c r="AG4" s="109" t="e">
        <f>'BAR BB| Open rates'!#REF!</f>
        <v>#REF!</v>
      </c>
      <c r="AH4" s="109" t="e">
        <f>'BAR BB| Open rates'!#REF!</f>
        <v>#REF!</v>
      </c>
      <c r="AI4" s="109" t="e">
        <f>'BAR BB| Open rates'!#REF!</f>
        <v>#REF!</v>
      </c>
      <c r="AJ4" s="109" t="e">
        <f>'BAR BB| Open rates'!#REF!</f>
        <v>#REF!</v>
      </c>
      <c r="AK4" s="109" t="e">
        <f>'BAR BB| Open rates'!#REF!</f>
        <v>#REF!</v>
      </c>
      <c r="AL4" s="109" t="e">
        <f>'BAR BB| Open rates'!#REF!</f>
        <v>#REF!</v>
      </c>
      <c r="AM4" s="109" t="e">
        <f>'BAR BB| Open rates'!#REF!</f>
        <v>#REF!</v>
      </c>
      <c r="AN4" s="109" t="e">
        <f>'BAR BB| Open rates'!#REF!</f>
        <v>#REF!</v>
      </c>
      <c r="AO4" s="109" t="e">
        <f>'BAR BB| Open rates'!#REF!</f>
        <v>#REF!</v>
      </c>
      <c r="AP4" s="109" t="e">
        <f>'BAR BB| Open rates'!#REF!</f>
        <v>#REF!</v>
      </c>
      <c r="AQ4" s="109" t="e">
        <f>'BAR BB| Open rates'!#REF!</f>
        <v>#REF!</v>
      </c>
      <c r="AR4" s="109" t="e">
        <f>'BAR BB| Open rates'!#REF!</f>
        <v>#REF!</v>
      </c>
      <c r="AS4" s="109" t="e">
        <f>'BAR BB| Open rates'!#REF!</f>
        <v>#REF!</v>
      </c>
      <c r="AT4" s="109" t="e">
        <f>'BAR BB| Open rates'!#REF!</f>
        <v>#REF!</v>
      </c>
      <c r="AU4" s="109" t="e">
        <f>'BAR BB| Open rates'!#REF!</f>
        <v>#REF!</v>
      </c>
      <c r="AV4" s="109" t="e">
        <f>'BAR BB| Open rates'!#REF!</f>
        <v>#REF!</v>
      </c>
      <c r="AW4" s="109" t="e">
        <f>'BAR BB| Open rates'!#REF!</f>
        <v>#REF!</v>
      </c>
      <c r="AX4" s="109" t="e">
        <f>'BAR BB| Open rates'!#REF!</f>
        <v>#REF!</v>
      </c>
      <c r="AY4" s="109" t="e">
        <f>'BAR BB| Open rates'!#REF!</f>
        <v>#REF!</v>
      </c>
      <c r="AZ4" s="109" t="e">
        <f>'BAR BB| Open rates'!#REF!</f>
        <v>#REF!</v>
      </c>
      <c r="BA4" s="109" t="e">
        <f>'BAR BB| Open rates'!#REF!</f>
        <v>#REF!</v>
      </c>
      <c r="BB4" s="109" t="e">
        <f>'BAR BB| Open rates'!#REF!</f>
        <v>#REF!</v>
      </c>
      <c r="BC4" s="109" t="e">
        <f>'BAR BB| Open rates'!#REF!</f>
        <v>#REF!</v>
      </c>
      <c r="BD4" s="109" t="e">
        <f>'BAR BB| Open rates'!#REF!</f>
        <v>#REF!</v>
      </c>
      <c r="BE4" s="109" t="e">
        <f>'BAR BB| Open rates'!#REF!</f>
        <v>#REF!</v>
      </c>
      <c r="BF4" s="109" t="e">
        <f>'BAR BB| Open rates'!#REF!</f>
        <v>#REF!</v>
      </c>
      <c r="BG4" s="109" t="e">
        <f>'BAR BB| Open rates'!#REF!</f>
        <v>#REF!</v>
      </c>
      <c r="BH4" s="109" t="e">
        <f>'BAR BB| Open rates'!#REF!</f>
        <v>#REF!</v>
      </c>
      <c r="BI4" s="109" t="e">
        <f>'BAR BB| Open rates'!#REF!</f>
        <v>#REF!</v>
      </c>
      <c r="BJ4" s="109" t="e">
        <f>'BAR BB| Open rates'!#REF!</f>
        <v>#REF!</v>
      </c>
      <c r="BK4" s="109" t="e">
        <f>'BAR BB| Open rates'!#REF!</f>
        <v>#REF!</v>
      </c>
      <c r="BL4" s="109" t="e">
        <f>'BAR BB| Open rates'!#REF!</f>
        <v>#REF!</v>
      </c>
      <c r="BM4" s="109" t="e">
        <f>'BAR BB| Open rates'!#REF!</f>
        <v>#REF!</v>
      </c>
      <c r="BN4" s="109" t="e">
        <f>'BAR BB| Open rates'!#REF!</f>
        <v>#REF!</v>
      </c>
      <c r="BO4" s="109" t="e">
        <f>'BAR BB| Open rates'!#REF!</f>
        <v>#REF!</v>
      </c>
      <c r="BP4" s="109" t="e">
        <f>'BAR BB| Open rates'!#REF!</f>
        <v>#REF!</v>
      </c>
      <c r="BQ4" s="109" t="e">
        <f>'BAR BB| Open rates'!#REF!</f>
        <v>#REF!</v>
      </c>
    </row>
    <row r="5" spans="1:69" s="36" customFormat="1" ht="12" hidden="1" customHeight="1" x14ac:dyDescent="0.2">
      <c r="A5" s="164" t="str">
        <f>'BAR BB| Open rates'!A5</f>
        <v>Делюкс/ Deluxe</v>
      </c>
    </row>
    <row r="6" spans="1:69" s="36" customFormat="1" ht="12" hidden="1" customHeight="1" x14ac:dyDescent="0.2">
      <c r="A6" s="52">
        <f>'BAR BB| Open rates'!A6</f>
        <v>1</v>
      </c>
      <c r="B6" s="43" t="e">
        <f>'BAR BB| Open rates'!#REF!</f>
        <v>#REF!</v>
      </c>
      <c r="C6" s="43" t="e">
        <f>'BAR BB| Open rates'!#REF!</f>
        <v>#REF!</v>
      </c>
      <c r="D6" s="43" t="e">
        <f>'BAR BB| Open rates'!#REF!</f>
        <v>#REF!</v>
      </c>
      <c r="E6" s="43" t="e">
        <f>'BAR BB| Open rates'!#REF!</f>
        <v>#REF!</v>
      </c>
      <c r="F6" s="43" t="e">
        <f>'BAR BB| Open rates'!#REF!</f>
        <v>#REF!</v>
      </c>
      <c r="G6" s="43" t="e">
        <f>'BAR BB| Open rates'!#REF!</f>
        <v>#REF!</v>
      </c>
      <c r="H6" s="43" t="e">
        <f>'BAR BB| Open rates'!#REF!</f>
        <v>#REF!</v>
      </c>
      <c r="I6" s="43" t="e">
        <f>'BAR BB| Open rates'!#REF!</f>
        <v>#REF!</v>
      </c>
      <c r="J6" s="43" t="e">
        <f>'BAR BB| Open rates'!#REF!</f>
        <v>#REF!</v>
      </c>
      <c r="K6" s="43" t="e">
        <f>'BAR BB| Open rates'!#REF!</f>
        <v>#REF!</v>
      </c>
      <c r="L6" s="43" t="e">
        <f>'BAR BB| Open rates'!#REF!</f>
        <v>#REF!</v>
      </c>
      <c r="M6" s="43" t="e">
        <f>'BAR BB| Open rates'!#REF!</f>
        <v>#REF!</v>
      </c>
      <c r="N6" s="43" t="e">
        <f>'BAR BB| Open rates'!#REF!</f>
        <v>#REF!</v>
      </c>
      <c r="O6" s="43" t="e">
        <f>'BAR BB| Open rates'!#REF!</f>
        <v>#REF!</v>
      </c>
      <c r="P6" s="43" t="e">
        <f>'BAR BB| Open rates'!#REF!</f>
        <v>#REF!</v>
      </c>
      <c r="Q6" s="43" t="e">
        <f>'BAR BB| Open rates'!#REF!</f>
        <v>#REF!</v>
      </c>
      <c r="R6" s="43" t="e">
        <f>'BAR BB| Open rates'!#REF!</f>
        <v>#REF!</v>
      </c>
      <c r="S6" s="43" t="e">
        <f>'BAR BB| Open rates'!#REF!</f>
        <v>#REF!</v>
      </c>
      <c r="T6" s="43" t="e">
        <f>'BAR BB| Open rates'!#REF!</f>
        <v>#REF!</v>
      </c>
      <c r="U6" s="43" t="e">
        <f>'BAR BB| Open rates'!#REF!</f>
        <v>#REF!</v>
      </c>
      <c r="V6" s="43" t="e">
        <f>'BAR BB| Open rates'!#REF!</f>
        <v>#REF!</v>
      </c>
      <c r="W6" s="43" t="e">
        <f>'BAR BB| Open rates'!#REF!</f>
        <v>#REF!</v>
      </c>
      <c r="X6" s="43" t="e">
        <f>'BAR BB| Open rates'!#REF!</f>
        <v>#REF!</v>
      </c>
      <c r="Y6" s="43" t="e">
        <f>'BAR BB| Open rates'!#REF!</f>
        <v>#REF!</v>
      </c>
      <c r="Z6" s="43" t="e">
        <f>'BAR BB| Open rates'!#REF!</f>
        <v>#REF!</v>
      </c>
      <c r="AA6" s="43" t="e">
        <f>'BAR BB| Open rates'!#REF!</f>
        <v>#REF!</v>
      </c>
      <c r="AB6" s="43" t="e">
        <f>'BAR BB| Open rates'!#REF!</f>
        <v>#REF!</v>
      </c>
      <c r="AC6" s="43" t="e">
        <f>'BAR BB| Open rates'!#REF!</f>
        <v>#REF!</v>
      </c>
      <c r="AD6" s="43" t="e">
        <f>'BAR BB| Open rates'!#REF!</f>
        <v>#REF!</v>
      </c>
      <c r="AE6" s="43" t="e">
        <f>'BAR BB| Open rates'!#REF!</f>
        <v>#REF!</v>
      </c>
      <c r="AF6" s="43" t="e">
        <f>'BAR BB| Open rates'!#REF!</f>
        <v>#REF!</v>
      </c>
      <c r="AG6" s="43" t="e">
        <f>'BAR BB| Open rates'!#REF!</f>
        <v>#REF!</v>
      </c>
      <c r="AH6" s="43" t="e">
        <f>'BAR BB| Open rates'!#REF!</f>
        <v>#REF!</v>
      </c>
      <c r="AI6" s="43" t="e">
        <f>'BAR BB| Open rates'!#REF!</f>
        <v>#REF!</v>
      </c>
      <c r="AJ6" s="43" t="e">
        <f>'BAR BB| Open rates'!#REF!</f>
        <v>#REF!</v>
      </c>
      <c r="AK6" s="43" t="e">
        <f>'BAR BB| Open rates'!#REF!</f>
        <v>#REF!</v>
      </c>
      <c r="AL6" s="43" t="e">
        <f>'BAR BB| Open rates'!#REF!</f>
        <v>#REF!</v>
      </c>
      <c r="AM6" s="43" t="e">
        <f>'BAR BB| Open rates'!#REF!</f>
        <v>#REF!</v>
      </c>
      <c r="AN6" s="43" t="e">
        <f>'BAR BB| Open rates'!#REF!</f>
        <v>#REF!</v>
      </c>
      <c r="AO6" s="43" t="e">
        <f>'BAR BB| Open rates'!#REF!</f>
        <v>#REF!</v>
      </c>
      <c r="AP6" s="43" t="e">
        <f>'BAR BB| Open rates'!#REF!</f>
        <v>#REF!</v>
      </c>
      <c r="AQ6" s="43" t="e">
        <f>'BAR BB| Open rates'!#REF!</f>
        <v>#REF!</v>
      </c>
      <c r="AR6" s="43" t="e">
        <f>'BAR BB| Open rates'!#REF!</f>
        <v>#REF!</v>
      </c>
      <c r="AS6" s="43" t="e">
        <f>'BAR BB| Open rates'!#REF!</f>
        <v>#REF!</v>
      </c>
      <c r="AT6" s="43" t="e">
        <f>'BAR BB| Open rates'!#REF!</f>
        <v>#REF!</v>
      </c>
      <c r="AU6" s="43" t="e">
        <f>'BAR BB| Open rates'!#REF!</f>
        <v>#REF!</v>
      </c>
      <c r="AV6" s="43" t="e">
        <f>'BAR BB| Open rates'!#REF!</f>
        <v>#REF!</v>
      </c>
      <c r="AW6" s="43" t="e">
        <f>'BAR BB| Open rates'!#REF!</f>
        <v>#REF!</v>
      </c>
      <c r="AX6" s="43" t="e">
        <f>'BAR BB| Open rates'!#REF!</f>
        <v>#REF!</v>
      </c>
      <c r="AY6" s="43" t="e">
        <f>'BAR BB| Open rates'!#REF!</f>
        <v>#REF!</v>
      </c>
      <c r="AZ6" s="43" t="e">
        <f>'BAR BB| Open rates'!#REF!</f>
        <v>#REF!</v>
      </c>
      <c r="BA6" s="43" t="e">
        <f>'BAR BB| Open rates'!#REF!</f>
        <v>#REF!</v>
      </c>
      <c r="BB6" s="43" t="e">
        <f>'BAR BB| Open rates'!#REF!</f>
        <v>#REF!</v>
      </c>
      <c r="BC6" s="43" t="e">
        <f>'BAR BB| Open rates'!#REF!</f>
        <v>#REF!</v>
      </c>
      <c r="BD6" s="43" t="e">
        <f>'BAR BB| Open rates'!#REF!</f>
        <v>#REF!</v>
      </c>
      <c r="BE6" s="43" t="e">
        <f>'BAR BB| Open rates'!#REF!</f>
        <v>#REF!</v>
      </c>
      <c r="BF6" s="43" t="e">
        <f>'BAR BB| Open rates'!#REF!</f>
        <v>#REF!</v>
      </c>
      <c r="BG6" s="43" t="e">
        <f>'BAR BB| Open rates'!#REF!</f>
        <v>#REF!</v>
      </c>
      <c r="BH6" s="43" t="e">
        <f>'BAR BB| Open rates'!#REF!</f>
        <v>#REF!</v>
      </c>
      <c r="BI6" s="43" t="e">
        <f>'BAR BB| Open rates'!#REF!</f>
        <v>#REF!</v>
      </c>
      <c r="BJ6" s="43" t="e">
        <f>'BAR BB| Open rates'!#REF!</f>
        <v>#REF!</v>
      </c>
      <c r="BK6" s="43" t="e">
        <f>'BAR BB| Open rates'!#REF!</f>
        <v>#REF!</v>
      </c>
      <c r="BL6" s="43" t="e">
        <f>'BAR BB| Open rates'!#REF!</f>
        <v>#REF!</v>
      </c>
      <c r="BM6" s="43" t="e">
        <f>'BAR BB| Open rates'!#REF!</f>
        <v>#REF!</v>
      </c>
      <c r="BN6" s="43" t="e">
        <f>'BAR BB| Open rates'!#REF!</f>
        <v>#REF!</v>
      </c>
      <c r="BO6" s="43" t="e">
        <f>'BAR BB| Open rates'!#REF!</f>
        <v>#REF!</v>
      </c>
      <c r="BP6" s="43" t="e">
        <f>'BAR BB| Open rates'!#REF!</f>
        <v>#REF!</v>
      </c>
      <c r="BQ6" s="43" t="e">
        <f>'BAR BB| Open rates'!#REF!</f>
        <v>#REF!</v>
      </c>
    </row>
    <row r="7" spans="1:69" s="36" customFormat="1" ht="12" hidden="1" customHeight="1" x14ac:dyDescent="0.2">
      <c r="A7" s="52">
        <f>'BAR BB| Open rates'!A7</f>
        <v>2</v>
      </c>
      <c r="B7" s="43" t="e">
        <f>'BAR BB| Open rates'!#REF!</f>
        <v>#REF!</v>
      </c>
      <c r="C7" s="43" t="e">
        <f>'BAR BB| Open rates'!#REF!</f>
        <v>#REF!</v>
      </c>
      <c r="D7" s="43" t="e">
        <f>'BAR BB| Open rates'!#REF!</f>
        <v>#REF!</v>
      </c>
      <c r="E7" s="43" t="e">
        <f>'BAR BB| Open rates'!#REF!</f>
        <v>#REF!</v>
      </c>
      <c r="F7" s="43" t="e">
        <f>'BAR BB| Open rates'!#REF!</f>
        <v>#REF!</v>
      </c>
      <c r="G7" s="43" t="e">
        <f>'BAR BB| Open rates'!#REF!</f>
        <v>#REF!</v>
      </c>
      <c r="H7" s="43" t="e">
        <f>'BAR BB| Open rates'!#REF!</f>
        <v>#REF!</v>
      </c>
      <c r="I7" s="43" t="e">
        <f>'BAR BB| Open rates'!#REF!</f>
        <v>#REF!</v>
      </c>
      <c r="J7" s="43" t="e">
        <f>'BAR BB| Open rates'!#REF!</f>
        <v>#REF!</v>
      </c>
      <c r="K7" s="43" t="e">
        <f>'BAR BB| Open rates'!#REF!</f>
        <v>#REF!</v>
      </c>
      <c r="L7" s="43" t="e">
        <f>'BAR BB| Open rates'!#REF!</f>
        <v>#REF!</v>
      </c>
      <c r="M7" s="43" t="e">
        <f>'BAR BB| Open rates'!#REF!</f>
        <v>#REF!</v>
      </c>
      <c r="N7" s="43" t="e">
        <f>'BAR BB| Open rates'!#REF!</f>
        <v>#REF!</v>
      </c>
      <c r="O7" s="43" t="e">
        <f>'BAR BB| Open rates'!#REF!</f>
        <v>#REF!</v>
      </c>
      <c r="P7" s="43" t="e">
        <f>'BAR BB| Open rates'!#REF!</f>
        <v>#REF!</v>
      </c>
      <c r="Q7" s="43" t="e">
        <f>'BAR BB| Open rates'!#REF!</f>
        <v>#REF!</v>
      </c>
      <c r="R7" s="43" t="e">
        <f>'BAR BB| Open rates'!#REF!</f>
        <v>#REF!</v>
      </c>
      <c r="S7" s="43" t="e">
        <f>'BAR BB| Open rates'!#REF!</f>
        <v>#REF!</v>
      </c>
      <c r="T7" s="43" t="e">
        <f>'BAR BB| Open rates'!#REF!</f>
        <v>#REF!</v>
      </c>
      <c r="U7" s="43" t="e">
        <f>'BAR BB| Open rates'!#REF!</f>
        <v>#REF!</v>
      </c>
      <c r="V7" s="43" t="e">
        <f>'BAR BB| Open rates'!#REF!</f>
        <v>#REF!</v>
      </c>
      <c r="W7" s="43" t="e">
        <f>'BAR BB| Open rates'!#REF!</f>
        <v>#REF!</v>
      </c>
      <c r="X7" s="43" t="e">
        <f>'BAR BB| Open rates'!#REF!</f>
        <v>#REF!</v>
      </c>
      <c r="Y7" s="43" t="e">
        <f>'BAR BB| Open rates'!#REF!</f>
        <v>#REF!</v>
      </c>
      <c r="Z7" s="43" t="e">
        <f>'BAR BB| Open rates'!#REF!</f>
        <v>#REF!</v>
      </c>
      <c r="AA7" s="43" t="e">
        <f>'BAR BB| Open rates'!#REF!</f>
        <v>#REF!</v>
      </c>
      <c r="AB7" s="43" t="e">
        <f>'BAR BB| Open rates'!#REF!</f>
        <v>#REF!</v>
      </c>
      <c r="AC7" s="43" t="e">
        <f>'BAR BB| Open rates'!#REF!</f>
        <v>#REF!</v>
      </c>
      <c r="AD7" s="43" t="e">
        <f>'BAR BB| Open rates'!#REF!</f>
        <v>#REF!</v>
      </c>
      <c r="AE7" s="43" t="e">
        <f>'BAR BB| Open rates'!#REF!</f>
        <v>#REF!</v>
      </c>
      <c r="AF7" s="43" t="e">
        <f>'BAR BB| Open rates'!#REF!</f>
        <v>#REF!</v>
      </c>
      <c r="AG7" s="43" t="e">
        <f>'BAR BB| Open rates'!#REF!</f>
        <v>#REF!</v>
      </c>
      <c r="AH7" s="43" t="e">
        <f>'BAR BB| Open rates'!#REF!</f>
        <v>#REF!</v>
      </c>
      <c r="AI7" s="43" t="e">
        <f>'BAR BB| Open rates'!#REF!</f>
        <v>#REF!</v>
      </c>
      <c r="AJ7" s="43" t="e">
        <f>'BAR BB| Open rates'!#REF!</f>
        <v>#REF!</v>
      </c>
      <c r="AK7" s="43" t="e">
        <f>'BAR BB| Open rates'!#REF!</f>
        <v>#REF!</v>
      </c>
      <c r="AL7" s="43" t="e">
        <f>'BAR BB| Open rates'!#REF!</f>
        <v>#REF!</v>
      </c>
      <c r="AM7" s="43" t="e">
        <f>'BAR BB| Open rates'!#REF!</f>
        <v>#REF!</v>
      </c>
      <c r="AN7" s="43" t="e">
        <f>'BAR BB| Open rates'!#REF!</f>
        <v>#REF!</v>
      </c>
      <c r="AO7" s="43" t="e">
        <f>'BAR BB| Open rates'!#REF!</f>
        <v>#REF!</v>
      </c>
      <c r="AP7" s="43" t="e">
        <f>'BAR BB| Open rates'!#REF!</f>
        <v>#REF!</v>
      </c>
      <c r="AQ7" s="43" t="e">
        <f>'BAR BB| Open rates'!#REF!</f>
        <v>#REF!</v>
      </c>
      <c r="AR7" s="43" t="e">
        <f>'BAR BB| Open rates'!#REF!</f>
        <v>#REF!</v>
      </c>
      <c r="AS7" s="43" t="e">
        <f>'BAR BB| Open rates'!#REF!</f>
        <v>#REF!</v>
      </c>
      <c r="AT7" s="43" t="e">
        <f>'BAR BB| Open rates'!#REF!</f>
        <v>#REF!</v>
      </c>
      <c r="AU7" s="43" t="e">
        <f>'BAR BB| Open rates'!#REF!</f>
        <v>#REF!</v>
      </c>
      <c r="AV7" s="43" t="e">
        <f>'BAR BB| Open rates'!#REF!</f>
        <v>#REF!</v>
      </c>
      <c r="AW7" s="43" t="e">
        <f>'BAR BB| Open rates'!#REF!</f>
        <v>#REF!</v>
      </c>
      <c r="AX7" s="43" t="e">
        <f>'BAR BB| Open rates'!#REF!</f>
        <v>#REF!</v>
      </c>
      <c r="AY7" s="43" t="e">
        <f>'BAR BB| Open rates'!#REF!</f>
        <v>#REF!</v>
      </c>
      <c r="AZ7" s="43" t="e">
        <f>'BAR BB| Open rates'!#REF!</f>
        <v>#REF!</v>
      </c>
      <c r="BA7" s="43" t="e">
        <f>'BAR BB| Open rates'!#REF!</f>
        <v>#REF!</v>
      </c>
      <c r="BB7" s="43" t="e">
        <f>'BAR BB| Open rates'!#REF!</f>
        <v>#REF!</v>
      </c>
      <c r="BC7" s="43" t="e">
        <f>'BAR BB| Open rates'!#REF!</f>
        <v>#REF!</v>
      </c>
      <c r="BD7" s="43" t="e">
        <f>'BAR BB| Open rates'!#REF!</f>
        <v>#REF!</v>
      </c>
      <c r="BE7" s="43" t="e">
        <f>'BAR BB| Open rates'!#REF!</f>
        <v>#REF!</v>
      </c>
      <c r="BF7" s="43" t="e">
        <f>'BAR BB| Open rates'!#REF!</f>
        <v>#REF!</v>
      </c>
      <c r="BG7" s="43" t="e">
        <f>'BAR BB| Open rates'!#REF!</f>
        <v>#REF!</v>
      </c>
      <c r="BH7" s="43" t="e">
        <f>'BAR BB| Open rates'!#REF!</f>
        <v>#REF!</v>
      </c>
      <c r="BI7" s="43" t="e">
        <f>'BAR BB| Open rates'!#REF!</f>
        <v>#REF!</v>
      </c>
      <c r="BJ7" s="43" t="e">
        <f>'BAR BB| Open rates'!#REF!</f>
        <v>#REF!</v>
      </c>
      <c r="BK7" s="43" t="e">
        <f>'BAR BB| Open rates'!#REF!</f>
        <v>#REF!</v>
      </c>
      <c r="BL7" s="43" t="e">
        <f>'BAR BB| Open rates'!#REF!</f>
        <v>#REF!</v>
      </c>
      <c r="BM7" s="43" t="e">
        <f>'BAR BB| Open rates'!#REF!</f>
        <v>#REF!</v>
      </c>
      <c r="BN7" s="43" t="e">
        <f>'BAR BB| Open rates'!#REF!</f>
        <v>#REF!</v>
      </c>
      <c r="BO7" s="43" t="e">
        <f>'BAR BB| Open rates'!#REF!</f>
        <v>#REF!</v>
      </c>
      <c r="BP7" s="43" t="e">
        <f>'BAR BB| Open rates'!#REF!</f>
        <v>#REF!</v>
      </c>
      <c r="BQ7" s="43" t="e">
        <f>'BAR BB| Open rates'!#REF!</f>
        <v>#REF!</v>
      </c>
    </row>
    <row r="8" spans="1:69" s="36" customFormat="1" ht="12" hidden="1" customHeight="1" x14ac:dyDescent="0.2">
      <c r="A8" s="146" t="str">
        <f>'BAR BB| Open rates'!A8</f>
        <v>Делюкс с видом на горы / Deluxe Mountain View</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row>
    <row r="9" spans="1:69" s="36" customFormat="1" ht="12" hidden="1" customHeight="1" x14ac:dyDescent="0.2">
      <c r="A9" s="52">
        <f>'BAR BB| Open rates'!A9</f>
        <v>1</v>
      </c>
      <c r="B9" s="43" t="e">
        <f>'BAR BB| Open rates'!#REF!</f>
        <v>#REF!</v>
      </c>
      <c r="C9" s="43" t="e">
        <f>'BAR BB| Open rates'!#REF!</f>
        <v>#REF!</v>
      </c>
      <c r="D9" s="43" t="e">
        <f>'BAR BB| Open rates'!#REF!</f>
        <v>#REF!</v>
      </c>
      <c r="E9" s="43" t="e">
        <f>'BAR BB| Open rates'!#REF!</f>
        <v>#REF!</v>
      </c>
      <c r="F9" s="43" t="e">
        <f>'BAR BB| Open rates'!#REF!</f>
        <v>#REF!</v>
      </c>
      <c r="G9" s="43" t="e">
        <f>'BAR BB| Open rates'!#REF!</f>
        <v>#REF!</v>
      </c>
      <c r="H9" s="43" t="e">
        <f>'BAR BB| Open rates'!#REF!</f>
        <v>#REF!</v>
      </c>
      <c r="I9" s="43" t="e">
        <f>'BAR BB| Open rates'!#REF!</f>
        <v>#REF!</v>
      </c>
      <c r="J9" s="43" t="e">
        <f>'BAR BB| Open rates'!#REF!</f>
        <v>#REF!</v>
      </c>
      <c r="K9" s="43" t="e">
        <f>'BAR BB| Open rates'!#REF!</f>
        <v>#REF!</v>
      </c>
      <c r="L9" s="43" t="e">
        <f>'BAR BB| Open rates'!#REF!</f>
        <v>#REF!</v>
      </c>
      <c r="M9" s="43" t="e">
        <f>'BAR BB| Open rates'!#REF!</f>
        <v>#REF!</v>
      </c>
      <c r="N9" s="43" t="e">
        <f>'BAR BB| Open rates'!#REF!</f>
        <v>#REF!</v>
      </c>
      <c r="O9" s="43" t="e">
        <f>'BAR BB| Open rates'!#REF!</f>
        <v>#REF!</v>
      </c>
      <c r="P9" s="43" t="e">
        <f>'BAR BB| Open rates'!#REF!</f>
        <v>#REF!</v>
      </c>
      <c r="Q9" s="43" t="e">
        <f>'BAR BB| Open rates'!#REF!</f>
        <v>#REF!</v>
      </c>
      <c r="R9" s="43" t="e">
        <f>'BAR BB| Open rates'!#REF!</f>
        <v>#REF!</v>
      </c>
      <c r="S9" s="43" t="e">
        <f>'BAR BB| Open rates'!#REF!</f>
        <v>#REF!</v>
      </c>
      <c r="T9" s="43" t="e">
        <f>'BAR BB| Open rates'!#REF!</f>
        <v>#REF!</v>
      </c>
      <c r="U9" s="43" t="e">
        <f>'BAR BB| Open rates'!#REF!</f>
        <v>#REF!</v>
      </c>
      <c r="V9" s="43" t="e">
        <f>'BAR BB| Open rates'!#REF!</f>
        <v>#REF!</v>
      </c>
      <c r="W9" s="43" t="e">
        <f>'BAR BB| Open rates'!#REF!</f>
        <v>#REF!</v>
      </c>
      <c r="X9" s="43" t="e">
        <f>'BAR BB| Open rates'!#REF!</f>
        <v>#REF!</v>
      </c>
      <c r="Y9" s="43" t="e">
        <f>'BAR BB| Open rates'!#REF!</f>
        <v>#REF!</v>
      </c>
      <c r="Z9" s="43" t="e">
        <f>'BAR BB| Open rates'!#REF!</f>
        <v>#REF!</v>
      </c>
      <c r="AA9" s="43" t="e">
        <f>'BAR BB| Open rates'!#REF!</f>
        <v>#REF!</v>
      </c>
      <c r="AB9" s="43" t="e">
        <f>'BAR BB| Open rates'!#REF!</f>
        <v>#REF!</v>
      </c>
      <c r="AC9" s="43" t="e">
        <f>'BAR BB| Open rates'!#REF!</f>
        <v>#REF!</v>
      </c>
      <c r="AD9" s="43" t="e">
        <f>'BAR BB| Open rates'!#REF!</f>
        <v>#REF!</v>
      </c>
      <c r="AE9" s="43" t="e">
        <f>'BAR BB| Open rates'!#REF!</f>
        <v>#REF!</v>
      </c>
      <c r="AF9" s="43" t="e">
        <f>'BAR BB| Open rates'!#REF!</f>
        <v>#REF!</v>
      </c>
      <c r="AG9" s="43" t="e">
        <f>'BAR BB| Open rates'!#REF!</f>
        <v>#REF!</v>
      </c>
      <c r="AH9" s="43" t="e">
        <f>'BAR BB| Open rates'!#REF!</f>
        <v>#REF!</v>
      </c>
      <c r="AI9" s="43" t="e">
        <f>'BAR BB| Open rates'!#REF!</f>
        <v>#REF!</v>
      </c>
      <c r="AJ9" s="43" t="e">
        <f>'BAR BB| Open rates'!#REF!</f>
        <v>#REF!</v>
      </c>
      <c r="AK9" s="43" t="e">
        <f>'BAR BB| Open rates'!#REF!</f>
        <v>#REF!</v>
      </c>
      <c r="AL9" s="43" t="e">
        <f>'BAR BB| Open rates'!#REF!</f>
        <v>#REF!</v>
      </c>
      <c r="AM9" s="43" t="e">
        <f>'BAR BB| Open rates'!#REF!</f>
        <v>#REF!</v>
      </c>
      <c r="AN9" s="43" t="e">
        <f>'BAR BB| Open rates'!#REF!</f>
        <v>#REF!</v>
      </c>
      <c r="AO9" s="43" t="e">
        <f>'BAR BB| Open rates'!#REF!</f>
        <v>#REF!</v>
      </c>
      <c r="AP9" s="43" t="e">
        <f>'BAR BB| Open rates'!#REF!</f>
        <v>#REF!</v>
      </c>
      <c r="AQ9" s="43" t="e">
        <f>'BAR BB| Open rates'!#REF!</f>
        <v>#REF!</v>
      </c>
      <c r="AR9" s="43" t="e">
        <f>'BAR BB| Open rates'!#REF!</f>
        <v>#REF!</v>
      </c>
      <c r="AS9" s="43" t="e">
        <f>'BAR BB| Open rates'!#REF!</f>
        <v>#REF!</v>
      </c>
      <c r="AT9" s="43" t="e">
        <f>'BAR BB| Open rates'!#REF!</f>
        <v>#REF!</v>
      </c>
      <c r="AU9" s="43" t="e">
        <f>'BAR BB| Open rates'!#REF!</f>
        <v>#REF!</v>
      </c>
      <c r="AV9" s="43" t="e">
        <f>'BAR BB| Open rates'!#REF!</f>
        <v>#REF!</v>
      </c>
      <c r="AW9" s="43" t="e">
        <f>'BAR BB| Open rates'!#REF!</f>
        <v>#REF!</v>
      </c>
      <c r="AX9" s="43" t="e">
        <f>'BAR BB| Open rates'!#REF!</f>
        <v>#REF!</v>
      </c>
      <c r="AY9" s="43" t="e">
        <f>'BAR BB| Open rates'!#REF!</f>
        <v>#REF!</v>
      </c>
      <c r="AZ9" s="43" t="e">
        <f>'BAR BB| Open rates'!#REF!</f>
        <v>#REF!</v>
      </c>
      <c r="BA9" s="43" t="e">
        <f>'BAR BB| Open rates'!#REF!</f>
        <v>#REF!</v>
      </c>
      <c r="BB9" s="43" t="e">
        <f>'BAR BB| Open rates'!#REF!</f>
        <v>#REF!</v>
      </c>
      <c r="BC9" s="43" t="e">
        <f>'BAR BB| Open rates'!#REF!</f>
        <v>#REF!</v>
      </c>
      <c r="BD9" s="43" t="e">
        <f>'BAR BB| Open rates'!#REF!</f>
        <v>#REF!</v>
      </c>
      <c r="BE9" s="43" t="e">
        <f>'BAR BB| Open rates'!#REF!</f>
        <v>#REF!</v>
      </c>
      <c r="BF9" s="43" t="e">
        <f>'BAR BB| Open rates'!#REF!</f>
        <v>#REF!</v>
      </c>
      <c r="BG9" s="43" t="e">
        <f>'BAR BB| Open rates'!#REF!</f>
        <v>#REF!</v>
      </c>
      <c r="BH9" s="43" t="e">
        <f>'BAR BB| Open rates'!#REF!</f>
        <v>#REF!</v>
      </c>
      <c r="BI9" s="43" t="e">
        <f>'BAR BB| Open rates'!#REF!</f>
        <v>#REF!</v>
      </c>
      <c r="BJ9" s="43" t="e">
        <f>'BAR BB| Open rates'!#REF!</f>
        <v>#REF!</v>
      </c>
      <c r="BK9" s="43" t="e">
        <f>'BAR BB| Open rates'!#REF!</f>
        <v>#REF!</v>
      </c>
      <c r="BL9" s="43" t="e">
        <f>'BAR BB| Open rates'!#REF!</f>
        <v>#REF!</v>
      </c>
      <c r="BM9" s="43" t="e">
        <f>'BAR BB| Open rates'!#REF!</f>
        <v>#REF!</v>
      </c>
      <c r="BN9" s="43" t="e">
        <f>'BAR BB| Open rates'!#REF!</f>
        <v>#REF!</v>
      </c>
      <c r="BO9" s="43" t="e">
        <f>'BAR BB| Open rates'!#REF!</f>
        <v>#REF!</v>
      </c>
      <c r="BP9" s="43" t="e">
        <f>'BAR BB| Open rates'!#REF!</f>
        <v>#REF!</v>
      </c>
      <c r="BQ9" s="43" t="e">
        <f>'BAR BB| Open rates'!#REF!</f>
        <v>#REF!</v>
      </c>
    </row>
    <row r="10" spans="1:69" s="36" customFormat="1" ht="12" hidden="1" customHeight="1" x14ac:dyDescent="0.2">
      <c r="A10" s="52">
        <f>'BAR BB| Open rates'!A10</f>
        <v>2</v>
      </c>
      <c r="B10" s="43" t="e">
        <f>'BAR BB| Open rates'!#REF!</f>
        <v>#REF!</v>
      </c>
      <c r="C10" s="43" t="e">
        <f>'BAR BB| Open rates'!#REF!</f>
        <v>#REF!</v>
      </c>
      <c r="D10" s="43" t="e">
        <f>'BAR BB| Open rates'!#REF!</f>
        <v>#REF!</v>
      </c>
      <c r="E10" s="43" t="e">
        <f>'BAR BB| Open rates'!#REF!</f>
        <v>#REF!</v>
      </c>
      <c r="F10" s="43" t="e">
        <f>'BAR BB| Open rates'!#REF!</f>
        <v>#REF!</v>
      </c>
      <c r="G10" s="43" t="e">
        <f>'BAR BB| Open rates'!#REF!</f>
        <v>#REF!</v>
      </c>
      <c r="H10" s="43" t="e">
        <f>'BAR BB| Open rates'!#REF!</f>
        <v>#REF!</v>
      </c>
      <c r="I10" s="43" t="e">
        <f>'BAR BB| Open rates'!#REF!</f>
        <v>#REF!</v>
      </c>
      <c r="J10" s="43" t="e">
        <f>'BAR BB| Open rates'!#REF!</f>
        <v>#REF!</v>
      </c>
      <c r="K10" s="43" t="e">
        <f>'BAR BB| Open rates'!#REF!</f>
        <v>#REF!</v>
      </c>
      <c r="L10" s="43" t="e">
        <f>'BAR BB| Open rates'!#REF!</f>
        <v>#REF!</v>
      </c>
      <c r="M10" s="43" t="e">
        <f>'BAR BB| Open rates'!#REF!</f>
        <v>#REF!</v>
      </c>
      <c r="N10" s="43" t="e">
        <f>'BAR BB| Open rates'!#REF!</f>
        <v>#REF!</v>
      </c>
      <c r="O10" s="43" t="e">
        <f>'BAR BB| Open rates'!#REF!</f>
        <v>#REF!</v>
      </c>
      <c r="P10" s="43" t="e">
        <f>'BAR BB| Open rates'!#REF!</f>
        <v>#REF!</v>
      </c>
      <c r="Q10" s="43" t="e">
        <f>'BAR BB| Open rates'!#REF!</f>
        <v>#REF!</v>
      </c>
      <c r="R10" s="43" t="e">
        <f>'BAR BB| Open rates'!#REF!</f>
        <v>#REF!</v>
      </c>
      <c r="S10" s="43" t="e">
        <f>'BAR BB| Open rates'!#REF!</f>
        <v>#REF!</v>
      </c>
      <c r="T10" s="43" t="e">
        <f>'BAR BB| Open rates'!#REF!</f>
        <v>#REF!</v>
      </c>
      <c r="U10" s="43" t="e">
        <f>'BAR BB| Open rates'!#REF!</f>
        <v>#REF!</v>
      </c>
      <c r="V10" s="43" t="e">
        <f>'BAR BB| Open rates'!#REF!</f>
        <v>#REF!</v>
      </c>
      <c r="W10" s="43" t="e">
        <f>'BAR BB| Open rates'!#REF!</f>
        <v>#REF!</v>
      </c>
      <c r="X10" s="43" t="e">
        <f>'BAR BB| Open rates'!#REF!</f>
        <v>#REF!</v>
      </c>
      <c r="Y10" s="43" t="e">
        <f>'BAR BB| Open rates'!#REF!</f>
        <v>#REF!</v>
      </c>
      <c r="Z10" s="43" t="e">
        <f>'BAR BB| Open rates'!#REF!</f>
        <v>#REF!</v>
      </c>
      <c r="AA10" s="43" t="e">
        <f>'BAR BB| Open rates'!#REF!</f>
        <v>#REF!</v>
      </c>
      <c r="AB10" s="43" t="e">
        <f>'BAR BB| Open rates'!#REF!</f>
        <v>#REF!</v>
      </c>
      <c r="AC10" s="43" t="e">
        <f>'BAR BB| Open rates'!#REF!</f>
        <v>#REF!</v>
      </c>
      <c r="AD10" s="43" t="e">
        <f>'BAR BB| Open rates'!#REF!</f>
        <v>#REF!</v>
      </c>
      <c r="AE10" s="43" t="e">
        <f>'BAR BB| Open rates'!#REF!</f>
        <v>#REF!</v>
      </c>
      <c r="AF10" s="43" t="e">
        <f>'BAR BB| Open rates'!#REF!</f>
        <v>#REF!</v>
      </c>
      <c r="AG10" s="43" t="e">
        <f>'BAR BB| Open rates'!#REF!</f>
        <v>#REF!</v>
      </c>
      <c r="AH10" s="43" t="e">
        <f>'BAR BB| Open rates'!#REF!</f>
        <v>#REF!</v>
      </c>
      <c r="AI10" s="43" t="e">
        <f>'BAR BB| Open rates'!#REF!</f>
        <v>#REF!</v>
      </c>
      <c r="AJ10" s="43" t="e">
        <f>'BAR BB| Open rates'!#REF!</f>
        <v>#REF!</v>
      </c>
      <c r="AK10" s="43" t="e">
        <f>'BAR BB| Open rates'!#REF!</f>
        <v>#REF!</v>
      </c>
      <c r="AL10" s="43" t="e">
        <f>'BAR BB| Open rates'!#REF!</f>
        <v>#REF!</v>
      </c>
      <c r="AM10" s="43" t="e">
        <f>'BAR BB| Open rates'!#REF!</f>
        <v>#REF!</v>
      </c>
      <c r="AN10" s="43" t="e">
        <f>'BAR BB| Open rates'!#REF!</f>
        <v>#REF!</v>
      </c>
      <c r="AO10" s="43" t="e">
        <f>'BAR BB| Open rates'!#REF!</f>
        <v>#REF!</v>
      </c>
      <c r="AP10" s="43" t="e">
        <f>'BAR BB| Open rates'!#REF!</f>
        <v>#REF!</v>
      </c>
      <c r="AQ10" s="43" t="e">
        <f>'BAR BB| Open rates'!#REF!</f>
        <v>#REF!</v>
      </c>
      <c r="AR10" s="43" t="e">
        <f>'BAR BB| Open rates'!#REF!</f>
        <v>#REF!</v>
      </c>
      <c r="AS10" s="43" t="e">
        <f>'BAR BB| Open rates'!#REF!</f>
        <v>#REF!</v>
      </c>
      <c r="AT10" s="43" t="e">
        <f>'BAR BB| Open rates'!#REF!</f>
        <v>#REF!</v>
      </c>
      <c r="AU10" s="43" t="e">
        <f>'BAR BB| Open rates'!#REF!</f>
        <v>#REF!</v>
      </c>
      <c r="AV10" s="43" t="e">
        <f>'BAR BB| Open rates'!#REF!</f>
        <v>#REF!</v>
      </c>
      <c r="AW10" s="43" t="e">
        <f>'BAR BB| Open rates'!#REF!</f>
        <v>#REF!</v>
      </c>
      <c r="AX10" s="43" t="e">
        <f>'BAR BB| Open rates'!#REF!</f>
        <v>#REF!</v>
      </c>
      <c r="AY10" s="43" t="e">
        <f>'BAR BB| Open rates'!#REF!</f>
        <v>#REF!</v>
      </c>
      <c r="AZ10" s="43" t="e">
        <f>'BAR BB| Open rates'!#REF!</f>
        <v>#REF!</v>
      </c>
      <c r="BA10" s="43" t="e">
        <f>'BAR BB| Open rates'!#REF!</f>
        <v>#REF!</v>
      </c>
      <c r="BB10" s="43" t="e">
        <f>'BAR BB| Open rates'!#REF!</f>
        <v>#REF!</v>
      </c>
      <c r="BC10" s="43" t="e">
        <f>'BAR BB| Open rates'!#REF!</f>
        <v>#REF!</v>
      </c>
      <c r="BD10" s="43" t="e">
        <f>'BAR BB| Open rates'!#REF!</f>
        <v>#REF!</v>
      </c>
      <c r="BE10" s="43" t="e">
        <f>'BAR BB| Open rates'!#REF!</f>
        <v>#REF!</v>
      </c>
      <c r="BF10" s="43" t="e">
        <f>'BAR BB| Open rates'!#REF!</f>
        <v>#REF!</v>
      </c>
      <c r="BG10" s="43" t="e">
        <f>'BAR BB| Open rates'!#REF!</f>
        <v>#REF!</v>
      </c>
      <c r="BH10" s="43" t="e">
        <f>'BAR BB| Open rates'!#REF!</f>
        <v>#REF!</v>
      </c>
      <c r="BI10" s="43" t="e">
        <f>'BAR BB| Open rates'!#REF!</f>
        <v>#REF!</v>
      </c>
      <c r="BJ10" s="43" t="e">
        <f>'BAR BB| Open rates'!#REF!</f>
        <v>#REF!</v>
      </c>
      <c r="BK10" s="43" t="e">
        <f>'BAR BB| Open rates'!#REF!</f>
        <v>#REF!</v>
      </c>
      <c r="BL10" s="43" t="e">
        <f>'BAR BB| Open rates'!#REF!</f>
        <v>#REF!</v>
      </c>
      <c r="BM10" s="43" t="e">
        <f>'BAR BB| Open rates'!#REF!</f>
        <v>#REF!</v>
      </c>
      <c r="BN10" s="43" t="e">
        <f>'BAR BB| Open rates'!#REF!</f>
        <v>#REF!</v>
      </c>
      <c r="BO10" s="43" t="e">
        <f>'BAR BB| Open rates'!#REF!</f>
        <v>#REF!</v>
      </c>
      <c r="BP10" s="43" t="e">
        <f>'BAR BB| Open rates'!#REF!</f>
        <v>#REF!</v>
      </c>
      <c r="BQ10" s="43" t="e">
        <f>'BAR BB| Open rates'!#REF!</f>
        <v>#REF!</v>
      </c>
    </row>
    <row r="11" spans="1:69" s="36" customFormat="1" ht="12" hidden="1" customHeight="1" x14ac:dyDescent="0.2">
      <c r="A11" s="146" t="str">
        <f>'BAR BB| Open rates'!A11</f>
        <v>Люкс/ Suite</v>
      </c>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row>
    <row r="12" spans="1:69" s="36" customFormat="1" ht="12" hidden="1" customHeight="1" x14ac:dyDescent="0.2">
      <c r="A12" s="52">
        <f>'BAR BB| Open rates'!A12</f>
        <v>1</v>
      </c>
      <c r="B12" s="43" t="e">
        <f>'BAR BB| Open rates'!#REF!</f>
        <v>#REF!</v>
      </c>
      <c r="C12" s="43" t="e">
        <f>'BAR BB| Open rates'!#REF!</f>
        <v>#REF!</v>
      </c>
      <c r="D12" s="43" t="e">
        <f>'BAR BB| Open rates'!#REF!</f>
        <v>#REF!</v>
      </c>
      <c r="E12" s="43" t="e">
        <f>'BAR BB| Open rates'!#REF!</f>
        <v>#REF!</v>
      </c>
      <c r="F12" s="43" t="e">
        <f>'BAR BB| Open rates'!#REF!</f>
        <v>#REF!</v>
      </c>
      <c r="G12" s="43" t="e">
        <f>'BAR BB| Open rates'!#REF!</f>
        <v>#REF!</v>
      </c>
      <c r="H12" s="43" t="e">
        <f>'BAR BB| Open rates'!#REF!</f>
        <v>#REF!</v>
      </c>
      <c r="I12" s="43" t="e">
        <f>'BAR BB| Open rates'!#REF!</f>
        <v>#REF!</v>
      </c>
      <c r="J12" s="43" t="e">
        <f>'BAR BB| Open rates'!#REF!</f>
        <v>#REF!</v>
      </c>
      <c r="K12" s="43" t="e">
        <f>'BAR BB| Open rates'!#REF!</f>
        <v>#REF!</v>
      </c>
      <c r="L12" s="43" t="e">
        <f>'BAR BB| Open rates'!#REF!</f>
        <v>#REF!</v>
      </c>
      <c r="M12" s="43" t="e">
        <f>'BAR BB| Open rates'!#REF!</f>
        <v>#REF!</v>
      </c>
      <c r="N12" s="43" t="e">
        <f>'BAR BB| Open rates'!#REF!</f>
        <v>#REF!</v>
      </c>
      <c r="O12" s="43" t="e">
        <f>'BAR BB| Open rates'!#REF!</f>
        <v>#REF!</v>
      </c>
      <c r="P12" s="43" t="e">
        <f>'BAR BB| Open rates'!#REF!</f>
        <v>#REF!</v>
      </c>
      <c r="Q12" s="43" t="e">
        <f>'BAR BB| Open rates'!#REF!</f>
        <v>#REF!</v>
      </c>
      <c r="R12" s="43" t="e">
        <f>'BAR BB| Open rates'!#REF!</f>
        <v>#REF!</v>
      </c>
      <c r="S12" s="43" t="e">
        <f>'BAR BB| Open rates'!#REF!</f>
        <v>#REF!</v>
      </c>
      <c r="T12" s="43" t="e">
        <f>'BAR BB| Open rates'!#REF!</f>
        <v>#REF!</v>
      </c>
      <c r="U12" s="43" t="e">
        <f>'BAR BB| Open rates'!#REF!</f>
        <v>#REF!</v>
      </c>
      <c r="V12" s="43" t="e">
        <f>'BAR BB| Open rates'!#REF!</f>
        <v>#REF!</v>
      </c>
      <c r="W12" s="43" t="e">
        <f>'BAR BB| Open rates'!#REF!</f>
        <v>#REF!</v>
      </c>
      <c r="X12" s="43" t="e">
        <f>'BAR BB| Open rates'!#REF!</f>
        <v>#REF!</v>
      </c>
      <c r="Y12" s="43" t="e">
        <f>'BAR BB| Open rates'!#REF!</f>
        <v>#REF!</v>
      </c>
      <c r="Z12" s="43" t="e">
        <f>'BAR BB| Open rates'!#REF!</f>
        <v>#REF!</v>
      </c>
      <c r="AA12" s="43" t="e">
        <f>'BAR BB| Open rates'!#REF!</f>
        <v>#REF!</v>
      </c>
      <c r="AB12" s="43" t="e">
        <f>'BAR BB| Open rates'!#REF!</f>
        <v>#REF!</v>
      </c>
      <c r="AC12" s="43" t="e">
        <f>'BAR BB| Open rates'!#REF!</f>
        <v>#REF!</v>
      </c>
      <c r="AD12" s="43" t="e">
        <f>'BAR BB| Open rates'!#REF!</f>
        <v>#REF!</v>
      </c>
      <c r="AE12" s="43" t="e">
        <f>'BAR BB| Open rates'!#REF!</f>
        <v>#REF!</v>
      </c>
      <c r="AF12" s="43" t="e">
        <f>'BAR BB| Open rates'!#REF!</f>
        <v>#REF!</v>
      </c>
      <c r="AG12" s="43" t="e">
        <f>'BAR BB| Open rates'!#REF!</f>
        <v>#REF!</v>
      </c>
      <c r="AH12" s="43" t="e">
        <f>'BAR BB| Open rates'!#REF!</f>
        <v>#REF!</v>
      </c>
      <c r="AI12" s="43" t="e">
        <f>'BAR BB| Open rates'!#REF!</f>
        <v>#REF!</v>
      </c>
      <c r="AJ12" s="43" t="e">
        <f>'BAR BB| Open rates'!#REF!</f>
        <v>#REF!</v>
      </c>
      <c r="AK12" s="43" t="e">
        <f>'BAR BB| Open rates'!#REF!</f>
        <v>#REF!</v>
      </c>
      <c r="AL12" s="43" t="e">
        <f>'BAR BB| Open rates'!#REF!</f>
        <v>#REF!</v>
      </c>
      <c r="AM12" s="43" t="e">
        <f>'BAR BB| Open rates'!#REF!</f>
        <v>#REF!</v>
      </c>
      <c r="AN12" s="43" t="e">
        <f>'BAR BB| Open rates'!#REF!</f>
        <v>#REF!</v>
      </c>
      <c r="AO12" s="43" t="e">
        <f>'BAR BB| Open rates'!#REF!</f>
        <v>#REF!</v>
      </c>
      <c r="AP12" s="43" t="e">
        <f>'BAR BB| Open rates'!#REF!</f>
        <v>#REF!</v>
      </c>
      <c r="AQ12" s="43" t="e">
        <f>'BAR BB| Open rates'!#REF!</f>
        <v>#REF!</v>
      </c>
      <c r="AR12" s="43" t="e">
        <f>'BAR BB| Open rates'!#REF!</f>
        <v>#REF!</v>
      </c>
      <c r="AS12" s="43" t="e">
        <f>'BAR BB| Open rates'!#REF!</f>
        <v>#REF!</v>
      </c>
      <c r="AT12" s="43" t="e">
        <f>'BAR BB| Open rates'!#REF!</f>
        <v>#REF!</v>
      </c>
      <c r="AU12" s="43" t="e">
        <f>'BAR BB| Open rates'!#REF!</f>
        <v>#REF!</v>
      </c>
      <c r="AV12" s="43" t="e">
        <f>'BAR BB| Open rates'!#REF!</f>
        <v>#REF!</v>
      </c>
      <c r="AW12" s="43" t="e">
        <f>'BAR BB| Open rates'!#REF!</f>
        <v>#REF!</v>
      </c>
      <c r="AX12" s="43" t="e">
        <f>'BAR BB| Open rates'!#REF!</f>
        <v>#REF!</v>
      </c>
      <c r="AY12" s="43" t="e">
        <f>'BAR BB| Open rates'!#REF!</f>
        <v>#REF!</v>
      </c>
      <c r="AZ12" s="43" t="e">
        <f>'BAR BB| Open rates'!#REF!</f>
        <v>#REF!</v>
      </c>
      <c r="BA12" s="43" t="e">
        <f>'BAR BB| Open rates'!#REF!</f>
        <v>#REF!</v>
      </c>
      <c r="BB12" s="43" t="e">
        <f>'BAR BB| Open rates'!#REF!</f>
        <v>#REF!</v>
      </c>
      <c r="BC12" s="43" t="e">
        <f>'BAR BB| Open rates'!#REF!</f>
        <v>#REF!</v>
      </c>
      <c r="BD12" s="43" t="e">
        <f>'BAR BB| Open rates'!#REF!</f>
        <v>#REF!</v>
      </c>
      <c r="BE12" s="43" t="e">
        <f>'BAR BB| Open rates'!#REF!</f>
        <v>#REF!</v>
      </c>
      <c r="BF12" s="43" t="e">
        <f>'BAR BB| Open rates'!#REF!</f>
        <v>#REF!</v>
      </c>
      <c r="BG12" s="43" t="e">
        <f>'BAR BB| Open rates'!#REF!</f>
        <v>#REF!</v>
      </c>
      <c r="BH12" s="43" t="e">
        <f>'BAR BB| Open rates'!#REF!</f>
        <v>#REF!</v>
      </c>
      <c r="BI12" s="43" t="e">
        <f>'BAR BB| Open rates'!#REF!</f>
        <v>#REF!</v>
      </c>
      <c r="BJ12" s="43" t="e">
        <f>'BAR BB| Open rates'!#REF!</f>
        <v>#REF!</v>
      </c>
      <c r="BK12" s="43" t="e">
        <f>'BAR BB| Open rates'!#REF!</f>
        <v>#REF!</v>
      </c>
      <c r="BL12" s="43" t="e">
        <f>'BAR BB| Open rates'!#REF!</f>
        <v>#REF!</v>
      </c>
      <c r="BM12" s="43" t="e">
        <f>'BAR BB| Open rates'!#REF!</f>
        <v>#REF!</v>
      </c>
      <c r="BN12" s="43" t="e">
        <f>'BAR BB| Open rates'!#REF!</f>
        <v>#REF!</v>
      </c>
      <c r="BO12" s="43" t="e">
        <f>'BAR BB| Open rates'!#REF!</f>
        <v>#REF!</v>
      </c>
      <c r="BP12" s="43" t="e">
        <f>'BAR BB| Open rates'!#REF!</f>
        <v>#REF!</v>
      </c>
      <c r="BQ12" s="43" t="e">
        <f>'BAR BB| Open rates'!#REF!</f>
        <v>#REF!</v>
      </c>
    </row>
    <row r="13" spans="1:69" s="36" customFormat="1" ht="12" hidden="1" customHeight="1" x14ac:dyDescent="0.2">
      <c r="A13" s="52">
        <f>'BAR BB| Open rates'!A13</f>
        <v>2</v>
      </c>
      <c r="B13" s="43" t="e">
        <f>'BAR BB| Open rates'!#REF!</f>
        <v>#REF!</v>
      </c>
      <c r="C13" s="43" t="e">
        <f>'BAR BB| Open rates'!#REF!</f>
        <v>#REF!</v>
      </c>
      <c r="D13" s="43" t="e">
        <f>'BAR BB| Open rates'!#REF!</f>
        <v>#REF!</v>
      </c>
      <c r="E13" s="43" t="e">
        <f>'BAR BB| Open rates'!#REF!</f>
        <v>#REF!</v>
      </c>
      <c r="F13" s="43" t="e">
        <f>'BAR BB| Open rates'!#REF!</f>
        <v>#REF!</v>
      </c>
      <c r="G13" s="43" t="e">
        <f>'BAR BB| Open rates'!#REF!</f>
        <v>#REF!</v>
      </c>
      <c r="H13" s="43" t="e">
        <f>'BAR BB| Open rates'!#REF!</f>
        <v>#REF!</v>
      </c>
      <c r="I13" s="43" t="e">
        <f>'BAR BB| Open rates'!#REF!</f>
        <v>#REF!</v>
      </c>
      <c r="J13" s="43" t="e">
        <f>'BAR BB| Open rates'!#REF!</f>
        <v>#REF!</v>
      </c>
      <c r="K13" s="43" t="e">
        <f>'BAR BB| Open rates'!#REF!</f>
        <v>#REF!</v>
      </c>
      <c r="L13" s="43" t="e">
        <f>'BAR BB| Open rates'!#REF!</f>
        <v>#REF!</v>
      </c>
      <c r="M13" s="43" t="e">
        <f>'BAR BB| Open rates'!#REF!</f>
        <v>#REF!</v>
      </c>
      <c r="N13" s="43" t="e">
        <f>'BAR BB| Open rates'!#REF!</f>
        <v>#REF!</v>
      </c>
      <c r="O13" s="43" t="e">
        <f>'BAR BB| Open rates'!#REF!</f>
        <v>#REF!</v>
      </c>
      <c r="P13" s="43" t="e">
        <f>'BAR BB| Open rates'!#REF!</f>
        <v>#REF!</v>
      </c>
      <c r="Q13" s="43" t="e">
        <f>'BAR BB| Open rates'!#REF!</f>
        <v>#REF!</v>
      </c>
      <c r="R13" s="43" t="e">
        <f>'BAR BB| Open rates'!#REF!</f>
        <v>#REF!</v>
      </c>
      <c r="S13" s="43" t="e">
        <f>'BAR BB| Open rates'!#REF!</f>
        <v>#REF!</v>
      </c>
      <c r="T13" s="43" t="e">
        <f>'BAR BB| Open rates'!#REF!</f>
        <v>#REF!</v>
      </c>
      <c r="U13" s="43" t="e">
        <f>'BAR BB| Open rates'!#REF!</f>
        <v>#REF!</v>
      </c>
      <c r="V13" s="43" t="e">
        <f>'BAR BB| Open rates'!#REF!</f>
        <v>#REF!</v>
      </c>
      <c r="W13" s="43" t="e">
        <f>'BAR BB| Open rates'!#REF!</f>
        <v>#REF!</v>
      </c>
      <c r="X13" s="43" t="e">
        <f>'BAR BB| Open rates'!#REF!</f>
        <v>#REF!</v>
      </c>
      <c r="Y13" s="43" t="e">
        <f>'BAR BB| Open rates'!#REF!</f>
        <v>#REF!</v>
      </c>
      <c r="Z13" s="43" t="e">
        <f>'BAR BB| Open rates'!#REF!</f>
        <v>#REF!</v>
      </c>
      <c r="AA13" s="43" t="e">
        <f>'BAR BB| Open rates'!#REF!</f>
        <v>#REF!</v>
      </c>
      <c r="AB13" s="43" t="e">
        <f>'BAR BB| Open rates'!#REF!</f>
        <v>#REF!</v>
      </c>
      <c r="AC13" s="43" t="e">
        <f>'BAR BB| Open rates'!#REF!</f>
        <v>#REF!</v>
      </c>
      <c r="AD13" s="43" t="e">
        <f>'BAR BB| Open rates'!#REF!</f>
        <v>#REF!</v>
      </c>
      <c r="AE13" s="43" t="e">
        <f>'BAR BB| Open rates'!#REF!</f>
        <v>#REF!</v>
      </c>
      <c r="AF13" s="43" t="e">
        <f>'BAR BB| Open rates'!#REF!</f>
        <v>#REF!</v>
      </c>
      <c r="AG13" s="43" t="e">
        <f>'BAR BB| Open rates'!#REF!</f>
        <v>#REF!</v>
      </c>
      <c r="AH13" s="43" t="e">
        <f>'BAR BB| Open rates'!#REF!</f>
        <v>#REF!</v>
      </c>
      <c r="AI13" s="43" t="e">
        <f>'BAR BB| Open rates'!#REF!</f>
        <v>#REF!</v>
      </c>
      <c r="AJ13" s="43" t="e">
        <f>'BAR BB| Open rates'!#REF!</f>
        <v>#REF!</v>
      </c>
      <c r="AK13" s="43" t="e">
        <f>'BAR BB| Open rates'!#REF!</f>
        <v>#REF!</v>
      </c>
      <c r="AL13" s="43" t="e">
        <f>'BAR BB| Open rates'!#REF!</f>
        <v>#REF!</v>
      </c>
      <c r="AM13" s="43" t="e">
        <f>'BAR BB| Open rates'!#REF!</f>
        <v>#REF!</v>
      </c>
      <c r="AN13" s="43" t="e">
        <f>'BAR BB| Open rates'!#REF!</f>
        <v>#REF!</v>
      </c>
      <c r="AO13" s="43" t="e">
        <f>'BAR BB| Open rates'!#REF!</f>
        <v>#REF!</v>
      </c>
      <c r="AP13" s="43" t="e">
        <f>'BAR BB| Open rates'!#REF!</f>
        <v>#REF!</v>
      </c>
      <c r="AQ13" s="43" t="e">
        <f>'BAR BB| Open rates'!#REF!</f>
        <v>#REF!</v>
      </c>
      <c r="AR13" s="43" t="e">
        <f>'BAR BB| Open rates'!#REF!</f>
        <v>#REF!</v>
      </c>
      <c r="AS13" s="43" t="e">
        <f>'BAR BB| Open rates'!#REF!</f>
        <v>#REF!</v>
      </c>
      <c r="AT13" s="43" t="e">
        <f>'BAR BB| Open rates'!#REF!</f>
        <v>#REF!</v>
      </c>
      <c r="AU13" s="43" t="e">
        <f>'BAR BB| Open rates'!#REF!</f>
        <v>#REF!</v>
      </c>
      <c r="AV13" s="43" t="e">
        <f>'BAR BB| Open rates'!#REF!</f>
        <v>#REF!</v>
      </c>
      <c r="AW13" s="43" t="e">
        <f>'BAR BB| Open rates'!#REF!</f>
        <v>#REF!</v>
      </c>
      <c r="AX13" s="43" t="e">
        <f>'BAR BB| Open rates'!#REF!</f>
        <v>#REF!</v>
      </c>
      <c r="AY13" s="43" t="e">
        <f>'BAR BB| Open rates'!#REF!</f>
        <v>#REF!</v>
      </c>
      <c r="AZ13" s="43" t="e">
        <f>'BAR BB| Open rates'!#REF!</f>
        <v>#REF!</v>
      </c>
      <c r="BA13" s="43" t="e">
        <f>'BAR BB| Open rates'!#REF!</f>
        <v>#REF!</v>
      </c>
      <c r="BB13" s="43" t="e">
        <f>'BAR BB| Open rates'!#REF!</f>
        <v>#REF!</v>
      </c>
      <c r="BC13" s="43" t="e">
        <f>'BAR BB| Open rates'!#REF!</f>
        <v>#REF!</v>
      </c>
      <c r="BD13" s="43" t="e">
        <f>'BAR BB| Open rates'!#REF!</f>
        <v>#REF!</v>
      </c>
      <c r="BE13" s="43" t="e">
        <f>'BAR BB| Open rates'!#REF!</f>
        <v>#REF!</v>
      </c>
      <c r="BF13" s="43" t="e">
        <f>'BAR BB| Open rates'!#REF!</f>
        <v>#REF!</v>
      </c>
      <c r="BG13" s="43" t="e">
        <f>'BAR BB| Open rates'!#REF!</f>
        <v>#REF!</v>
      </c>
      <c r="BH13" s="43" t="e">
        <f>'BAR BB| Open rates'!#REF!</f>
        <v>#REF!</v>
      </c>
      <c r="BI13" s="43" t="e">
        <f>'BAR BB| Open rates'!#REF!</f>
        <v>#REF!</v>
      </c>
      <c r="BJ13" s="43" t="e">
        <f>'BAR BB| Open rates'!#REF!</f>
        <v>#REF!</v>
      </c>
      <c r="BK13" s="43" t="e">
        <f>'BAR BB| Open rates'!#REF!</f>
        <v>#REF!</v>
      </c>
      <c r="BL13" s="43" t="e">
        <f>'BAR BB| Open rates'!#REF!</f>
        <v>#REF!</v>
      </c>
      <c r="BM13" s="43" t="e">
        <f>'BAR BB| Open rates'!#REF!</f>
        <v>#REF!</v>
      </c>
      <c r="BN13" s="43" t="e">
        <f>'BAR BB| Open rates'!#REF!</f>
        <v>#REF!</v>
      </c>
      <c r="BO13" s="43" t="e">
        <f>'BAR BB| Open rates'!#REF!</f>
        <v>#REF!</v>
      </c>
      <c r="BP13" s="43" t="e">
        <f>'BAR BB| Open rates'!#REF!</f>
        <v>#REF!</v>
      </c>
      <c r="BQ13" s="43" t="e">
        <f>'BAR BB| Open rates'!#REF!</f>
        <v>#REF!</v>
      </c>
    </row>
    <row r="14" spans="1:69" s="36" customFormat="1" ht="12" hidden="1" customHeight="1" x14ac:dyDescent="0.2">
      <c r="A14" s="146" t="str">
        <f>'BAR BB| Open rates'!A14</f>
        <v>Представительский люкс с видом на горы / Executive Suite Mountain View</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row>
    <row r="15" spans="1:69" s="36" customFormat="1" ht="12" hidden="1" customHeight="1" x14ac:dyDescent="0.2">
      <c r="A15" s="52">
        <f>'BAR BB| Open rates'!A15</f>
        <v>1</v>
      </c>
      <c r="B15" s="43" t="e">
        <f>'BAR BB| Open rates'!#REF!</f>
        <v>#REF!</v>
      </c>
      <c r="C15" s="43" t="e">
        <f>'BAR BB| Open rates'!#REF!</f>
        <v>#REF!</v>
      </c>
      <c r="D15" s="43" t="e">
        <f>'BAR BB| Open rates'!#REF!</f>
        <v>#REF!</v>
      </c>
      <c r="E15" s="43" t="e">
        <f>'BAR BB| Open rates'!#REF!</f>
        <v>#REF!</v>
      </c>
      <c r="F15" s="43" t="e">
        <f>'BAR BB| Open rates'!#REF!</f>
        <v>#REF!</v>
      </c>
      <c r="G15" s="43" t="e">
        <f>'BAR BB| Open rates'!#REF!</f>
        <v>#REF!</v>
      </c>
      <c r="H15" s="43" t="e">
        <f>'BAR BB| Open rates'!#REF!</f>
        <v>#REF!</v>
      </c>
      <c r="I15" s="43" t="e">
        <f>'BAR BB| Open rates'!#REF!</f>
        <v>#REF!</v>
      </c>
      <c r="J15" s="43" t="e">
        <f>'BAR BB| Open rates'!#REF!</f>
        <v>#REF!</v>
      </c>
      <c r="K15" s="43" t="e">
        <f>'BAR BB| Open rates'!#REF!</f>
        <v>#REF!</v>
      </c>
      <c r="L15" s="43" t="e">
        <f>'BAR BB| Open rates'!#REF!</f>
        <v>#REF!</v>
      </c>
      <c r="M15" s="43" t="e">
        <f>'BAR BB| Open rates'!#REF!</f>
        <v>#REF!</v>
      </c>
      <c r="N15" s="43" t="e">
        <f>'BAR BB| Open rates'!#REF!</f>
        <v>#REF!</v>
      </c>
      <c r="O15" s="43" t="e">
        <f>'BAR BB| Open rates'!#REF!</f>
        <v>#REF!</v>
      </c>
      <c r="P15" s="43" t="e">
        <f>'BAR BB| Open rates'!#REF!</f>
        <v>#REF!</v>
      </c>
      <c r="Q15" s="43" t="e">
        <f>'BAR BB| Open rates'!#REF!</f>
        <v>#REF!</v>
      </c>
      <c r="R15" s="43" t="e">
        <f>'BAR BB| Open rates'!#REF!</f>
        <v>#REF!</v>
      </c>
      <c r="S15" s="43" t="e">
        <f>'BAR BB| Open rates'!#REF!</f>
        <v>#REF!</v>
      </c>
      <c r="T15" s="43" t="e">
        <f>'BAR BB| Open rates'!#REF!</f>
        <v>#REF!</v>
      </c>
      <c r="U15" s="43" t="e">
        <f>'BAR BB| Open rates'!#REF!</f>
        <v>#REF!</v>
      </c>
      <c r="V15" s="43" t="e">
        <f>'BAR BB| Open rates'!#REF!</f>
        <v>#REF!</v>
      </c>
      <c r="W15" s="43" t="e">
        <f>'BAR BB| Open rates'!#REF!</f>
        <v>#REF!</v>
      </c>
      <c r="X15" s="43" t="e">
        <f>'BAR BB| Open rates'!#REF!</f>
        <v>#REF!</v>
      </c>
      <c r="Y15" s="43" t="e">
        <f>'BAR BB| Open rates'!#REF!</f>
        <v>#REF!</v>
      </c>
      <c r="Z15" s="43" t="e">
        <f>'BAR BB| Open rates'!#REF!</f>
        <v>#REF!</v>
      </c>
      <c r="AA15" s="43" t="e">
        <f>'BAR BB| Open rates'!#REF!</f>
        <v>#REF!</v>
      </c>
      <c r="AB15" s="43" t="e">
        <f>'BAR BB| Open rates'!#REF!</f>
        <v>#REF!</v>
      </c>
      <c r="AC15" s="43" t="e">
        <f>'BAR BB| Open rates'!#REF!</f>
        <v>#REF!</v>
      </c>
      <c r="AD15" s="43" t="e">
        <f>'BAR BB| Open rates'!#REF!</f>
        <v>#REF!</v>
      </c>
      <c r="AE15" s="43" t="e">
        <f>'BAR BB| Open rates'!#REF!</f>
        <v>#REF!</v>
      </c>
      <c r="AF15" s="43" t="e">
        <f>'BAR BB| Open rates'!#REF!</f>
        <v>#REF!</v>
      </c>
      <c r="AG15" s="43" t="e">
        <f>'BAR BB| Open rates'!#REF!</f>
        <v>#REF!</v>
      </c>
      <c r="AH15" s="43" t="e">
        <f>'BAR BB| Open rates'!#REF!</f>
        <v>#REF!</v>
      </c>
      <c r="AI15" s="43" t="e">
        <f>'BAR BB| Open rates'!#REF!</f>
        <v>#REF!</v>
      </c>
      <c r="AJ15" s="43" t="e">
        <f>'BAR BB| Open rates'!#REF!</f>
        <v>#REF!</v>
      </c>
      <c r="AK15" s="43" t="e">
        <f>'BAR BB| Open rates'!#REF!</f>
        <v>#REF!</v>
      </c>
      <c r="AL15" s="43" t="e">
        <f>'BAR BB| Open rates'!#REF!</f>
        <v>#REF!</v>
      </c>
      <c r="AM15" s="43" t="e">
        <f>'BAR BB| Open rates'!#REF!</f>
        <v>#REF!</v>
      </c>
      <c r="AN15" s="43" t="e">
        <f>'BAR BB| Open rates'!#REF!</f>
        <v>#REF!</v>
      </c>
      <c r="AO15" s="43" t="e">
        <f>'BAR BB| Open rates'!#REF!</f>
        <v>#REF!</v>
      </c>
      <c r="AP15" s="43" t="e">
        <f>'BAR BB| Open rates'!#REF!</f>
        <v>#REF!</v>
      </c>
      <c r="AQ15" s="43" t="e">
        <f>'BAR BB| Open rates'!#REF!</f>
        <v>#REF!</v>
      </c>
      <c r="AR15" s="43" t="e">
        <f>'BAR BB| Open rates'!#REF!</f>
        <v>#REF!</v>
      </c>
      <c r="AS15" s="43" t="e">
        <f>'BAR BB| Open rates'!#REF!</f>
        <v>#REF!</v>
      </c>
      <c r="AT15" s="43" t="e">
        <f>'BAR BB| Open rates'!#REF!</f>
        <v>#REF!</v>
      </c>
      <c r="AU15" s="43" t="e">
        <f>'BAR BB| Open rates'!#REF!</f>
        <v>#REF!</v>
      </c>
      <c r="AV15" s="43" t="e">
        <f>'BAR BB| Open rates'!#REF!</f>
        <v>#REF!</v>
      </c>
      <c r="AW15" s="43" t="e">
        <f>'BAR BB| Open rates'!#REF!</f>
        <v>#REF!</v>
      </c>
      <c r="AX15" s="43" t="e">
        <f>'BAR BB| Open rates'!#REF!</f>
        <v>#REF!</v>
      </c>
      <c r="AY15" s="43" t="e">
        <f>'BAR BB| Open rates'!#REF!</f>
        <v>#REF!</v>
      </c>
      <c r="AZ15" s="43" t="e">
        <f>'BAR BB| Open rates'!#REF!</f>
        <v>#REF!</v>
      </c>
      <c r="BA15" s="43" t="e">
        <f>'BAR BB| Open rates'!#REF!</f>
        <v>#REF!</v>
      </c>
      <c r="BB15" s="43" t="e">
        <f>'BAR BB| Open rates'!#REF!</f>
        <v>#REF!</v>
      </c>
      <c r="BC15" s="43" t="e">
        <f>'BAR BB| Open rates'!#REF!</f>
        <v>#REF!</v>
      </c>
      <c r="BD15" s="43" t="e">
        <f>'BAR BB| Open rates'!#REF!</f>
        <v>#REF!</v>
      </c>
      <c r="BE15" s="43" t="e">
        <f>'BAR BB| Open rates'!#REF!</f>
        <v>#REF!</v>
      </c>
      <c r="BF15" s="43" t="e">
        <f>'BAR BB| Open rates'!#REF!</f>
        <v>#REF!</v>
      </c>
      <c r="BG15" s="43" t="e">
        <f>'BAR BB| Open rates'!#REF!</f>
        <v>#REF!</v>
      </c>
      <c r="BH15" s="43" t="e">
        <f>'BAR BB| Open rates'!#REF!</f>
        <v>#REF!</v>
      </c>
      <c r="BI15" s="43" t="e">
        <f>'BAR BB| Open rates'!#REF!</f>
        <v>#REF!</v>
      </c>
      <c r="BJ15" s="43" t="e">
        <f>'BAR BB| Open rates'!#REF!</f>
        <v>#REF!</v>
      </c>
      <c r="BK15" s="43" t="e">
        <f>'BAR BB| Open rates'!#REF!</f>
        <v>#REF!</v>
      </c>
      <c r="BL15" s="43" t="e">
        <f>'BAR BB| Open rates'!#REF!</f>
        <v>#REF!</v>
      </c>
      <c r="BM15" s="43" t="e">
        <f>'BAR BB| Open rates'!#REF!</f>
        <v>#REF!</v>
      </c>
      <c r="BN15" s="43" t="e">
        <f>'BAR BB| Open rates'!#REF!</f>
        <v>#REF!</v>
      </c>
      <c r="BO15" s="43" t="e">
        <f>'BAR BB| Open rates'!#REF!</f>
        <v>#REF!</v>
      </c>
      <c r="BP15" s="43" t="e">
        <f>'BAR BB| Open rates'!#REF!</f>
        <v>#REF!</v>
      </c>
      <c r="BQ15" s="43" t="e">
        <f>'BAR BB| Open rates'!#REF!</f>
        <v>#REF!</v>
      </c>
    </row>
    <row r="16" spans="1:69" s="36" customFormat="1" ht="12" hidden="1" customHeight="1" x14ac:dyDescent="0.2">
      <c r="A16" s="52">
        <f>'BAR BB| Open rates'!A16</f>
        <v>2</v>
      </c>
      <c r="B16" s="43" t="e">
        <f>'BAR BB| Open rates'!#REF!</f>
        <v>#REF!</v>
      </c>
      <c r="C16" s="43" t="e">
        <f>'BAR BB| Open rates'!#REF!</f>
        <v>#REF!</v>
      </c>
      <c r="D16" s="43" t="e">
        <f>'BAR BB| Open rates'!#REF!</f>
        <v>#REF!</v>
      </c>
      <c r="E16" s="43" t="e">
        <f>'BAR BB| Open rates'!#REF!</f>
        <v>#REF!</v>
      </c>
      <c r="F16" s="43" t="e">
        <f>'BAR BB| Open rates'!#REF!</f>
        <v>#REF!</v>
      </c>
      <c r="G16" s="43" t="e">
        <f>'BAR BB| Open rates'!#REF!</f>
        <v>#REF!</v>
      </c>
      <c r="H16" s="43" t="e">
        <f>'BAR BB| Open rates'!#REF!</f>
        <v>#REF!</v>
      </c>
      <c r="I16" s="43" t="e">
        <f>'BAR BB| Open rates'!#REF!</f>
        <v>#REF!</v>
      </c>
      <c r="J16" s="43" t="e">
        <f>'BAR BB| Open rates'!#REF!</f>
        <v>#REF!</v>
      </c>
      <c r="K16" s="43" t="e">
        <f>'BAR BB| Open rates'!#REF!</f>
        <v>#REF!</v>
      </c>
      <c r="L16" s="43" t="e">
        <f>'BAR BB| Open rates'!#REF!</f>
        <v>#REF!</v>
      </c>
      <c r="M16" s="43" t="e">
        <f>'BAR BB| Open rates'!#REF!</f>
        <v>#REF!</v>
      </c>
      <c r="N16" s="43" t="e">
        <f>'BAR BB| Open rates'!#REF!</f>
        <v>#REF!</v>
      </c>
      <c r="O16" s="43" t="e">
        <f>'BAR BB| Open rates'!#REF!</f>
        <v>#REF!</v>
      </c>
      <c r="P16" s="43" t="e">
        <f>'BAR BB| Open rates'!#REF!</f>
        <v>#REF!</v>
      </c>
      <c r="Q16" s="43" t="e">
        <f>'BAR BB| Open rates'!#REF!</f>
        <v>#REF!</v>
      </c>
      <c r="R16" s="43" t="e">
        <f>'BAR BB| Open rates'!#REF!</f>
        <v>#REF!</v>
      </c>
      <c r="S16" s="43" t="e">
        <f>'BAR BB| Open rates'!#REF!</f>
        <v>#REF!</v>
      </c>
      <c r="T16" s="43" t="e">
        <f>'BAR BB| Open rates'!#REF!</f>
        <v>#REF!</v>
      </c>
      <c r="U16" s="43" t="e">
        <f>'BAR BB| Open rates'!#REF!</f>
        <v>#REF!</v>
      </c>
      <c r="V16" s="43" t="e">
        <f>'BAR BB| Open rates'!#REF!</f>
        <v>#REF!</v>
      </c>
      <c r="W16" s="43" t="e">
        <f>'BAR BB| Open rates'!#REF!</f>
        <v>#REF!</v>
      </c>
      <c r="X16" s="43" t="e">
        <f>'BAR BB| Open rates'!#REF!</f>
        <v>#REF!</v>
      </c>
      <c r="Y16" s="43" t="e">
        <f>'BAR BB| Open rates'!#REF!</f>
        <v>#REF!</v>
      </c>
      <c r="Z16" s="43" t="e">
        <f>'BAR BB| Open rates'!#REF!</f>
        <v>#REF!</v>
      </c>
      <c r="AA16" s="43" t="e">
        <f>'BAR BB| Open rates'!#REF!</f>
        <v>#REF!</v>
      </c>
      <c r="AB16" s="43" t="e">
        <f>'BAR BB| Open rates'!#REF!</f>
        <v>#REF!</v>
      </c>
      <c r="AC16" s="43" t="e">
        <f>'BAR BB| Open rates'!#REF!</f>
        <v>#REF!</v>
      </c>
      <c r="AD16" s="43" t="e">
        <f>'BAR BB| Open rates'!#REF!</f>
        <v>#REF!</v>
      </c>
      <c r="AE16" s="43" t="e">
        <f>'BAR BB| Open rates'!#REF!</f>
        <v>#REF!</v>
      </c>
      <c r="AF16" s="43" t="e">
        <f>'BAR BB| Open rates'!#REF!</f>
        <v>#REF!</v>
      </c>
      <c r="AG16" s="43" t="e">
        <f>'BAR BB| Open rates'!#REF!</f>
        <v>#REF!</v>
      </c>
      <c r="AH16" s="43" t="e">
        <f>'BAR BB| Open rates'!#REF!</f>
        <v>#REF!</v>
      </c>
      <c r="AI16" s="43" t="e">
        <f>'BAR BB| Open rates'!#REF!</f>
        <v>#REF!</v>
      </c>
      <c r="AJ16" s="43" t="e">
        <f>'BAR BB| Open rates'!#REF!</f>
        <v>#REF!</v>
      </c>
      <c r="AK16" s="43" t="e">
        <f>'BAR BB| Open rates'!#REF!</f>
        <v>#REF!</v>
      </c>
      <c r="AL16" s="43" t="e">
        <f>'BAR BB| Open rates'!#REF!</f>
        <v>#REF!</v>
      </c>
      <c r="AM16" s="43" t="e">
        <f>'BAR BB| Open rates'!#REF!</f>
        <v>#REF!</v>
      </c>
      <c r="AN16" s="43" t="e">
        <f>'BAR BB| Open rates'!#REF!</f>
        <v>#REF!</v>
      </c>
      <c r="AO16" s="43" t="e">
        <f>'BAR BB| Open rates'!#REF!</f>
        <v>#REF!</v>
      </c>
      <c r="AP16" s="43" t="e">
        <f>'BAR BB| Open rates'!#REF!</f>
        <v>#REF!</v>
      </c>
      <c r="AQ16" s="43" t="e">
        <f>'BAR BB| Open rates'!#REF!</f>
        <v>#REF!</v>
      </c>
      <c r="AR16" s="43" t="e">
        <f>'BAR BB| Open rates'!#REF!</f>
        <v>#REF!</v>
      </c>
      <c r="AS16" s="43" t="e">
        <f>'BAR BB| Open rates'!#REF!</f>
        <v>#REF!</v>
      </c>
      <c r="AT16" s="43" t="e">
        <f>'BAR BB| Open rates'!#REF!</f>
        <v>#REF!</v>
      </c>
      <c r="AU16" s="43" t="e">
        <f>'BAR BB| Open rates'!#REF!</f>
        <v>#REF!</v>
      </c>
      <c r="AV16" s="43" t="e">
        <f>'BAR BB| Open rates'!#REF!</f>
        <v>#REF!</v>
      </c>
      <c r="AW16" s="43" t="e">
        <f>'BAR BB| Open rates'!#REF!</f>
        <v>#REF!</v>
      </c>
      <c r="AX16" s="43" t="e">
        <f>'BAR BB| Open rates'!#REF!</f>
        <v>#REF!</v>
      </c>
      <c r="AY16" s="43" t="e">
        <f>'BAR BB| Open rates'!#REF!</f>
        <v>#REF!</v>
      </c>
      <c r="AZ16" s="43" t="e">
        <f>'BAR BB| Open rates'!#REF!</f>
        <v>#REF!</v>
      </c>
      <c r="BA16" s="43" t="e">
        <f>'BAR BB| Open rates'!#REF!</f>
        <v>#REF!</v>
      </c>
      <c r="BB16" s="43" t="e">
        <f>'BAR BB| Open rates'!#REF!</f>
        <v>#REF!</v>
      </c>
      <c r="BC16" s="43" t="e">
        <f>'BAR BB| Open rates'!#REF!</f>
        <v>#REF!</v>
      </c>
      <c r="BD16" s="43" t="e">
        <f>'BAR BB| Open rates'!#REF!</f>
        <v>#REF!</v>
      </c>
      <c r="BE16" s="43" t="e">
        <f>'BAR BB| Open rates'!#REF!</f>
        <v>#REF!</v>
      </c>
      <c r="BF16" s="43" t="e">
        <f>'BAR BB| Open rates'!#REF!</f>
        <v>#REF!</v>
      </c>
      <c r="BG16" s="43" t="e">
        <f>'BAR BB| Open rates'!#REF!</f>
        <v>#REF!</v>
      </c>
      <c r="BH16" s="43" t="e">
        <f>'BAR BB| Open rates'!#REF!</f>
        <v>#REF!</v>
      </c>
      <c r="BI16" s="43" t="e">
        <f>'BAR BB| Open rates'!#REF!</f>
        <v>#REF!</v>
      </c>
      <c r="BJ16" s="43" t="e">
        <f>'BAR BB| Open rates'!#REF!</f>
        <v>#REF!</v>
      </c>
      <c r="BK16" s="43" t="e">
        <f>'BAR BB| Open rates'!#REF!</f>
        <v>#REF!</v>
      </c>
      <c r="BL16" s="43" t="e">
        <f>'BAR BB| Open rates'!#REF!</f>
        <v>#REF!</v>
      </c>
      <c r="BM16" s="43" t="e">
        <f>'BAR BB| Open rates'!#REF!</f>
        <v>#REF!</v>
      </c>
      <c r="BN16" s="43" t="e">
        <f>'BAR BB| Open rates'!#REF!</f>
        <v>#REF!</v>
      </c>
      <c r="BO16" s="43" t="e">
        <f>'BAR BB| Open rates'!#REF!</f>
        <v>#REF!</v>
      </c>
      <c r="BP16" s="43" t="e">
        <f>'BAR BB| Open rates'!#REF!</f>
        <v>#REF!</v>
      </c>
      <c r="BQ16" s="43" t="e">
        <f>'BAR BB| Open rates'!#REF!</f>
        <v>#REF!</v>
      </c>
    </row>
    <row r="17" spans="1:69" s="36" customFormat="1" ht="12" hidden="1" customHeight="1" x14ac:dyDescent="0.2">
      <c r="A17" s="146" t="str">
        <f>'BAR BB| Open rates'!A17</f>
        <v xml:space="preserve">Апартаменты с одной спальней / 1 Bedroom Apartments </v>
      </c>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row>
    <row r="18" spans="1:69" s="36" customFormat="1" ht="12" hidden="1" customHeight="1" x14ac:dyDescent="0.2">
      <c r="A18" s="52" t="str">
        <f>'BAR BB| Open rates'!A18</f>
        <v>от 1 до 2</v>
      </c>
      <c r="B18" s="43" t="e">
        <f>'BAR BB| Open rates'!#REF!</f>
        <v>#REF!</v>
      </c>
      <c r="C18" s="43" t="e">
        <f>'BAR BB| Open rates'!#REF!</f>
        <v>#REF!</v>
      </c>
      <c r="D18" s="43" t="e">
        <f>'BAR BB| Open rates'!#REF!</f>
        <v>#REF!</v>
      </c>
      <c r="E18" s="43" t="e">
        <f>'BAR BB| Open rates'!#REF!</f>
        <v>#REF!</v>
      </c>
      <c r="F18" s="43" t="e">
        <f>'BAR BB| Open rates'!#REF!</f>
        <v>#REF!</v>
      </c>
      <c r="G18" s="43" t="e">
        <f>'BAR BB| Open rates'!#REF!</f>
        <v>#REF!</v>
      </c>
      <c r="H18" s="43" t="e">
        <f>'BAR BB| Open rates'!#REF!</f>
        <v>#REF!</v>
      </c>
      <c r="I18" s="43" t="e">
        <f>'BAR BB| Open rates'!#REF!</f>
        <v>#REF!</v>
      </c>
      <c r="J18" s="43" t="e">
        <f>'BAR BB| Open rates'!#REF!</f>
        <v>#REF!</v>
      </c>
      <c r="K18" s="43" t="e">
        <f>'BAR BB| Open rates'!#REF!</f>
        <v>#REF!</v>
      </c>
      <c r="L18" s="43" t="e">
        <f>'BAR BB| Open rates'!#REF!</f>
        <v>#REF!</v>
      </c>
      <c r="M18" s="43" t="e">
        <f>'BAR BB| Open rates'!#REF!</f>
        <v>#REF!</v>
      </c>
      <c r="N18" s="43" t="e">
        <f>'BAR BB| Open rates'!#REF!</f>
        <v>#REF!</v>
      </c>
      <c r="O18" s="43" t="e">
        <f>'BAR BB| Open rates'!#REF!</f>
        <v>#REF!</v>
      </c>
      <c r="P18" s="43" t="e">
        <f>'BAR BB| Open rates'!#REF!</f>
        <v>#REF!</v>
      </c>
      <c r="Q18" s="43" t="e">
        <f>'BAR BB| Open rates'!#REF!</f>
        <v>#REF!</v>
      </c>
      <c r="R18" s="43" t="e">
        <f>'BAR BB| Open rates'!#REF!</f>
        <v>#REF!</v>
      </c>
      <c r="S18" s="43" t="e">
        <f>'BAR BB| Open rates'!#REF!</f>
        <v>#REF!</v>
      </c>
      <c r="T18" s="43" t="e">
        <f>'BAR BB| Open rates'!#REF!</f>
        <v>#REF!</v>
      </c>
      <c r="U18" s="43" t="e">
        <f>'BAR BB| Open rates'!#REF!</f>
        <v>#REF!</v>
      </c>
      <c r="V18" s="43" t="e">
        <f>'BAR BB| Open rates'!#REF!</f>
        <v>#REF!</v>
      </c>
      <c r="W18" s="43" t="e">
        <f>'BAR BB| Open rates'!#REF!</f>
        <v>#REF!</v>
      </c>
      <c r="X18" s="43" t="e">
        <f>'BAR BB| Open rates'!#REF!</f>
        <v>#REF!</v>
      </c>
      <c r="Y18" s="43" t="e">
        <f>'BAR BB| Open rates'!#REF!</f>
        <v>#REF!</v>
      </c>
      <c r="Z18" s="43" t="e">
        <f>'BAR BB| Open rates'!#REF!</f>
        <v>#REF!</v>
      </c>
      <c r="AA18" s="43" t="e">
        <f>'BAR BB| Open rates'!#REF!</f>
        <v>#REF!</v>
      </c>
      <c r="AB18" s="43" t="e">
        <f>'BAR BB| Open rates'!#REF!</f>
        <v>#REF!</v>
      </c>
      <c r="AC18" s="43" t="e">
        <f>'BAR BB| Open rates'!#REF!</f>
        <v>#REF!</v>
      </c>
      <c r="AD18" s="43" t="e">
        <f>'BAR BB| Open rates'!#REF!</f>
        <v>#REF!</v>
      </c>
      <c r="AE18" s="43" t="e">
        <f>'BAR BB| Open rates'!#REF!</f>
        <v>#REF!</v>
      </c>
      <c r="AF18" s="43" t="e">
        <f>'BAR BB| Open rates'!#REF!</f>
        <v>#REF!</v>
      </c>
      <c r="AG18" s="43" t="e">
        <f>'BAR BB| Open rates'!#REF!</f>
        <v>#REF!</v>
      </c>
      <c r="AH18" s="43" t="e">
        <f>'BAR BB| Open rates'!#REF!</f>
        <v>#REF!</v>
      </c>
      <c r="AI18" s="43" t="e">
        <f>'BAR BB| Open rates'!#REF!</f>
        <v>#REF!</v>
      </c>
      <c r="AJ18" s="43" t="e">
        <f>'BAR BB| Open rates'!#REF!</f>
        <v>#REF!</v>
      </c>
      <c r="AK18" s="43" t="e">
        <f>'BAR BB| Open rates'!#REF!</f>
        <v>#REF!</v>
      </c>
      <c r="AL18" s="43" t="e">
        <f>'BAR BB| Open rates'!#REF!</f>
        <v>#REF!</v>
      </c>
      <c r="AM18" s="43" t="e">
        <f>'BAR BB| Open rates'!#REF!</f>
        <v>#REF!</v>
      </c>
      <c r="AN18" s="43" t="e">
        <f>'BAR BB| Open rates'!#REF!</f>
        <v>#REF!</v>
      </c>
      <c r="AO18" s="43" t="e">
        <f>'BAR BB| Open rates'!#REF!</f>
        <v>#REF!</v>
      </c>
      <c r="AP18" s="43" t="e">
        <f>'BAR BB| Open rates'!#REF!</f>
        <v>#REF!</v>
      </c>
      <c r="AQ18" s="43" t="e">
        <f>'BAR BB| Open rates'!#REF!</f>
        <v>#REF!</v>
      </c>
      <c r="AR18" s="43" t="e">
        <f>'BAR BB| Open rates'!#REF!</f>
        <v>#REF!</v>
      </c>
      <c r="AS18" s="43" t="e">
        <f>'BAR BB| Open rates'!#REF!</f>
        <v>#REF!</v>
      </c>
      <c r="AT18" s="43" t="e">
        <f>'BAR BB| Open rates'!#REF!</f>
        <v>#REF!</v>
      </c>
      <c r="AU18" s="43" t="e">
        <f>'BAR BB| Open rates'!#REF!</f>
        <v>#REF!</v>
      </c>
      <c r="AV18" s="43" t="e">
        <f>'BAR BB| Open rates'!#REF!</f>
        <v>#REF!</v>
      </c>
      <c r="AW18" s="43" t="e">
        <f>'BAR BB| Open rates'!#REF!</f>
        <v>#REF!</v>
      </c>
      <c r="AX18" s="43" t="e">
        <f>'BAR BB| Open rates'!#REF!</f>
        <v>#REF!</v>
      </c>
      <c r="AY18" s="43" t="e">
        <f>'BAR BB| Open rates'!#REF!</f>
        <v>#REF!</v>
      </c>
      <c r="AZ18" s="43" t="e">
        <f>'BAR BB| Open rates'!#REF!</f>
        <v>#REF!</v>
      </c>
      <c r="BA18" s="43" t="e">
        <f>'BAR BB| Open rates'!#REF!</f>
        <v>#REF!</v>
      </c>
      <c r="BB18" s="43" t="e">
        <f>'BAR BB| Open rates'!#REF!</f>
        <v>#REF!</v>
      </c>
      <c r="BC18" s="43" t="e">
        <f>'BAR BB| Open rates'!#REF!</f>
        <v>#REF!</v>
      </c>
      <c r="BD18" s="43" t="e">
        <f>'BAR BB| Open rates'!#REF!</f>
        <v>#REF!</v>
      </c>
      <c r="BE18" s="43" t="e">
        <f>'BAR BB| Open rates'!#REF!</f>
        <v>#REF!</v>
      </c>
      <c r="BF18" s="43" t="e">
        <f>'BAR BB| Open rates'!#REF!</f>
        <v>#REF!</v>
      </c>
      <c r="BG18" s="43" t="e">
        <f>'BAR BB| Open rates'!#REF!</f>
        <v>#REF!</v>
      </c>
      <c r="BH18" s="43" t="e">
        <f>'BAR BB| Open rates'!#REF!</f>
        <v>#REF!</v>
      </c>
      <c r="BI18" s="43" t="e">
        <f>'BAR BB| Open rates'!#REF!</f>
        <v>#REF!</v>
      </c>
      <c r="BJ18" s="43" t="e">
        <f>'BAR BB| Open rates'!#REF!</f>
        <v>#REF!</v>
      </c>
      <c r="BK18" s="43" t="e">
        <f>'BAR BB| Open rates'!#REF!</f>
        <v>#REF!</v>
      </c>
      <c r="BL18" s="43" t="e">
        <f>'BAR BB| Open rates'!#REF!</f>
        <v>#REF!</v>
      </c>
      <c r="BM18" s="43" t="e">
        <f>'BAR BB| Open rates'!#REF!</f>
        <v>#REF!</v>
      </c>
      <c r="BN18" s="43" t="e">
        <f>'BAR BB| Open rates'!#REF!</f>
        <v>#REF!</v>
      </c>
      <c r="BO18" s="43" t="e">
        <f>'BAR BB| Open rates'!#REF!</f>
        <v>#REF!</v>
      </c>
      <c r="BP18" s="43" t="e">
        <f>'BAR BB| Open rates'!#REF!</f>
        <v>#REF!</v>
      </c>
      <c r="BQ18" s="43" t="e">
        <f>'BAR BB| Open rates'!#REF!</f>
        <v>#REF!</v>
      </c>
    </row>
    <row r="19" spans="1:69" s="36" customFormat="1" ht="12" hidden="1" customHeight="1" x14ac:dyDescent="0.2">
      <c r="A19" s="146" t="str">
        <f>'BAR BB| Open rates'!A19</f>
        <v xml:space="preserve">Улучшенные апартаменты с одной спальней / 1 Bedroom Superior Apartments </v>
      </c>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row>
    <row r="20" spans="1:69" s="36" customFormat="1" ht="12" hidden="1" customHeight="1" x14ac:dyDescent="0.2">
      <c r="A20" s="52" t="str">
        <f>'BAR BB| Open rates'!A20</f>
        <v>от 1 до 2</v>
      </c>
      <c r="B20" s="43" t="e">
        <f>'BAR BB| Open rates'!#REF!</f>
        <v>#REF!</v>
      </c>
      <c r="C20" s="43" t="e">
        <f>'BAR BB| Open rates'!#REF!</f>
        <v>#REF!</v>
      </c>
      <c r="D20" s="43" t="e">
        <f>'BAR BB| Open rates'!#REF!</f>
        <v>#REF!</v>
      </c>
      <c r="E20" s="43" t="e">
        <f>'BAR BB| Open rates'!#REF!</f>
        <v>#REF!</v>
      </c>
      <c r="F20" s="43" t="e">
        <f>'BAR BB| Open rates'!#REF!</f>
        <v>#REF!</v>
      </c>
      <c r="G20" s="43" t="e">
        <f>'BAR BB| Open rates'!#REF!</f>
        <v>#REF!</v>
      </c>
      <c r="H20" s="43" t="e">
        <f>'BAR BB| Open rates'!#REF!</f>
        <v>#REF!</v>
      </c>
      <c r="I20" s="43" t="e">
        <f>'BAR BB| Open rates'!#REF!</f>
        <v>#REF!</v>
      </c>
      <c r="J20" s="43" t="e">
        <f>'BAR BB| Open rates'!#REF!</f>
        <v>#REF!</v>
      </c>
      <c r="K20" s="43" t="e">
        <f>'BAR BB| Open rates'!#REF!</f>
        <v>#REF!</v>
      </c>
      <c r="L20" s="43" t="e">
        <f>'BAR BB| Open rates'!#REF!</f>
        <v>#REF!</v>
      </c>
      <c r="M20" s="43" t="e">
        <f>'BAR BB| Open rates'!#REF!</f>
        <v>#REF!</v>
      </c>
      <c r="N20" s="43" t="e">
        <f>'BAR BB| Open rates'!#REF!</f>
        <v>#REF!</v>
      </c>
      <c r="O20" s="43" t="e">
        <f>'BAR BB| Open rates'!#REF!</f>
        <v>#REF!</v>
      </c>
      <c r="P20" s="43" t="e">
        <f>'BAR BB| Open rates'!#REF!</f>
        <v>#REF!</v>
      </c>
      <c r="Q20" s="43" t="e">
        <f>'BAR BB| Open rates'!#REF!</f>
        <v>#REF!</v>
      </c>
      <c r="R20" s="43" t="e">
        <f>'BAR BB| Open rates'!#REF!</f>
        <v>#REF!</v>
      </c>
      <c r="S20" s="43" t="e">
        <f>'BAR BB| Open rates'!#REF!</f>
        <v>#REF!</v>
      </c>
      <c r="T20" s="43" t="e">
        <f>'BAR BB| Open rates'!#REF!</f>
        <v>#REF!</v>
      </c>
      <c r="U20" s="43" t="e">
        <f>'BAR BB| Open rates'!#REF!</f>
        <v>#REF!</v>
      </c>
      <c r="V20" s="43" t="e">
        <f>'BAR BB| Open rates'!#REF!</f>
        <v>#REF!</v>
      </c>
      <c r="W20" s="43" t="e">
        <f>'BAR BB| Open rates'!#REF!</f>
        <v>#REF!</v>
      </c>
      <c r="X20" s="43" t="e">
        <f>'BAR BB| Open rates'!#REF!</f>
        <v>#REF!</v>
      </c>
      <c r="Y20" s="43" t="e">
        <f>'BAR BB| Open rates'!#REF!</f>
        <v>#REF!</v>
      </c>
      <c r="Z20" s="43" t="e">
        <f>'BAR BB| Open rates'!#REF!</f>
        <v>#REF!</v>
      </c>
      <c r="AA20" s="43" t="e">
        <f>'BAR BB| Open rates'!#REF!</f>
        <v>#REF!</v>
      </c>
      <c r="AB20" s="43" t="e">
        <f>'BAR BB| Open rates'!#REF!</f>
        <v>#REF!</v>
      </c>
      <c r="AC20" s="43" t="e">
        <f>'BAR BB| Open rates'!#REF!</f>
        <v>#REF!</v>
      </c>
      <c r="AD20" s="43" t="e">
        <f>'BAR BB| Open rates'!#REF!</f>
        <v>#REF!</v>
      </c>
      <c r="AE20" s="43" t="e">
        <f>'BAR BB| Open rates'!#REF!</f>
        <v>#REF!</v>
      </c>
      <c r="AF20" s="43" t="e">
        <f>'BAR BB| Open rates'!#REF!</f>
        <v>#REF!</v>
      </c>
      <c r="AG20" s="43" t="e">
        <f>'BAR BB| Open rates'!#REF!</f>
        <v>#REF!</v>
      </c>
      <c r="AH20" s="43" t="e">
        <f>'BAR BB| Open rates'!#REF!</f>
        <v>#REF!</v>
      </c>
      <c r="AI20" s="43" t="e">
        <f>'BAR BB| Open rates'!#REF!</f>
        <v>#REF!</v>
      </c>
      <c r="AJ20" s="43" t="e">
        <f>'BAR BB| Open rates'!#REF!</f>
        <v>#REF!</v>
      </c>
      <c r="AK20" s="43" t="e">
        <f>'BAR BB| Open rates'!#REF!</f>
        <v>#REF!</v>
      </c>
      <c r="AL20" s="43" t="e">
        <f>'BAR BB| Open rates'!#REF!</f>
        <v>#REF!</v>
      </c>
      <c r="AM20" s="43" t="e">
        <f>'BAR BB| Open rates'!#REF!</f>
        <v>#REF!</v>
      </c>
      <c r="AN20" s="43" t="e">
        <f>'BAR BB| Open rates'!#REF!</f>
        <v>#REF!</v>
      </c>
      <c r="AO20" s="43" t="e">
        <f>'BAR BB| Open rates'!#REF!</f>
        <v>#REF!</v>
      </c>
      <c r="AP20" s="43" t="e">
        <f>'BAR BB| Open rates'!#REF!</f>
        <v>#REF!</v>
      </c>
      <c r="AQ20" s="43" t="e">
        <f>'BAR BB| Open rates'!#REF!</f>
        <v>#REF!</v>
      </c>
      <c r="AR20" s="43" t="e">
        <f>'BAR BB| Open rates'!#REF!</f>
        <v>#REF!</v>
      </c>
      <c r="AS20" s="43" t="e">
        <f>'BAR BB| Open rates'!#REF!</f>
        <v>#REF!</v>
      </c>
      <c r="AT20" s="43" t="e">
        <f>'BAR BB| Open rates'!#REF!</f>
        <v>#REF!</v>
      </c>
      <c r="AU20" s="43" t="e">
        <f>'BAR BB| Open rates'!#REF!</f>
        <v>#REF!</v>
      </c>
      <c r="AV20" s="43" t="e">
        <f>'BAR BB| Open rates'!#REF!</f>
        <v>#REF!</v>
      </c>
      <c r="AW20" s="43" t="e">
        <f>'BAR BB| Open rates'!#REF!</f>
        <v>#REF!</v>
      </c>
      <c r="AX20" s="43" t="e">
        <f>'BAR BB| Open rates'!#REF!</f>
        <v>#REF!</v>
      </c>
      <c r="AY20" s="43" t="e">
        <f>'BAR BB| Open rates'!#REF!</f>
        <v>#REF!</v>
      </c>
      <c r="AZ20" s="43" t="e">
        <f>'BAR BB| Open rates'!#REF!</f>
        <v>#REF!</v>
      </c>
      <c r="BA20" s="43" t="e">
        <f>'BAR BB| Open rates'!#REF!</f>
        <v>#REF!</v>
      </c>
      <c r="BB20" s="43" t="e">
        <f>'BAR BB| Open rates'!#REF!</f>
        <v>#REF!</v>
      </c>
      <c r="BC20" s="43" t="e">
        <f>'BAR BB| Open rates'!#REF!</f>
        <v>#REF!</v>
      </c>
      <c r="BD20" s="43" t="e">
        <f>'BAR BB| Open rates'!#REF!</f>
        <v>#REF!</v>
      </c>
      <c r="BE20" s="43" t="e">
        <f>'BAR BB| Open rates'!#REF!</f>
        <v>#REF!</v>
      </c>
      <c r="BF20" s="43" t="e">
        <f>'BAR BB| Open rates'!#REF!</f>
        <v>#REF!</v>
      </c>
      <c r="BG20" s="43" t="e">
        <f>'BAR BB| Open rates'!#REF!</f>
        <v>#REF!</v>
      </c>
      <c r="BH20" s="43" t="e">
        <f>'BAR BB| Open rates'!#REF!</f>
        <v>#REF!</v>
      </c>
      <c r="BI20" s="43" t="e">
        <f>'BAR BB| Open rates'!#REF!</f>
        <v>#REF!</v>
      </c>
      <c r="BJ20" s="43" t="e">
        <f>'BAR BB| Open rates'!#REF!</f>
        <v>#REF!</v>
      </c>
      <c r="BK20" s="43" t="e">
        <f>'BAR BB| Open rates'!#REF!</f>
        <v>#REF!</v>
      </c>
      <c r="BL20" s="43" t="e">
        <f>'BAR BB| Open rates'!#REF!</f>
        <v>#REF!</v>
      </c>
      <c r="BM20" s="43" t="e">
        <f>'BAR BB| Open rates'!#REF!</f>
        <v>#REF!</v>
      </c>
      <c r="BN20" s="43" t="e">
        <f>'BAR BB| Open rates'!#REF!</f>
        <v>#REF!</v>
      </c>
      <c r="BO20" s="43" t="e">
        <f>'BAR BB| Open rates'!#REF!</f>
        <v>#REF!</v>
      </c>
      <c r="BP20" s="43" t="e">
        <f>'BAR BB| Open rates'!#REF!</f>
        <v>#REF!</v>
      </c>
      <c r="BQ20" s="43" t="e">
        <f>'BAR BB| Open rates'!#REF!</f>
        <v>#REF!</v>
      </c>
    </row>
    <row r="21" spans="1:69" s="36" customFormat="1" ht="12" hidden="1" customHeight="1" x14ac:dyDescent="0.2">
      <c r="A21" s="146" t="str">
        <f>'BAR BB| Open rates'!A21</f>
        <v xml:space="preserve">Апартаменты с двумя спальнями / 2 Bedroom Apartments </v>
      </c>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row>
    <row r="22" spans="1:69" s="36" customFormat="1" ht="12" hidden="1" customHeight="1" x14ac:dyDescent="0.2">
      <c r="A22" s="52" t="str">
        <f>'BAR BB| Open rates'!A22</f>
        <v>от 1 до 4</v>
      </c>
      <c r="B22" s="43" t="e">
        <f>'BAR BB| Open rates'!#REF!</f>
        <v>#REF!</v>
      </c>
      <c r="C22" s="43" t="e">
        <f>'BAR BB| Open rates'!#REF!</f>
        <v>#REF!</v>
      </c>
      <c r="D22" s="43" t="e">
        <f>'BAR BB| Open rates'!#REF!</f>
        <v>#REF!</v>
      </c>
      <c r="E22" s="43" t="e">
        <f>'BAR BB| Open rates'!#REF!</f>
        <v>#REF!</v>
      </c>
      <c r="F22" s="43" t="e">
        <f>'BAR BB| Open rates'!#REF!</f>
        <v>#REF!</v>
      </c>
      <c r="G22" s="43" t="e">
        <f>'BAR BB| Open rates'!#REF!</f>
        <v>#REF!</v>
      </c>
      <c r="H22" s="43" t="e">
        <f>'BAR BB| Open rates'!#REF!</f>
        <v>#REF!</v>
      </c>
      <c r="I22" s="43" t="e">
        <f>'BAR BB| Open rates'!#REF!</f>
        <v>#REF!</v>
      </c>
      <c r="J22" s="43" t="e">
        <f>'BAR BB| Open rates'!#REF!</f>
        <v>#REF!</v>
      </c>
      <c r="K22" s="43" t="e">
        <f>'BAR BB| Open rates'!#REF!</f>
        <v>#REF!</v>
      </c>
      <c r="L22" s="43" t="e">
        <f>'BAR BB| Open rates'!#REF!</f>
        <v>#REF!</v>
      </c>
      <c r="M22" s="43" t="e">
        <f>'BAR BB| Open rates'!#REF!</f>
        <v>#REF!</v>
      </c>
      <c r="N22" s="43" t="e">
        <f>'BAR BB| Open rates'!#REF!</f>
        <v>#REF!</v>
      </c>
      <c r="O22" s="43" t="e">
        <f>'BAR BB| Open rates'!#REF!</f>
        <v>#REF!</v>
      </c>
      <c r="P22" s="43" t="e">
        <f>'BAR BB| Open rates'!#REF!</f>
        <v>#REF!</v>
      </c>
      <c r="Q22" s="43" t="e">
        <f>'BAR BB| Open rates'!#REF!</f>
        <v>#REF!</v>
      </c>
      <c r="R22" s="43" t="e">
        <f>'BAR BB| Open rates'!#REF!</f>
        <v>#REF!</v>
      </c>
      <c r="S22" s="43" t="e">
        <f>'BAR BB| Open rates'!#REF!</f>
        <v>#REF!</v>
      </c>
      <c r="T22" s="43" t="e">
        <f>'BAR BB| Open rates'!#REF!</f>
        <v>#REF!</v>
      </c>
      <c r="U22" s="43" t="e">
        <f>'BAR BB| Open rates'!#REF!</f>
        <v>#REF!</v>
      </c>
      <c r="V22" s="43" t="e">
        <f>'BAR BB| Open rates'!#REF!</f>
        <v>#REF!</v>
      </c>
      <c r="W22" s="43" t="e">
        <f>'BAR BB| Open rates'!#REF!</f>
        <v>#REF!</v>
      </c>
      <c r="X22" s="43" t="e">
        <f>'BAR BB| Open rates'!#REF!</f>
        <v>#REF!</v>
      </c>
      <c r="Y22" s="43" t="e">
        <f>'BAR BB| Open rates'!#REF!</f>
        <v>#REF!</v>
      </c>
      <c r="Z22" s="43" t="e">
        <f>'BAR BB| Open rates'!#REF!</f>
        <v>#REF!</v>
      </c>
      <c r="AA22" s="43" t="e">
        <f>'BAR BB| Open rates'!#REF!</f>
        <v>#REF!</v>
      </c>
      <c r="AB22" s="43" t="e">
        <f>'BAR BB| Open rates'!#REF!</f>
        <v>#REF!</v>
      </c>
      <c r="AC22" s="43" t="e">
        <f>'BAR BB| Open rates'!#REF!</f>
        <v>#REF!</v>
      </c>
      <c r="AD22" s="43" t="e">
        <f>'BAR BB| Open rates'!#REF!</f>
        <v>#REF!</v>
      </c>
      <c r="AE22" s="43" t="e">
        <f>'BAR BB| Open rates'!#REF!</f>
        <v>#REF!</v>
      </c>
      <c r="AF22" s="43" t="e">
        <f>'BAR BB| Open rates'!#REF!</f>
        <v>#REF!</v>
      </c>
      <c r="AG22" s="43" t="e">
        <f>'BAR BB| Open rates'!#REF!</f>
        <v>#REF!</v>
      </c>
      <c r="AH22" s="43" t="e">
        <f>'BAR BB| Open rates'!#REF!</f>
        <v>#REF!</v>
      </c>
      <c r="AI22" s="43" t="e">
        <f>'BAR BB| Open rates'!#REF!</f>
        <v>#REF!</v>
      </c>
      <c r="AJ22" s="43" t="e">
        <f>'BAR BB| Open rates'!#REF!</f>
        <v>#REF!</v>
      </c>
      <c r="AK22" s="43" t="e">
        <f>'BAR BB| Open rates'!#REF!</f>
        <v>#REF!</v>
      </c>
      <c r="AL22" s="43" t="e">
        <f>'BAR BB| Open rates'!#REF!</f>
        <v>#REF!</v>
      </c>
      <c r="AM22" s="43" t="e">
        <f>'BAR BB| Open rates'!#REF!</f>
        <v>#REF!</v>
      </c>
      <c r="AN22" s="43" t="e">
        <f>'BAR BB| Open rates'!#REF!</f>
        <v>#REF!</v>
      </c>
      <c r="AO22" s="43" t="e">
        <f>'BAR BB| Open rates'!#REF!</f>
        <v>#REF!</v>
      </c>
      <c r="AP22" s="43" t="e">
        <f>'BAR BB| Open rates'!#REF!</f>
        <v>#REF!</v>
      </c>
      <c r="AQ22" s="43" t="e">
        <f>'BAR BB| Open rates'!#REF!</f>
        <v>#REF!</v>
      </c>
      <c r="AR22" s="43" t="e">
        <f>'BAR BB| Open rates'!#REF!</f>
        <v>#REF!</v>
      </c>
      <c r="AS22" s="43" t="e">
        <f>'BAR BB| Open rates'!#REF!</f>
        <v>#REF!</v>
      </c>
      <c r="AT22" s="43" t="e">
        <f>'BAR BB| Open rates'!#REF!</f>
        <v>#REF!</v>
      </c>
      <c r="AU22" s="43" t="e">
        <f>'BAR BB| Open rates'!#REF!</f>
        <v>#REF!</v>
      </c>
      <c r="AV22" s="43" t="e">
        <f>'BAR BB| Open rates'!#REF!</f>
        <v>#REF!</v>
      </c>
      <c r="AW22" s="43" t="e">
        <f>'BAR BB| Open rates'!#REF!</f>
        <v>#REF!</v>
      </c>
      <c r="AX22" s="43" t="e">
        <f>'BAR BB| Open rates'!#REF!</f>
        <v>#REF!</v>
      </c>
      <c r="AY22" s="43" t="e">
        <f>'BAR BB| Open rates'!#REF!</f>
        <v>#REF!</v>
      </c>
      <c r="AZ22" s="43" t="e">
        <f>'BAR BB| Open rates'!#REF!</f>
        <v>#REF!</v>
      </c>
      <c r="BA22" s="43" t="e">
        <f>'BAR BB| Open rates'!#REF!</f>
        <v>#REF!</v>
      </c>
      <c r="BB22" s="43" t="e">
        <f>'BAR BB| Open rates'!#REF!</f>
        <v>#REF!</v>
      </c>
      <c r="BC22" s="43" t="e">
        <f>'BAR BB| Open rates'!#REF!</f>
        <v>#REF!</v>
      </c>
      <c r="BD22" s="43" t="e">
        <f>'BAR BB| Open rates'!#REF!</f>
        <v>#REF!</v>
      </c>
      <c r="BE22" s="43" t="e">
        <f>'BAR BB| Open rates'!#REF!</f>
        <v>#REF!</v>
      </c>
      <c r="BF22" s="43" t="e">
        <f>'BAR BB| Open rates'!#REF!</f>
        <v>#REF!</v>
      </c>
      <c r="BG22" s="43" t="e">
        <f>'BAR BB| Open rates'!#REF!</f>
        <v>#REF!</v>
      </c>
      <c r="BH22" s="43" t="e">
        <f>'BAR BB| Open rates'!#REF!</f>
        <v>#REF!</v>
      </c>
      <c r="BI22" s="43" t="e">
        <f>'BAR BB| Open rates'!#REF!</f>
        <v>#REF!</v>
      </c>
      <c r="BJ22" s="43" t="e">
        <f>'BAR BB| Open rates'!#REF!</f>
        <v>#REF!</v>
      </c>
      <c r="BK22" s="43" t="e">
        <f>'BAR BB| Open rates'!#REF!</f>
        <v>#REF!</v>
      </c>
      <c r="BL22" s="43" t="e">
        <f>'BAR BB| Open rates'!#REF!</f>
        <v>#REF!</v>
      </c>
      <c r="BM22" s="43" t="e">
        <f>'BAR BB| Open rates'!#REF!</f>
        <v>#REF!</v>
      </c>
      <c r="BN22" s="43" t="e">
        <f>'BAR BB| Open rates'!#REF!</f>
        <v>#REF!</v>
      </c>
      <c r="BO22" s="43" t="e">
        <f>'BAR BB| Open rates'!#REF!</f>
        <v>#REF!</v>
      </c>
      <c r="BP22" s="43" t="e">
        <f>'BAR BB| Open rates'!#REF!</f>
        <v>#REF!</v>
      </c>
      <c r="BQ22" s="43" t="e">
        <f>'BAR BB| Open rates'!#REF!</f>
        <v>#REF!</v>
      </c>
    </row>
    <row r="23" spans="1:69" s="36" customFormat="1" ht="12" hidden="1" customHeight="1" x14ac:dyDescent="0.2">
      <c r="A23" s="146" t="str">
        <f>'BAR BB| Open rates'!A23</f>
        <v xml:space="preserve">Улучшенные апартаменты с двумя спальнями / 2 Bedroom Superior Apartments </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row>
    <row r="24" spans="1:69" s="36" customFormat="1" ht="12" hidden="1" customHeight="1" x14ac:dyDescent="0.2">
      <c r="A24" s="52" t="str">
        <f>'BAR BB| Open rates'!A24</f>
        <v>от 1 до 4</v>
      </c>
      <c r="B24" s="43" t="e">
        <f>'BAR BB| Open rates'!#REF!</f>
        <v>#REF!</v>
      </c>
      <c r="C24" s="43" t="e">
        <f>'BAR BB| Open rates'!#REF!</f>
        <v>#REF!</v>
      </c>
      <c r="D24" s="43" t="e">
        <f>'BAR BB| Open rates'!#REF!</f>
        <v>#REF!</v>
      </c>
      <c r="E24" s="43" t="e">
        <f>'BAR BB| Open rates'!#REF!</f>
        <v>#REF!</v>
      </c>
      <c r="F24" s="43" t="e">
        <f>'BAR BB| Open rates'!#REF!</f>
        <v>#REF!</v>
      </c>
      <c r="G24" s="43" t="e">
        <f>'BAR BB| Open rates'!#REF!</f>
        <v>#REF!</v>
      </c>
      <c r="H24" s="43" t="e">
        <f>'BAR BB| Open rates'!#REF!</f>
        <v>#REF!</v>
      </c>
      <c r="I24" s="43" t="e">
        <f>'BAR BB| Open rates'!#REF!</f>
        <v>#REF!</v>
      </c>
      <c r="J24" s="43" t="e">
        <f>'BAR BB| Open rates'!#REF!</f>
        <v>#REF!</v>
      </c>
      <c r="K24" s="43" t="e">
        <f>'BAR BB| Open rates'!#REF!</f>
        <v>#REF!</v>
      </c>
      <c r="L24" s="43" t="e">
        <f>'BAR BB| Open rates'!#REF!</f>
        <v>#REF!</v>
      </c>
      <c r="M24" s="43" t="e">
        <f>'BAR BB| Open rates'!#REF!</f>
        <v>#REF!</v>
      </c>
      <c r="N24" s="43" t="e">
        <f>'BAR BB| Open rates'!#REF!</f>
        <v>#REF!</v>
      </c>
      <c r="O24" s="43" t="e">
        <f>'BAR BB| Open rates'!#REF!</f>
        <v>#REF!</v>
      </c>
      <c r="P24" s="43" t="e">
        <f>'BAR BB| Open rates'!#REF!</f>
        <v>#REF!</v>
      </c>
      <c r="Q24" s="43" t="e">
        <f>'BAR BB| Open rates'!#REF!</f>
        <v>#REF!</v>
      </c>
      <c r="R24" s="43" t="e">
        <f>'BAR BB| Open rates'!#REF!</f>
        <v>#REF!</v>
      </c>
      <c r="S24" s="43" t="e">
        <f>'BAR BB| Open rates'!#REF!</f>
        <v>#REF!</v>
      </c>
      <c r="T24" s="43" t="e">
        <f>'BAR BB| Open rates'!#REF!</f>
        <v>#REF!</v>
      </c>
      <c r="U24" s="43" t="e">
        <f>'BAR BB| Open rates'!#REF!</f>
        <v>#REF!</v>
      </c>
      <c r="V24" s="43" t="e">
        <f>'BAR BB| Open rates'!#REF!</f>
        <v>#REF!</v>
      </c>
      <c r="W24" s="43" t="e">
        <f>'BAR BB| Open rates'!#REF!</f>
        <v>#REF!</v>
      </c>
      <c r="X24" s="43" t="e">
        <f>'BAR BB| Open rates'!#REF!</f>
        <v>#REF!</v>
      </c>
      <c r="Y24" s="43" t="e">
        <f>'BAR BB| Open rates'!#REF!</f>
        <v>#REF!</v>
      </c>
      <c r="Z24" s="43" t="e">
        <f>'BAR BB| Open rates'!#REF!</f>
        <v>#REF!</v>
      </c>
      <c r="AA24" s="43" t="e">
        <f>'BAR BB| Open rates'!#REF!</f>
        <v>#REF!</v>
      </c>
      <c r="AB24" s="43" t="e">
        <f>'BAR BB| Open rates'!#REF!</f>
        <v>#REF!</v>
      </c>
      <c r="AC24" s="43" t="e">
        <f>'BAR BB| Open rates'!#REF!</f>
        <v>#REF!</v>
      </c>
      <c r="AD24" s="43" t="e">
        <f>'BAR BB| Open rates'!#REF!</f>
        <v>#REF!</v>
      </c>
      <c r="AE24" s="43" t="e">
        <f>'BAR BB| Open rates'!#REF!</f>
        <v>#REF!</v>
      </c>
      <c r="AF24" s="43" t="e">
        <f>'BAR BB| Open rates'!#REF!</f>
        <v>#REF!</v>
      </c>
      <c r="AG24" s="43" t="e">
        <f>'BAR BB| Open rates'!#REF!</f>
        <v>#REF!</v>
      </c>
      <c r="AH24" s="43" t="e">
        <f>'BAR BB| Open rates'!#REF!</f>
        <v>#REF!</v>
      </c>
      <c r="AI24" s="43" t="e">
        <f>'BAR BB| Open rates'!#REF!</f>
        <v>#REF!</v>
      </c>
      <c r="AJ24" s="43" t="e">
        <f>'BAR BB| Open rates'!#REF!</f>
        <v>#REF!</v>
      </c>
      <c r="AK24" s="43" t="e">
        <f>'BAR BB| Open rates'!#REF!</f>
        <v>#REF!</v>
      </c>
      <c r="AL24" s="43" t="e">
        <f>'BAR BB| Open rates'!#REF!</f>
        <v>#REF!</v>
      </c>
      <c r="AM24" s="43" t="e">
        <f>'BAR BB| Open rates'!#REF!</f>
        <v>#REF!</v>
      </c>
      <c r="AN24" s="43" t="e">
        <f>'BAR BB| Open rates'!#REF!</f>
        <v>#REF!</v>
      </c>
      <c r="AO24" s="43" t="e">
        <f>'BAR BB| Open rates'!#REF!</f>
        <v>#REF!</v>
      </c>
      <c r="AP24" s="43" t="e">
        <f>'BAR BB| Open rates'!#REF!</f>
        <v>#REF!</v>
      </c>
      <c r="AQ24" s="43" t="e">
        <f>'BAR BB| Open rates'!#REF!</f>
        <v>#REF!</v>
      </c>
      <c r="AR24" s="43" t="e">
        <f>'BAR BB| Open rates'!#REF!</f>
        <v>#REF!</v>
      </c>
      <c r="AS24" s="43" t="e">
        <f>'BAR BB| Open rates'!#REF!</f>
        <v>#REF!</v>
      </c>
      <c r="AT24" s="43" t="e">
        <f>'BAR BB| Open rates'!#REF!</f>
        <v>#REF!</v>
      </c>
      <c r="AU24" s="43" t="e">
        <f>'BAR BB| Open rates'!#REF!</f>
        <v>#REF!</v>
      </c>
      <c r="AV24" s="43" t="e">
        <f>'BAR BB| Open rates'!#REF!</f>
        <v>#REF!</v>
      </c>
      <c r="AW24" s="43" t="e">
        <f>'BAR BB| Open rates'!#REF!</f>
        <v>#REF!</v>
      </c>
      <c r="AX24" s="43" t="e">
        <f>'BAR BB| Open rates'!#REF!</f>
        <v>#REF!</v>
      </c>
      <c r="AY24" s="43" t="e">
        <f>'BAR BB| Open rates'!#REF!</f>
        <v>#REF!</v>
      </c>
      <c r="AZ24" s="43" t="e">
        <f>'BAR BB| Open rates'!#REF!</f>
        <v>#REF!</v>
      </c>
      <c r="BA24" s="43" t="e">
        <f>'BAR BB| Open rates'!#REF!</f>
        <v>#REF!</v>
      </c>
      <c r="BB24" s="43" t="e">
        <f>'BAR BB| Open rates'!#REF!</f>
        <v>#REF!</v>
      </c>
      <c r="BC24" s="43" t="e">
        <f>'BAR BB| Open rates'!#REF!</f>
        <v>#REF!</v>
      </c>
      <c r="BD24" s="43" t="e">
        <f>'BAR BB| Open rates'!#REF!</f>
        <v>#REF!</v>
      </c>
      <c r="BE24" s="43" t="e">
        <f>'BAR BB| Open rates'!#REF!</f>
        <v>#REF!</v>
      </c>
      <c r="BF24" s="43" t="e">
        <f>'BAR BB| Open rates'!#REF!</f>
        <v>#REF!</v>
      </c>
      <c r="BG24" s="43" t="e">
        <f>'BAR BB| Open rates'!#REF!</f>
        <v>#REF!</v>
      </c>
      <c r="BH24" s="43" t="e">
        <f>'BAR BB| Open rates'!#REF!</f>
        <v>#REF!</v>
      </c>
      <c r="BI24" s="43" t="e">
        <f>'BAR BB| Open rates'!#REF!</f>
        <v>#REF!</v>
      </c>
      <c r="BJ24" s="43" t="e">
        <f>'BAR BB| Open rates'!#REF!</f>
        <v>#REF!</v>
      </c>
      <c r="BK24" s="43" t="e">
        <f>'BAR BB| Open rates'!#REF!</f>
        <v>#REF!</v>
      </c>
      <c r="BL24" s="43" t="e">
        <f>'BAR BB| Open rates'!#REF!</f>
        <v>#REF!</v>
      </c>
      <c r="BM24" s="43" t="e">
        <f>'BAR BB| Open rates'!#REF!</f>
        <v>#REF!</v>
      </c>
      <c r="BN24" s="43" t="e">
        <f>'BAR BB| Open rates'!#REF!</f>
        <v>#REF!</v>
      </c>
      <c r="BO24" s="43" t="e">
        <f>'BAR BB| Open rates'!#REF!</f>
        <v>#REF!</v>
      </c>
      <c r="BP24" s="43" t="e">
        <f>'BAR BB| Open rates'!#REF!</f>
        <v>#REF!</v>
      </c>
      <c r="BQ24" s="43" t="e">
        <f>'BAR BB| Open rates'!#REF!</f>
        <v>#REF!</v>
      </c>
    </row>
    <row r="25" spans="1:69" s="36" customFormat="1" ht="12" hidden="1" customHeight="1" x14ac:dyDescent="0.2">
      <c r="A25" s="146" t="str">
        <f>'BAR BB| Open rates'!A25</f>
        <v xml:space="preserve">Апартаменты с тремя спальнями / 3 Bedroom Apartments </v>
      </c>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row>
    <row r="26" spans="1:69" s="36" customFormat="1" ht="12" hidden="1" customHeight="1" x14ac:dyDescent="0.2">
      <c r="A26" s="52" t="str">
        <f>'BAR BB| Open rates'!A26</f>
        <v>от 1 до 6</v>
      </c>
      <c r="B26" s="43" t="e">
        <f>'BAR BB| Open rates'!#REF!</f>
        <v>#REF!</v>
      </c>
      <c r="C26" s="43" t="e">
        <f>'BAR BB| Open rates'!#REF!</f>
        <v>#REF!</v>
      </c>
      <c r="D26" s="43" t="e">
        <f>'BAR BB| Open rates'!#REF!</f>
        <v>#REF!</v>
      </c>
      <c r="E26" s="43" t="e">
        <f>'BAR BB| Open rates'!#REF!</f>
        <v>#REF!</v>
      </c>
      <c r="F26" s="43" t="e">
        <f>'BAR BB| Open rates'!#REF!</f>
        <v>#REF!</v>
      </c>
      <c r="G26" s="43" t="e">
        <f>'BAR BB| Open rates'!#REF!</f>
        <v>#REF!</v>
      </c>
      <c r="H26" s="43" t="e">
        <f>'BAR BB| Open rates'!#REF!</f>
        <v>#REF!</v>
      </c>
      <c r="I26" s="43" t="e">
        <f>'BAR BB| Open rates'!#REF!</f>
        <v>#REF!</v>
      </c>
      <c r="J26" s="43" t="e">
        <f>'BAR BB| Open rates'!#REF!</f>
        <v>#REF!</v>
      </c>
      <c r="K26" s="43" t="e">
        <f>'BAR BB| Open rates'!#REF!</f>
        <v>#REF!</v>
      </c>
      <c r="L26" s="43" t="e">
        <f>'BAR BB| Open rates'!#REF!</f>
        <v>#REF!</v>
      </c>
      <c r="M26" s="43" t="e">
        <f>'BAR BB| Open rates'!#REF!</f>
        <v>#REF!</v>
      </c>
      <c r="N26" s="43" t="e">
        <f>'BAR BB| Open rates'!#REF!</f>
        <v>#REF!</v>
      </c>
      <c r="O26" s="43" t="e">
        <f>'BAR BB| Open rates'!#REF!</f>
        <v>#REF!</v>
      </c>
      <c r="P26" s="43" t="e">
        <f>'BAR BB| Open rates'!#REF!</f>
        <v>#REF!</v>
      </c>
      <c r="Q26" s="43" t="e">
        <f>'BAR BB| Open rates'!#REF!</f>
        <v>#REF!</v>
      </c>
      <c r="R26" s="43" t="e">
        <f>'BAR BB| Open rates'!#REF!</f>
        <v>#REF!</v>
      </c>
      <c r="S26" s="43" t="e">
        <f>'BAR BB| Open rates'!#REF!</f>
        <v>#REF!</v>
      </c>
      <c r="T26" s="43" t="e">
        <f>'BAR BB| Open rates'!#REF!</f>
        <v>#REF!</v>
      </c>
      <c r="U26" s="43" t="e">
        <f>'BAR BB| Open rates'!#REF!</f>
        <v>#REF!</v>
      </c>
      <c r="V26" s="43" t="e">
        <f>'BAR BB| Open rates'!#REF!</f>
        <v>#REF!</v>
      </c>
      <c r="W26" s="43" t="e">
        <f>'BAR BB| Open rates'!#REF!</f>
        <v>#REF!</v>
      </c>
      <c r="X26" s="43" t="e">
        <f>'BAR BB| Open rates'!#REF!</f>
        <v>#REF!</v>
      </c>
      <c r="Y26" s="43" t="e">
        <f>'BAR BB| Open rates'!#REF!</f>
        <v>#REF!</v>
      </c>
      <c r="Z26" s="43" t="e">
        <f>'BAR BB| Open rates'!#REF!</f>
        <v>#REF!</v>
      </c>
      <c r="AA26" s="43" t="e">
        <f>'BAR BB| Open rates'!#REF!</f>
        <v>#REF!</v>
      </c>
      <c r="AB26" s="43" t="e">
        <f>'BAR BB| Open rates'!#REF!</f>
        <v>#REF!</v>
      </c>
      <c r="AC26" s="43" t="e">
        <f>'BAR BB| Open rates'!#REF!</f>
        <v>#REF!</v>
      </c>
      <c r="AD26" s="43" t="e">
        <f>'BAR BB| Open rates'!#REF!</f>
        <v>#REF!</v>
      </c>
      <c r="AE26" s="43" t="e">
        <f>'BAR BB| Open rates'!#REF!</f>
        <v>#REF!</v>
      </c>
      <c r="AF26" s="43" t="e">
        <f>'BAR BB| Open rates'!#REF!</f>
        <v>#REF!</v>
      </c>
      <c r="AG26" s="43" t="e">
        <f>'BAR BB| Open rates'!#REF!</f>
        <v>#REF!</v>
      </c>
      <c r="AH26" s="43" t="e">
        <f>'BAR BB| Open rates'!#REF!</f>
        <v>#REF!</v>
      </c>
      <c r="AI26" s="43" t="e">
        <f>'BAR BB| Open rates'!#REF!</f>
        <v>#REF!</v>
      </c>
      <c r="AJ26" s="43" t="e">
        <f>'BAR BB| Open rates'!#REF!</f>
        <v>#REF!</v>
      </c>
      <c r="AK26" s="43" t="e">
        <f>'BAR BB| Open rates'!#REF!</f>
        <v>#REF!</v>
      </c>
      <c r="AL26" s="43" t="e">
        <f>'BAR BB| Open rates'!#REF!</f>
        <v>#REF!</v>
      </c>
      <c r="AM26" s="43" t="e">
        <f>'BAR BB| Open rates'!#REF!</f>
        <v>#REF!</v>
      </c>
      <c r="AN26" s="43" t="e">
        <f>'BAR BB| Open rates'!#REF!</f>
        <v>#REF!</v>
      </c>
      <c r="AO26" s="43" t="e">
        <f>'BAR BB| Open rates'!#REF!</f>
        <v>#REF!</v>
      </c>
      <c r="AP26" s="43" t="e">
        <f>'BAR BB| Open rates'!#REF!</f>
        <v>#REF!</v>
      </c>
      <c r="AQ26" s="43" t="e">
        <f>'BAR BB| Open rates'!#REF!</f>
        <v>#REF!</v>
      </c>
      <c r="AR26" s="43" t="e">
        <f>'BAR BB| Open rates'!#REF!</f>
        <v>#REF!</v>
      </c>
      <c r="AS26" s="43" t="e">
        <f>'BAR BB| Open rates'!#REF!</f>
        <v>#REF!</v>
      </c>
      <c r="AT26" s="43" t="e">
        <f>'BAR BB| Open rates'!#REF!</f>
        <v>#REF!</v>
      </c>
      <c r="AU26" s="43" t="e">
        <f>'BAR BB| Open rates'!#REF!</f>
        <v>#REF!</v>
      </c>
      <c r="AV26" s="43" t="e">
        <f>'BAR BB| Open rates'!#REF!</f>
        <v>#REF!</v>
      </c>
      <c r="AW26" s="43" t="e">
        <f>'BAR BB| Open rates'!#REF!</f>
        <v>#REF!</v>
      </c>
      <c r="AX26" s="43" t="e">
        <f>'BAR BB| Open rates'!#REF!</f>
        <v>#REF!</v>
      </c>
      <c r="AY26" s="43" t="e">
        <f>'BAR BB| Open rates'!#REF!</f>
        <v>#REF!</v>
      </c>
      <c r="AZ26" s="43" t="e">
        <f>'BAR BB| Open rates'!#REF!</f>
        <v>#REF!</v>
      </c>
      <c r="BA26" s="43" t="e">
        <f>'BAR BB| Open rates'!#REF!</f>
        <v>#REF!</v>
      </c>
      <c r="BB26" s="43" t="e">
        <f>'BAR BB| Open rates'!#REF!</f>
        <v>#REF!</v>
      </c>
      <c r="BC26" s="43" t="e">
        <f>'BAR BB| Open rates'!#REF!</f>
        <v>#REF!</v>
      </c>
      <c r="BD26" s="43" t="e">
        <f>'BAR BB| Open rates'!#REF!</f>
        <v>#REF!</v>
      </c>
      <c r="BE26" s="43" t="e">
        <f>'BAR BB| Open rates'!#REF!</f>
        <v>#REF!</v>
      </c>
      <c r="BF26" s="43" t="e">
        <f>'BAR BB| Open rates'!#REF!</f>
        <v>#REF!</v>
      </c>
      <c r="BG26" s="43" t="e">
        <f>'BAR BB| Open rates'!#REF!</f>
        <v>#REF!</v>
      </c>
      <c r="BH26" s="43" t="e">
        <f>'BAR BB| Open rates'!#REF!</f>
        <v>#REF!</v>
      </c>
      <c r="BI26" s="43" t="e">
        <f>'BAR BB| Open rates'!#REF!</f>
        <v>#REF!</v>
      </c>
      <c r="BJ26" s="43" t="e">
        <f>'BAR BB| Open rates'!#REF!</f>
        <v>#REF!</v>
      </c>
      <c r="BK26" s="43" t="e">
        <f>'BAR BB| Open rates'!#REF!</f>
        <v>#REF!</v>
      </c>
      <c r="BL26" s="43" t="e">
        <f>'BAR BB| Open rates'!#REF!</f>
        <v>#REF!</v>
      </c>
      <c r="BM26" s="43" t="e">
        <f>'BAR BB| Open rates'!#REF!</f>
        <v>#REF!</v>
      </c>
      <c r="BN26" s="43" t="e">
        <f>'BAR BB| Open rates'!#REF!</f>
        <v>#REF!</v>
      </c>
      <c r="BO26" s="43" t="e">
        <f>'BAR BB| Open rates'!#REF!</f>
        <v>#REF!</v>
      </c>
      <c r="BP26" s="43" t="e">
        <f>'BAR BB| Open rates'!#REF!</f>
        <v>#REF!</v>
      </c>
      <c r="BQ26" s="43" t="e">
        <f>'BAR BB| Open rates'!#REF!</f>
        <v>#REF!</v>
      </c>
    </row>
    <row r="27" spans="1:69" s="36" customFormat="1" ht="12" hidden="1" customHeight="1" x14ac:dyDescent="0.2">
      <c r="A27" s="146" t="str">
        <f>'BAR BB| Open rates'!A27</f>
        <v xml:space="preserve">Апартаменты с четырьмя  спальнями / 4 Bedroom Apartments </v>
      </c>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row>
    <row r="28" spans="1:69" s="36" customFormat="1" ht="12" hidden="1" customHeight="1" x14ac:dyDescent="0.2">
      <c r="A28" s="52" t="str">
        <f>'BAR BB| Open rates'!A28</f>
        <v>от 1 до 8</v>
      </c>
      <c r="B28" s="43" t="e">
        <f>'BAR BB| Open rates'!#REF!</f>
        <v>#REF!</v>
      </c>
      <c r="C28" s="43" t="e">
        <f>'BAR BB| Open rates'!#REF!</f>
        <v>#REF!</v>
      </c>
      <c r="D28" s="43" t="e">
        <f>'BAR BB| Open rates'!#REF!</f>
        <v>#REF!</v>
      </c>
      <c r="E28" s="43" t="e">
        <f>'BAR BB| Open rates'!#REF!</f>
        <v>#REF!</v>
      </c>
      <c r="F28" s="43" t="e">
        <f>'BAR BB| Open rates'!#REF!</f>
        <v>#REF!</v>
      </c>
      <c r="G28" s="43" t="e">
        <f>'BAR BB| Open rates'!#REF!</f>
        <v>#REF!</v>
      </c>
      <c r="H28" s="43" t="e">
        <f>'BAR BB| Open rates'!#REF!</f>
        <v>#REF!</v>
      </c>
      <c r="I28" s="43" t="e">
        <f>'BAR BB| Open rates'!#REF!</f>
        <v>#REF!</v>
      </c>
      <c r="J28" s="43" t="e">
        <f>'BAR BB| Open rates'!#REF!</f>
        <v>#REF!</v>
      </c>
      <c r="K28" s="43" t="e">
        <f>'BAR BB| Open rates'!#REF!</f>
        <v>#REF!</v>
      </c>
      <c r="L28" s="43" t="e">
        <f>'BAR BB| Open rates'!#REF!</f>
        <v>#REF!</v>
      </c>
      <c r="M28" s="43" t="e">
        <f>'BAR BB| Open rates'!#REF!</f>
        <v>#REF!</v>
      </c>
      <c r="N28" s="43" t="e">
        <f>'BAR BB| Open rates'!#REF!</f>
        <v>#REF!</v>
      </c>
      <c r="O28" s="43" t="e">
        <f>'BAR BB| Open rates'!#REF!</f>
        <v>#REF!</v>
      </c>
      <c r="P28" s="43" t="e">
        <f>'BAR BB| Open rates'!#REF!</f>
        <v>#REF!</v>
      </c>
      <c r="Q28" s="43" t="e">
        <f>'BAR BB| Open rates'!#REF!</f>
        <v>#REF!</v>
      </c>
      <c r="R28" s="43" t="e">
        <f>'BAR BB| Open rates'!#REF!</f>
        <v>#REF!</v>
      </c>
      <c r="S28" s="43" t="e">
        <f>'BAR BB| Open rates'!#REF!</f>
        <v>#REF!</v>
      </c>
      <c r="T28" s="43" t="e">
        <f>'BAR BB| Open rates'!#REF!</f>
        <v>#REF!</v>
      </c>
      <c r="U28" s="43" t="e">
        <f>'BAR BB| Open rates'!#REF!</f>
        <v>#REF!</v>
      </c>
      <c r="V28" s="43" t="e">
        <f>'BAR BB| Open rates'!#REF!</f>
        <v>#REF!</v>
      </c>
      <c r="W28" s="43" t="e">
        <f>'BAR BB| Open rates'!#REF!</f>
        <v>#REF!</v>
      </c>
      <c r="X28" s="43" t="e">
        <f>'BAR BB| Open rates'!#REF!</f>
        <v>#REF!</v>
      </c>
      <c r="Y28" s="43" t="e">
        <f>'BAR BB| Open rates'!#REF!</f>
        <v>#REF!</v>
      </c>
      <c r="Z28" s="43" t="e">
        <f>'BAR BB| Open rates'!#REF!</f>
        <v>#REF!</v>
      </c>
      <c r="AA28" s="43" t="e">
        <f>'BAR BB| Open rates'!#REF!</f>
        <v>#REF!</v>
      </c>
      <c r="AB28" s="43" t="e">
        <f>'BAR BB| Open rates'!#REF!</f>
        <v>#REF!</v>
      </c>
      <c r="AC28" s="43" t="e">
        <f>'BAR BB| Open rates'!#REF!</f>
        <v>#REF!</v>
      </c>
      <c r="AD28" s="43" t="e">
        <f>'BAR BB| Open rates'!#REF!</f>
        <v>#REF!</v>
      </c>
      <c r="AE28" s="43" t="e">
        <f>'BAR BB| Open rates'!#REF!</f>
        <v>#REF!</v>
      </c>
      <c r="AF28" s="43" t="e">
        <f>'BAR BB| Open rates'!#REF!</f>
        <v>#REF!</v>
      </c>
      <c r="AG28" s="43" t="e">
        <f>'BAR BB| Open rates'!#REF!</f>
        <v>#REF!</v>
      </c>
      <c r="AH28" s="43" t="e">
        <f>'BAR BB| Open rates'!#REF!</f>
        <v>#REF!</v>
      </c>
      <c r="AI28" s="43" t="e">
        <f>'BAR BB| Open rates'!#REF!</f>
        <v>#REF!</v>
      </c>
      <c r="AJ28" s="43" t="e">
        <f>'BAR BB| Open rates'!#REF!</f>
        <v>#REF!</v>
      </c>
      <c r="AK28" s="43" t="e">
        <f>'BAR BB| Open rates'!#REF!</f>
        <v>#REF!</v>
      </c>
      <c r="AL28" s="43" t="e">
        <f>'BAR BB| Open rates'!#REF!</f>
        <v>#REF!</v>
      </c>
      <c r="AM28" s="43" t="e">
        <f>'BAR BB| Open rates'!#REF!</f>
        <v>#REF!</v>
      </c>
      <c r="AN28" s="43" t="e">
        <f>'BAR BB| Open rates'!#REF!</f>
        <v>#REF!</v>
      </c>
      <c r="AO28" s="43" t="e">
        <f>'BAR BB| Open rates'!#REF!</f>
        <v>#REF!</v>
      </c>
      <c r="AP28" s="43" t="e">
        <f>'BAR BB| Open rates'!#REF!</f>
        <v>#REF!</v>
      </c>
      <c r="AQ28" s="43" t="e">
        <f>'BAR BB| Open rates'!#REF!</f>
        <v>#REF!</v>
      </c>
      <c r="AR28" s="43" t="e">
        <f>'BAR BB| Open rates'!#REF!</f>
        <v>#REF!</v>
      </c>
      <c r="AS28" s="43" t="e">
        <f>'BAR BB| Open rates'!#REF!</f>
        <v>#REF!</v>
      </c>
      <c r="AT28" s="43" t="e">
        <f>'BAR BB| Open rates'!#REF!</f>
        <v>#REF!</v>
      </c>
      <c r="AU28" s="43" t="e">
        <f>'BAR BB| Open rates'!#REF!</f>
        <v>#REF!</v>
      </c>
      <c r="AV28" s="43" t="e">
        <f>'BAR BB| Open rates'!#REF!</f>
        <v>#REF!</v>
      </c>
      <c r="AW28" s="43" t="e">
        <f>'BAR BB| Open rates'!#REF!</f>
        <v>#REF!</v>
      </c>
      <c r="AX28" s="43" t="e">
        <f>'BAR BB| Open rates'!#REF!</f>
        <v>#REF!</v>
      </c>
      <c r="AY28" s="43" t="e">
        <f>'BAR BB| Open rates'!#REF!</f>
        <v>#REF!</v>
      </c>
      <c r="AZ28" s="43" t="e">
        <f>'BAR BB| Open rates'!#REF!</f>
        <v>#REF!</v>
      </c>
      <c r="BA28" s="43" t="e">
        <f>'BAR BB| Open rates'!#REF!</f>
        <v>#REF!</v>
      </c>
      <c r="BB28" s="43" t="e">
        <f>'BAR BB| Open rates'!#REF!</f>
        <v>#REF!</v>
      </c>
      <c r="BC28" s="43" t="e">
        <f>'BAR BB| Open rates'!#REF!</f>
        <v>#REF!</v>
      </c>
      <c r="BD28" s="43" t="e">
        <f>'BAR BB| Open rates'!#REF!</f>
        <v>#REF!</v>
      </c>
      <c r="BE28" s="43" t="e">
        <f>'BAR BB| Open rates'!#REF!</f>
        <v>#REF!</v>
      </c>
      <c r="BF28" s="43" t="e">
        <f>'BAR BB| Open rates'!#REF!</f>
        <v>#REF!</v>
      </c>
      <c r="BG28" s="43" t="e">
        <f>'BAR BB| Open rates'!#REF!</f>
        <v>#REF!</v>
      </c>
      <c r="BH28" s="43" t="e">
        <f>'BAR BB| Open rates'!#REF!</f>
        <v>#REF!</v>
      </c>
      <c r="BI28" s="43" t="e">
        <f>'BAR BB| Open rates'!#REF!</f>
        <v>#REF!</v>
      </c>
      <c r="BJ28" s="43" t="e">
        <f>'BAR BB| Open rates'!#REF!</f>
        <v>#REF!</v>
      </c>
      <c r="BK28" s="43" t="e">
        <f>'BAR BB| Open rates'!#REF!</f>
        <v>#REF!</v>
      </c>
      <c r="BL28" s="43" t="e">
        <f>'BAR BB| Open rates'!#REF!</f>
        <v>#REF!</v>
      </c>
      <c r="BM28" s="43" t="e">
        <f>'BAR BB| Open rates'!#REF!</f>
        <v>#REF!</v>
      </c>
      <c r="BN28" s="43" t="e">
        <f>'BAR BB| Open rates'!#REF!</f>
        <v>#REF!</v>
      </c>
      <c r="BO28" s="43" t="e">
        <f>'BAR BB| Open rates'!#REF!</f>
        <v>#REF!</v>
      </c>
      <c r="BP28" s="43" t="e">
        <f>'BAR BB| Open rates'!#REF!</f>
        <v>#REF!</v>
      </c>
      <c r="BQ28" s="43" t="e">
        <f>'BAR BB| Open rates'!#REF!</f>
        <v>#REF!</v>
      </c>
    </row>
    <row r="29" spans="1:69" s="36" customFormat="1" ht="12" hidden="1" customHeight="1" x14ac:dyDescent="0.2">
      <c r="A29" s="43" t="str">
        <f>'BAR BB| Open rates'!A29</f>
        <v>Президентский Люкс/ Presidential Suite</v>
      </c>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row>
    <row r="30" spans="1:69" s="36" customFormat="1" ht="12" hidden="1" customHeight="1" x14ac:dyDescent="0.2">
      <c r="A30" s="52" t="str">
        <f>'BAR BB| Open rates'!A30</f>
        <v>от 1 до 2</v>
      </c>
      <c r="B30" s="43" t="e">
        <f>'BAR BB| Open rates'!#REF!</f>
        <v>#REF!</v>
      </c>
      <c r="C30" s="43" t="e">
        <f>'BAR BB| Open rates'!#REF!</f>
        <v>#REF!</v>
      </c>
      <c r="D30" s="43" t="e">
        <f>'BAR BB| Open rates'!#REF!</f>
        <v>#REF!</v>
      </c>
      <c r="E30" s="43" t="e">
        <f>'BAR BB| Open rates'!#REF!</f>
        <v>#REF!</v>
      </c>
      <c r="F30" s="43" t="e">
        <f>'BAR BB| Open rates'!#REF!</f>
        <v>#REF!</v>
      </c>
      <c r="G30" s="43" t="e">
        <f>'BAR BB| Open rates'!#REF!</f>
        <v>#REF!</v>
      </c>
      <c r="H30" s="43" t="e">
        <f>'BAR BB| Open rates'!#REF!</f>
        <v>#REF!</v>
      </c>
      <c r="I30" s="43" t="e">
        <f>'BAR BB| Open rates'!#REF!</f>
        <v>#REF!</v>
      </c>
      <c r="J30" s="43" t="e">
        <f>'BAR BB| Open rates'!#REF!</f>
        <v>#REF!</v>
      </c>
      <c r="K30" s="43" t="e">
        <f>'BAR BB| Open rates'!#REF!</f>
        <v>#REF!</v>
      </c>
      <c r="L30" s="43" t="e">
        <f>'BAR BB| Open rates'!#REF!</f>
        <v>#REF!</v>
      </c>
      <c r="M30" s="43" t="e">
        <f>'BAR BB| Open rates'!#REF!</f>
        <v>#REF!</v>
      </c>
      <c r="N30" s="43" t="e">
        <f>'BAR BB| Open rates'!#REF!</f>
        <v>#REF!</v>
      </c>
      <c r="O30" s="43" t="e">
        <f>'BAR BB| Open rates'!#REF!</f>
        <v>#REF!</v>
      </c>
      <c r="P30" s="43" t="e">
        <f>'BAR BB| Open rates'!#REF!</f>
        <v>#REF!</v>
      </c>
      <c r="Q30" s="43" t="e">
        <f>'BAR BB| Open rates'!#REF!</f>
        <v>#REF!</v>
      </c>
      <c r="R30" s="43" t="e">
        <f>'BAR BB| Open rates'!#REF!</f>
        <v>#REF!</v>
      </c>
      <c r="S30" s="43" t="e">
        <f>'BAR BB| Open rates'!#REF!</f>
        <v>#REF!</v>
      </c>
      <c r="T30" s="43" t="e">
        <f>'BAR BB| Open rates'!#REF!</f>
        <v>#REF!</v>
      </c>
      <c r="U30" s="43" t="e">
        <f>'BAR BB| Open rates'!#REF!</f>
        <v>#REF!</v>
      </c>
      <c r="V30" s="43" t="e">
        <f>'BAR BB| Open rates'!#REF!</f>
        <v>#REF!</v>
      </c>
      <c r="W30" s="43" t="e">
        <f>'BAR BB| Open rates'!#REF!</f>
        <v>#REF!</v>
      </c>
      <c r="X30" s="43" t="e">
        <f>'BAR BB| Open rates'!#REF!</f>
        <v>#REF!</v>
      </c>
      <c r="Y30" s="43" t="e">
        <f>'BAR BB| Open rates'!#REF!</f>
        <v>#REF!</v>
      </c>
      <c r="Z30" s="43" t="e">
        <f>'BAR BB| Open rates'!#REF!</f>
        <v>#REF!</v>
      </c>
      <c r="AA30" s="43" t="e">
        <f>'BAR BB| Open rates'!#REF!</f>
        <v>#REF!</v>
      </c>
      <c r="AB30" s="43" t="e">
        <f>'BAR BB| Open rates'!#REF!</f>
        <v>#REF!</v>
      </c>
      <c r="AC30" s="43" t="e">
        <f>'BAR BB| Open rates'!#REF!</f>
        <v>#REF!</v>
      </c>
      <c r="AD30" s="43" t="e">
        <f>'BAR BB| Open rates'!#REF!</f>
        <v>#REF!</v>
      </c>
      <c r="AE30" s="43" t="e">
        <f>'BAR BB| Open rates'!#REF!</f>
        <v>#REF!</v>
      </c>
      <c r="AF30" s="43" t="e">
        <f>'BAR BB| Open rates'!#REF!</f>
        <v>#REF!</v>
      </c>
      <c r="AG30" s="43" t="e">
        <f>'BAR BB| Open rates'!#REF!</f>
        <v>#REF!</v>
      </c>
      <c r="AH30" s="43" t="e">
        <f>'BAR BB| Open rates'!#REF!</f>
        <v>#REF!</v>
      </c>
      <c r="AI30" s="43" t="e">
        <f>'BAR BB| Open rates'!#REF!</f>
        <v>#REF!</v>
      </c>
      <c r="AJ30" s="43" t="e">
        <f>'BAR BB| Open rates'!#REF!</f>
        <v>#REF!</v>
      </c>
      <c r="AK30" s="43" t="e">
        <f>'BAR BB| Open rates'!#REF!</f>
        <v>#REF!</v>
      </c>
      <c r="AL30" s="43" t="e">
        <f>'BAR BB| Open rates'!#REF!</f>
        <v>#REF!</v>
      </c>
      <c r="AM30" s="43" t="e">
        <f>'BAR BB| Open rates'!#REF!</f>
        <v>#REF!</v>
      </c>
      <c r="AN30" s="43" t="e">
        <f>'BAR BB| Open rates'!#REF!</f>
        <v>#REF!</v>
      </c>
      <c r="AO30" s="43" t="e">
        <f>'BAR BB| Open rates'!#REF!</f>
        <v>#REF!</v>
      </c>
      <c r="AP30" s="43" t="e">
        <f>'BAR BB| Open rates'!#REF!</f>
        <v>#REF!</v>
      </c>
      <c r="AQ30" s="43" t="e">
        <f>'BAR BB| Open rates'!#REF!</f>
        <v>#REF!</v>
      </c>
      <c r="AR30" s="43" t="e">
        <f>'BAR BB| Open rates'!#REF!</f>
        <v>#REF!</v>
      </c>
      <c r="AS30" s="43" t="e">
        <f>'BAR BB| Open rates'!#REF!</f>
        <v>#REF!</v>
      </c>
      <c r="AT30" s="43" t="e">
        <f>'BAR BB| Open rates'!#REF!</f>
        <v>#REF!</v>
      </c>
      <c r="AU30" s="43" t="e">
        <f>'BAR BB| Open rates'!#REF!</f>
        <v>#REF!</v>
      </c>
      <c r="AV30" s="43" t="e">
        <f>'BAR BB| Open rates'!#REF!</f>
        <v>#REF!</v>
      </c>
      <c r="AW30" s="43" t="e">
        <f>'BAR BB| Open rates'!#REF!</f>
        <v>#REF!</v>
      </c>
      <c r="AX30" s="43" t="e">
        <f>'BAR BB| Open rates'!#REF!</f>
        <v>#REF!</v>
      </c>
      <c r="AY30" s="43" t="e">
        <f>'BAR BB| Open rates'!#REF!</f>
        <v>#REF!</v>
      </c>
      <c r="AZ30" s="43" t="e">
        <f>'BAR BB| Open rates'!#REF!</f>
        <v>#REF!</v>
      </c>
      <c r="BA30" s="43" t="e">
        <f>'BAR BB| Open rates'!#REF!</f>
        <v>#REF!</v>
      </c>
      <c r="BB30" s="43" t="e">
        <f>'BAR BB| Open rates'!#REF!</f>
        <v>#REF!</v>
      </c>
      <c r="BC30" s="43" t="e">
        <f>'BAR BB| Open rates'!#REF!</f>
        <v>#REF!</v>
      </c>
      <c r="BD30" s="43" t="e">
        <f>'BAR BB| Open rates'!#REF!</f>
        <v>#REF!</v>
      </c>
      <c r="BE30" s="43" t="e">
        <f>'BAR BB| Open rates'!#REF!</f>
        <v>#REF!</v>
      </c>
      <c r="BF30" s="43" t="e">
        <f>'BAR BB| Open rates'!#REF!</f>
        <v>#REF!</v>
      </c>
      <c r="BG30" s="43" t="e">
        <f>'BAR BB| Open rates'!#REF!</f>
        <v>#REF!</v>
      </c>
      <c r="BH30" s="43" t="e">
        <f>'BAR BB| Open rates'!#REF!</f>
        <v>#REF!</v>
      </c>
      <c r="BI30" s="43" t="e">
        <f>'BAR BB| Open rates'!#REF!</f>
        <v>#REF!</v>
      </c>
      <c r="BJ30" s="43" t="e">
        <f>'BAR BB| Open rates'!#REF!</f>
        <v>#REF!</v>
      </c>
      <c r="BK30" s="43" t="e">
        <f>'BAR BB| Open rates'!#REF!</f>
        <v>#REF!</v>
      </c>
      <c r="BL30" s="43" t="e">
        <f>'BAR BB| Open rates'!#REF!</f>
        <v>#REF!</v>
      </c>
      <c r="BM30" s="43" t="e">
        <f>'BAR BB| Open rates'!#REF!</f>
        <v>#REF!</v>
      </c>
      <c r="BN30" s="43" t="e">
        <f>'BAR BB| Open rates'!#REF!</f>
        <v>#REF!</v>
      </c>
      <c r="BO30" s="43" t="e">
        <f>'BAR BB| Open rates'!#REF!</f>
        <v>#REF!</v>
      </c>
      <c r="BP30" s="43" t="e">
        <f>'BAR BB| Open rates'!#REF!</f>
        <v>#REF!</v>
      </c>
      <c r="BQ30" s="43" t="e">
        <f>'BAR BB| Open rates'!#REF!</f>
        <v>#REF!</v>
      </c>
    </row>
    <row r="31" spans="1:69" s="36" customFormat="1" ht="12" hidden="1" customHeight="1" x14ac:dyDescent="0.2">
      <c r="A31" s="146" t="str">
        <f>'BAR BB| Open rates'!A31</f>
        <v>Пентхаус с тремя спальнями / Penthouse 3 bedrooms</v>
      </c>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row>
    <row r="32" spans="1:69" s="36" customFormat="1" ht="19.5" hidden="1" customHeight="1" x14ac:dyDescent="0.2">
      <c r="A32" s="52" t="str">
        <f>'BAR BB| Open rates'!A32</f>
        <v>от 1 до 6</v>
      </c>
      <c r="B32" s="43" t="e">
        <f>'BAR BB| Open rates'!#REF!</f>
        <v>#REF!</v>
      </c>
      <c r="C32" s="43" t="e">
        <f>'BAR BB| Open rates'!#REF!</f>
        <v>#REF!</v>
      </c>
      <c r="D32" s="43" t="e">
        <f>'BAR BB| Open rates'!#REF!</f>
        <v>#REF!</v>
      </c>
      <c r="E32" s="43" t="e">
        <f>'BAR BB| Open rates'!#REF!</f>
        <v>#REF!</v>
      </c>
      <c r="F32" s="43" t="e">
        <f>'BAR BB| Open rates'!#REF!</f>
        <v>#REF!</v>
      </c>
      <c r="G32" s="43" t="e">
        <f>'BAR BB| Open rates'!#REF!</f>
        <v>#REF!</v>
      </c>
      <c r="H32" s="43" t="e">
        <f>'BAR BB| Open rates'!#REF!</f>
        <v>#REF!</v>
      </c>
      <c r="I32" s="43" t="e">
        <f>'BAR BB| Open rates'!#REF!</f>
        <v>#REF!</v>
      </c>
      <c r="J32" s="43" t="e">
        <f>'BAR BB| Open rates'!#REF!</f>
        <v>#REF!</v>
      </c>
      <c r="K32" s="43" t="e">
        <f>'BAR BB| Open rates'!#REF!</f>
        <v>#REF!</v>
      </c>
      <c r="L32" s="43" t="e">
        <f>'BAR BB| Open rates'!#REF!</f>
        <v>#REF!</v>
      </c>
      <c r="M32" s="43" t="e">
        <f>'BAR BB| Open rates'!#REF!</f>
        <v>#REF!</v>
      </c>
      <c r="N32" s="43" t="e">
        <f>'BAR BB| Open rates'!#REF!</f>
        <v>#REF!</v>
      </c>
      <c r="O32" s="43" t="e">
        <f>'BAR BB| Open rates'!#REF!</f>
        <v>#REF!</v>
      </c>
      <c r="P32" s="43" t="e">
        <f>'BAR BB| Open rates'!#REF!</f>
        <v>#REF!</v>
      </c>
      <c r="Q32" s="43" t="e">
        <f>'BAR BB| Open rates'!#REF!</f>
        <v>#REF!</v>
      </c>
      <c r="R32" s="43" t="e">
        <f>'BAR BB| Open rates'!#REF!</f>
        <v>#REF!</v>
      </c>
      <c r="S32" s="43" t="e">
        <f>'BAR BB| Open rates'!#REF!</f>
        <v>#REF!</v>
      </c>
      <c r="T32" s="43" t="e">
        <f>'BAR BB| Open rates'!#REF!</f>
        <v>#REF!</v>
      </c>
      <c r="U32" s="43" t="e">
        <f>'BAR BB| Open rates'!#REF!</f>
        <v>#REF!</v>
      </c>
      <c r="V32" s="43" t="e">
        <f>'BAR BB| Open rates'!#REF!</f>
        <v>#REF!</v>
      </c>
      <c r="W32" s="43" t="e">
        <f>'BAR BB| Open rates'!#REF!</f>
        <v>#REF!</v>
      </c>
      <c r="X32" s="43" t="e">
        <f>'BAR BB| Open rates'!#REF!</f>
        <v>#REF!</v>
      </c>
      <c r="Y32" s="43" t="e">
        <f>'BAR BB| Open rates'!#REF!</f>
        <v>#REF!</v>
      </c>
      <c r="Z32" s="43" t="e">
        <f>'BAR BB| Open rates'!#REF!</f>
        <v>#REF!</v>
      </c>
      <c r="AA32" s="43" t="e">
        <f>'BAR BB| Open rates'!#REF!</f>
        <v>#REF!</v>
      </c>
      <c r="AB32" s="43" t="e">
        <f>'BAR BB| Open rates'!#REF!</f>
        <v>#REF!</v>
      </c>
      <c r="AC32" s="43" t="e">
        <f>'BAR BB| Open rates'!#REF!</f>
        <v>#REF!</v>
      </c>
      <c r="AD32" s="43" t="e">
        <f>'BAR BB| Open rates'!#REF!</f>
        <v>#REF!</v>
      </c>
      <c r="AE32" s="43" t="e">
        <f>'BAR BB| Open rates'!#REF!</f>
        <v>#REF!</v>
      </c>
      <c r="AF32" s="43" t="e">
        <f>'BAR BB| Open rates'!#REF!</f>
        <v>#REF!</v>
      </c>
      <c r="AG32" s="43" t="e">
        <f>'BAR BB| Open rates'!#REF!</f>
        <v>#REF!</v>
      </c>
      <c r="AH32" s="43" t="e">
        <f>'BAR BB| Open rates'!#REF!</f>
        <v>#REF!</v>
      </c>
      <c r="AI32" s="43" t="e">
        <f>'BAR BB| Open rates'!#REF!</f>
        <v>#REF!</v>
      </c>
      <c r="AJ32" s="43" t="e">
        <f>'BAR BB| Open rates'!#REF!</f>
        <v>#REF!</v>
      </c>
      <c r="AK32" s="43" t="e">
        <f>'BAR BB| Open rates'!#REF!</f>
        <v>#REF!</v>
      </c>
      <c r="AL32" s="43" t="e">
        <f>'BAR BB| Open rates'!#REF!</f>
        <v>#REF!</v>
      </c>
      <c r="AM32" s="43" t="e">
        <f>'BAR BB| Open rates'!#REF!</f>
        <v>#REF!</v>
      </c>
      <c r="AN32" s="43" t="e">
        <f>'BAR BB| Open rates'!#REF!</f>
        <v>#REF!</v>
      </c>
      <c r="AO32" s="43" t="e">
        <f>'BAR BB| Open rates'!#REF!</f>
        <v>#REF!</v>
      </c>
      <c r="AP32" s="43" t="e">
        <f>'BAR BB| Open rates'!#REF!</f>
        <v>#REF!</v>
      </c>
      <c r="AQ32" s="43" t="e">
        <f>'BAR BB| Open rates'!#REF!</f>
        <v>#REF!</v>
      </c>
      <c r="AR32" s="43" t="e">
        <f>'BAR BB| Open rates'!#REF!</f>
        <v>#REF!</v>
      </c>
      <c r="AS32" s="43" t="e">
        <f>'BAR BB| Open rates'!#REF!</f>
        <v>#REF!</v>
      </c>
      <c r="AT32" s="43" t="e">
        <f>'BAR BB| Open rates'!#REF!</f>
        <v>#REF!</v>
      </c>
      <c r="AU32" s="43" t="e">
        <f>'BAR BB| Open rates'!#REF!</f>
        <v>#REF!</v>
      </c>
      <c r="AV32" s="43" t="e">
        <f>'BAR BB| Open rates'!#REF!</f>
        <v>#REF!</v>
      </c>
      <c r="AW32" s="43" t="e">
        <f>'BAR BB| Open rates'!#REF!</f>
        <v>#REF!</v>
      </c>
      <c r="AX32" s="43" t="e">
        <f>'BAR BB| Open rates'!#REF!</f>
        <v>#REF!</v>
      </c>
      <c r="AY32" s="43" t="e">
        <f>'BAR BB| Open rates'!#REF!</f>
        <v>#REF!</v>
      </c>
      <c r="AZ32" s="43" t="e">
        <f>'BAR BB| Open rates'!#REF!</f>
        <v>#REF!</v>
      </c>
      <c r="BA32" s="43" t="e">
        <f>'BAR BB| Open rates'!#REF!</f>
        <v>#REF!</v>
      </c>
      <c r="BB32" s="43" t="e">
        <f>'BAR BB| Open rates'!#REF!</f>
        <v>#REF!</v>
      </c>
      <c r="BC32" s="43" t="e">
        <f>'BAR BB| Open rates'!#REF!</f>
        <v>#REF!</v>
      </c>
      <c r="BD32" s="43" t="e">
        <f>'BAR BB| Open rates'!#REF!</f>
        <v>#REF!</v>
      </c>
      <c r="BE32" s="43" t="e">
        <f>'BAR BB| Open rates'!#REF!</f>
        <v>#REF!</v>
      </c>
      <c r="BF32" s="43" t="e">
        <f>'BAR BB| Open rates'!#REF!</f>
        <v>#REF!</v>
      </c>
      <c r="BG32" s="43" t="e">
        <f>'BAR BB| Open rates'!#REF!</f>
        <v>#REF!</v>
      </c>
      <c r="BH32" s="43" t="e">
        <f>'BAR BB| Open rates'!#REF!</f>
        <v>#REF!</v>
      </c>
      <c r="BI32" s="43" t="e">
        <f>'BAR BB| Open rates'!#REF!</f>
        <v>#REF!</v>
      </c>
      <c r="BJ32" s="43" t="e">
        <f>'BAR BB| Open rates'!#REF!</f>
        <v>#REF!</v>
      </c>
      <c r="BK32" s="43" t="e">
        <f>'BAR BB| Open rates'!#REF!</f>
        <v>#REF!</v>
      </c>
      <c r="BL32" s="43" t="e">
        <f>'BAR BB| Open rates'!#REF!</f>
        <v>#REF!</v>
      </c>
      <c r="BM32" s="43" t="e">
        <f>'BAR BB| Open rates'!#REF!</f>
        <v>#REF!</v>
      </c>
      <c r="BN32" s="43" t="e">
        <f>'BAR BB| Open rates'!#REF!</f>
        <v>#REF!</v>
      </c>
      <c r="BO32" s="43" t="e">
        <f>'BAR BB| Open rates'!#REF!</f>
        <v>#REF!</v>
      </c>
      <c r="BP32" s="43" t="e">
        <f>'BAR BB| Open rates'!#REF!</f>
        <v>#REF!</v>
      </c>
      <c r="BQ32" s="43" t="e">
        <f>'BAR BB| Open rates'!#REF!</f>
        <v>#REF!</v>
      </c>
    </row>
    <row r="33" spans="1:69" s="33" customFormat="1" ht="19.5" hidden="1" customHeight="1" x14ac:dyDescent="0.2"/>
    <row r="34" spans="1:69" s="33" customFormat="1" ht="19.5" customHeight="1" x14ac:dyDescent="0.2">
      <c r="A34" s="11" t="s">
        <v>218</v>
      </c>
    </row>
    <row r="35" spans="1:69" s="33" customFormat="1" ht="24" customHeight="1" x14ac:dyDescent="0.2">
      <c r="A35" s="64" t="s">
        <v>62</v>
      </c>
      <c r="B35" s="110" t="e">
        <f t="shared" ref="B35:BM36" si="0">B3</f>
        <v>#REF!</v>
      </c>
      <c r="C35" s="110" t="e">
        <f t="shared" si="0"/>
        <v>#REF!</v>
      </c>
      <c r="D35" s="110" t="e">
        <f t="shared" si="0"/>
        <v>#REF!</v>
      </c>
      <c r="E35" s="110" t="e">
        <f t="shared" si="0"/>
        <v>#REF!</v>
      </c>
      <c r="F35" s="110" t="e">
        <f t="shared" si="0"/>
        <v>#REF!</v>
      </c>
      <c r="G35" s="110" t="e">
        <f t="shared" si="0"/>
        <v>#REF!</v>
      </c>
      <c r="H35" s="110" t="e">
        <f t="shared" si="0"/>
        <v>#REF!</v>
      </c>
      <c r="I35" s="110" t="e">
        <f t="shared" si="0"/>
        <v>#REF!</v>
      </c>
      <c r="J35" s="110" t="e">
        <f t="shared" si="0"/>
        <v>#REF!</v>
      </c>
      <c r="K35" s="110" t="e">
        <f t="shared" si="0"/>
        <v>#REF!</v>
      </c>
      <c r="L35" s="110" t="e">
        <f t="shared" si="0"/>
        <v>#REF!</v>
      </c>
      <c r="M35" s="110" t="e">
        <f t="shared" si="0"/>
        <v>#REF!</v>
      </c>
      <c r="N35" s="110" t="e">
        <f t="shared" si="0"/>
        <v>#REF!</v>
      </c>
      <c r="O35" s="110" t="e">
        <f t="shared" si="0"/>
        <v>#REF!</v>
      </c>
      <c r="P35" s="110" t="e">
        <f t="shared" si="0"/>
        <v>#REF!</v>
      </c>
      <c r="Q35" s="110" t="e">
        <f t="shared" si="0"/>
        <v>#REF!</v>
      </c>
      <c r="R35" s="110" t="e">
        <f t="shared" si="0"/>
        <v>#REF!</v>
      </c>
      <c r="S35" s="110" t="e">
        <f t="shared" si="0"/>
        <v>#REF!</v>
      </c>
      <c r="T35" s="110" t="e">
        <f t="shared" si="0"/>
        <v>#REF!</v>
      </c>
      <c r="U35" s="110" t="e">
        <f t="shared" si="0"/>
        <v>#REF!</v>
      </c>
      <c r="V35" s="110" t="e">
        <f t="shared" si="0"/>
        <v>#REF!</v>
      </c>
      <c r="W35" s="110" t="e">
        <f t="shared" si="0"/>
        <v>#REF!</v>
      </c>
      <c r="X35" s="110" t="e">
        <f t="shared" si="0"/>
        <v>#REF!</v>
      </c>
      <c r="Y35" s="110" t="e">
        <f t="shared" si="0"/>
        <v>#REF!</v>
      </c>
      <c r="Z35" s="110" t="e">
        <f t="shared" si="0"/>
        <v>#REF!</v>
      </c>
      <c r="AA35" s="110" t="e">
        <f t="shared" si="0"/>
        <v>#REF!</v>
      </c>
      <c r="AB35" s="110" t="e">
        <f t="shared" si="0"/>
        <v>#REF!</v>
      </c>
      <c r="AC35" s="110" t="e">
        <f t="shared" si="0"/>
        <v>#REF!</v>
      </c>
      <c r="AD35" s="110" t="e">
        <f t="shared" si="0"/>
        <v>#REF!</v>
      </c>
      <c r="AE35" s="110" t="e">
        <f t="shared" si="0"/>
        <v>#REF!</v>
      </c>
      <c r="AF35" s="110" t="e">
        <f t="shared" si="0"/>
        <v>#REF!</v>
      </c>
      <c r="AG35" s="110" t="e">
        <f t="shared" si="0"/>
        <v>#REF!</v>
      </c>
      <c r="AH35" s="110" t="e">
        <f t="shared" si="0"/>
        <v>#REF!</v>
      </c>
      <c r="AI35" s="110" t="e">
        <f t="shared" si="0"/>
        <v>#REF!</v>
      </c>
      <c r="AJ35" s="110" t="e">
        <f t="shared" si="0"/>
        <v>#REF!</v>
      </c>
      <c r="AK35" s="110" t="e">
        <f t="shared" si="0"/>
        <v>#REF!</v>
      </c>
      <c r="AL35" s="110" t="e">
        <f t="shared" si="0"/>
        <v>#REF!</v>
      </c>
      <c r="AM35" s="110" t="e">
        <f t="shared" si="0"/>
        <v>#REF!</v>
      </c>
      <c r="AN35" s="110" t="e">
        <f t="shared" si="0"/>
        <v>#REF!</v>
      </c>
      <c r="AO35" s="110" t="e">
        <f t="shared" si="0"/>
        <v>#REF!</v>
      </c>
      <c r="AP35" s="110" t="e">
        <f t="shared" si="0"/>
        <v>#REF!</v>
      </c>
      <c r="AQ35" s="110" t="e">
        <f t="shared" si="0"/>
        <v>#REF!</v>
      </c>
      <c r="AR35" s="110" t="e">
        <f t="shared" si="0"/>
        <v>#REF!</v>
      </c>
      <c r="AS35" s="110" t="e">
        <f t="shared" si="0"/>
        <v>#REF!</v>
      </c>
      <c r="AT35" s="110" t="e">
        <f t="shared" si="0"/>
        <v>#REF!</v>
      </c>
      <c r="AU35" s="110" t="e">
        <f t="shared" si="0"/>
        <v>#REF!</v>
      </c>
      <c r="AV35" s="110" t="e">
        <f t="shared" si="0"/>
        <v>#REF!</v>
      </c>
      <c r="AW35" s="110" t="e">
        <f t="shared" si="0"/>
        <v>#REF!</v>
      </c>
      <c r="AX35" s="110" t="e">
        <f t="shared" si="0"/>
        <v>#REF!</v>
      </c>
      <c r="AY35" s="110" t="e">
        <f t="shared" si="0"/>
        <v>#REF!</v>
      </c>
      <c r="AZ35" s="110" t="e">
        <f t="shared" si="0"/>
        <v>#REF!</v>
      </c>
      <c r="BA35" s="110" t="e">
        <f t="shared" si="0"/>
        <v>#REF!</v>
      </c>
      <c r="BB35" s="110" t="e">
        <f t="shared" si="0"/>
        <v>#REF!</v>
      </c>
      <c r="BC35" s="110" t="e">
        <f t="shared" si="0"/>
        <v>#REF!</v>
      </c>
      <c r="BD35" s="110" t="e">
        <f t="shared" si="0"/>
        <v>#REF!</v>
      </c>
      <c r="BE35" s="110" t="e">
        <f t="shared" si="0"/>
        <v>#REF!</v>
      </c>
      <c r="BF35" s="110" t="e">
        <f t="shared" si="0"/>
        <v>#REF!</v>
      </c>
      <c r="BG35" s="110" t="e">
        <f t="shared" si="0"/>
        <v>#REF!</v>
      </c>
      <c r="BH35" s="110" t="e">
        <f t="shared" si="0"/>
        <v>#REF!</v>
      </c>
      <c r="BI35" s="110" t="e">
        <f t="shared" si="0"/>
        <v>#REF!</v>
      </c>
      <c r="BJ35" s="110" t="e">
        <f t="shared" si="0"/>
        <v>#REF!</v>
      </c>
      <c r="BK35" s="110" t="e">
        <f t="shared" si="0"/>
        <v>#REF!</v>
      </c>
      <c r="BL35" s="110" t="e">
        <f t="shared" si="0"/>
        <v>#REF!</v>
      </c>
      <c r="BM35" s="110" t="e">
        <f t="shared" si="0"/>
        <v>#REF!</v>
      </c>
      <c r="BN35" s="110" t="e">
        <f t="shared" ref="BN35:BQ36" si="1">BN3</f>
        <v>#REF!</v>
      </c>
      <c r="BO35" s="110" t="e">
        <f t="shared" si="1"/>
        <v>#REF!</v>
      </c>
      <c r="BP35" s="110" t="e">
        <f t="shared" si="1"/>
        <v>#REF!</v>
      </c>
      <c r="BQ35" s="110" t="e">
        <f t="shared" si="1"/>
        <v>#REF!</v>
      </c>
    </row>
    <row r="36" spans="1:69" s="33" customFormat="1" ht="26.25" customHeight="1" x14ac:dyDescent="0.2">
      <c r="A36" s="209"/>
      <c r="B36" s="110" t="e">
        <f t="shared" si="0"/>
        <v>#REF!</v>
      </c>
      <c r="C36" s="110" t="e">
        <f t="shared" si="0"/>
        <v>#REF!</v>
      </c>
      <c r="D36" s="110" t="e">
        <f t="shared" si="0"/>
        <v>#REF!</v>
      </c>
      <c r="E36" s="110" t="e">
        <f t="shared" si="0"/>
        <v>#REF!</v>
      </c>
      <c r="F36" s="110" t="e">
        <f t="shared" si="0"/>
        <v>#REF!</v>
      </c>
      <c r="G36" s="110" t="e">
        <f t="shared" si="0"/>
        <v>#REF!</v>
      </c>
      <c r="H36" s="110" t="e">
        <f t="shared" si="0"/>
        <v>#REF!</v>
      </c>
      <c r="I36" s="110" t="e">
        <f t="shared" si="0"/>
        <v>#REF!</v>
      </c>
      <c r="J36" s="110" t="e">
        <f t="shared" si="0"/>
        <v>#REF!</v>
      </c>
      <c r="K36" s="110" t="e">
        <f t="shared" si="0"/>
        <v>#REF!</v>
      </c>
      <c r="L36" s="110" t="e">
        <f t="shared" si="0"/>
        <v>#REF!</v>
      </c>
      <c r="M36" s="110" t="e">
        <f t="shared" si="0"/>
        <v>#REF!</v>
      </c>
      <c r="N36" s="110" t="e">
        <f t="shared" si="0"/>
        <v>#REF!</v>
      </c>
      <c r="O36" s="110" t="e">
        <f t="shared" si="0"/>
        <v>#REF!</v>
      </c>
      <c r="P36" s="110" t="e">
        <f t="shared" si="0"/>
        <v>#REF!</v>
      </c>
      <c r="Q36" s="110" t="e">
        <f t="shared" si="0"/>
        <v>#REF!</v>
      </c>
      <c r="R36" s="110" t="e">
        <f t="shared" si="0"/>
        <v>#REF!</v>
      </c>
      <c r="S36" s="110" t="e">
        <f t="shared" si="0"/>
        <v>#REF!</v>
      </c>
      <c r="T36" s="110" t="e">
        <f t="shared" si="0"/>
        <v>#REF!</v>
      </c>
      <c r="U36" s="110" t="e">
        <f t="shared" si="0"/>
        <v>#REF!</v>
      </c>
      <c r="V36" s="110" t="e">
        <f t="shared" si="0"/>
        <v>#REF!</v>
      </c>
      <c r="W36" s="110" t="e">
        <f t="shared" si="0"/>
        <v>#REF!</v>
      </c>
      <c r="X36" s="110" t="e">
        <f t="shared" si="0"/>
        <v>#REF!</v>
      </c>
      <c r="Y36" s="110" t="e">
        <f t="shared" si="0"/>
        <v>#REF!</v>
      </c>
      <c r="Z36" s="110" t="e">
        <f t="shared" si="0"/>
        <v>#REF!</v>
      </c>
      <c r="AA36" s="110" t="e">
        <f t="shared" si="0"/>
        <v>#REF!</v>
      </c>
      <c r="AB36" s="110" t="e">
        <f t="shared" si="0"/>
        <v>#REF!</v>
      </c>
      <c r="AC36" s="110" t="e">
        <f t="shared" si="0"/>
        <v>#REF!</v>
      </c>
      <c r="AD36" s="110" t="e">
        <f t="shared" si="0"/>
        <v>#REF!</v>
      </c>
      <c r="AE36" s="110" t="e">
        <f t="shared" si="0"/>
        <v>#REF!</v>
      </c>
      <c r="AF36" s="110" t="e">
        <f t="shared" si="0"/>
        <v>#REF!</v>
      </c>
      <c r="AG36" s="110" t="e">
        <f t="shared" si="0"/>
        <v>#REF!</v>
      </c>
      <c r="AH36" s="110" t="e">
        <f t="shared" si="0"/>
        <v>#REF!</v>
      </c>
      <c r="AI36" s="110" t="e">
        <f t="shared" si="0"/>
        <v>#REF!</v>
      </c>
      <c r="AJ36" s="110" t="e">
        <f t="shared" si="0"/>
        <v>#REF!</v>
      </c>
      <c r="AK36" s="110" t="e">
        <f t="shared" si="0"/>
        <v>#REF!</v>
      </c>
      <c r="AL36" s="110" t="e">
        <f t="shared" si="0"/>
        <v>#REF!</v>
      </c>
      <c r="AM36" s="110" t="e">
        <f t="shared" si="0"/>
        <v>#REF!</v>
      </c>
      <c r="AN36" s="110" t="e">
        <f t="shared" si="0"/>
        <v>#REF!</v>
      </c>
      <c r="AO36" s="110" t="e">
        <f t="shared" si="0"/>
        <v>#REF!</v>
      </c>
      <c r="AP36" s="110" t="e">
        <f t="shared" si="0"/>
        <v>#REF!</v>
      </c>
      <c r="AQ36" s="110" t="e">
        <f t="shared" si="0"/>
        <v>#REF!</v>
      </c>
      <c r="AR36" s="110" t="e">
        <f t="shared" si="0"/>
        <v>#REF!</v>
      </c>
      <c r="AS36" s="110" t="e">
        <f t="shared" si="0"/>
        <v>#REF!</v>
      </c>
      <c r="AT36" s="110" t="e">
        <f t="shared" si="0"/>
        <v>#REF!</v>
      </c>
      <c r="AU36" s="110" t="e">
        <f t="shared" si="0"/>
        <v>#REF!</v>
      </c>
      <c r="AV36" s="110" t="e">
        <f t="shared" si="0"/>
        <v>#REF!</v>
      </c>
      <c r="AW36" s="110" t="e">
        <f t="shared" si="0"/>
        <v>#REF!</v>
      </c>
      <c r="AX36" s="110" t="e">
        <f t="shared" si="0"/>
        <v>#REF!</v>
      </c>
      <c r="AY36" s="110" t="e">
        <f t="shared" si="0"/>
        <v>#REF!</v>
      </c>
      <c r="AZ36" s="110" t="e">
        <f t="shared" si="0"/>
        <v>#REF!</v>
      </c>
      <c r="BA36" s="110" t="e">
        <f t="shared" si="0"/>
        <v>#REF!</v>
      </c>
      <c r="BB36" s="110" t="e">
        <f t="shared" si="0"/>
        <v>#REF!</v>
      </c>
      <c r="BC36" s="110" t="e">
        <f t="shared" si="0"/>
        <v>#REF!</v>
      </c>
      <c r="BD36" s="110" t="e">
        <f t="shared" si="0"/>
        <v>#REF!</v>
      </c>
      <c r="BE36" s="110" t="e">
        <f t="shared" si="0"/>
        <v>#REF!</v>
      </c>
      <c r="BF36" s="110" t="e">
        <f t="shared" si="0"/>
        <v>#REF!</v>
      </c>
      <c r="BG36" s="110" t="e">
        <f t="shared" si="0"/>
        <v>#REF!</v>
      </c>
      <c r="BH36" s="110" t="e">
        <f t="shared" si="0"/>
        <v>#REF!</v>
      </c>
      <c r="BI36" s="110" t="e">
        <f t="shared" si="0"/>
        <v>#REF!</v>
      </c>
      <c r="BJ36" s="110" t="e">
        <f t="shared" si="0"/>
        <v>#REF!</v>
      </c>
      <c r="BK36" s="110" t="e">
        <f t="shared" si="0"/>
        <v>#REF!</v>
      </c>
      <c r="BL36" s="110" t="e">
        <f t="shared" si="0"/>
        <v>#REF!</v>
      </c>
      <c r="BM36" s="110" t="e">
        <f t="shared" si="0"/>
        <v>#REF!</v>
      </c>
      <c r="BN36" s="110" t="e">
        <f t="shared" si="1"/>
        <v>#REF!</v>
      </c>
      <c r="BO36" s="110" t="e">
        <f t="shared" si="1"/>
        <v>#REF!</v>
      </c>
      <c r="BP36" s="110" t="e">
        <f t="shared" si="1"/>
        <v>#REF!</v>
      </c>
      <c r="BQ36" s="110" t="e">
        <f t="shared" si="1"/>
        <v>#REF!</v>
      </c>
    </row>
    <row r="37" spans="1:69" s="36" customFormat="1" ht="12" customHeight="1" x14ac:dyDescent="0.2">
      <c r="A37" s="164" t="str">
        <f>A5</f>
        <v>Делюкс/ Deluxe</v>
      </c>
    </row>
    <row r="38" spans="1:69" s="36" customFormat="1" ht="12" customHeight="1" x14ac:dyDescent="0.2">
      <c r="A38" s="52">
        <f t="shared" ref="A38:A64" si="2">A6</f>
        <v>1</v>
      </c>
      <c r="B38" s="43" t="e">
        <f>B6*0.85+25</f>
        <v>#REF!</v>
      </c>
      <c r="C38" s="43" t="e">
        <f t="shared" ref="C38:BN38" si="3">C6*0.85+25</f>
        <v>#REF!</v>
      </c>
      <c r="D38" s="43" t="e">
        <f t="shared" si="3"/>
        <v>#REF!</v>
      </c>
      <c r="E38" s="43" t="e">
        <f t="shared" si="3"/>
        <v>#REF!</v>
      </c>
      <c r="F38" s="43" t="e">
        <f t="shared" si="3"/>
        <v>#REF!</v>
      </c>
      <c r="G38" s="43" t="e">
        <f t="shared" si="3"/>
        <v>#REF!</v>
      </c>
      <c r="H38" s="43" t="e">
        <f t="shared" si="3"/>
        <v>#REF!</v>
      </c>
      <c r="I38" s="43" t="e">
        <f t="shared" si="3"/>
        <v>#REF!</v>
      </c>
      <c r="J38" s="43" t="e">
        <f t="shared" si="3"/>
        <v>#REF!</v>
      </c>
      <c r="K38" s="43" t="e">
        <f t="shared" si="3"/>
        <v>#REF!</v>
      </c>
      <c r="L38" s="43" t="e">
        <f t="shared" si="3"/>
        <v>#REF!</v>
      </c>
      <c r="M38" s="43" t="e">
        <f t="shared" si="3"/>
        <v>#REF!</v>
      </c>
      <c r="N38" s="43" t="e">
        <f t="shared" si="3"/>
        <v>#REF!</v>
      </c>
      <c r="O38" s="43" t="e">
        <f t="shared" si="3"/>
        <v>#REF!</v>
      </c>
      <c r="P38" s="43" t="e">
        <f t="shared" si="3"/>
        <v>#REF!</v>
      </c>
      <c r="Q38" s="43" t="e">
        <f t="shared" si="3"/>
        <v>#REF!</v>
      </c>
      <c r="R38" s="43" t="e">
        <f t="shared" si="3"/>
        <v>#REF!</v>
      </c>
      <c r="S38" s="43" t="e">
        <f t="shared" si="3"/>
        <v>#REF!</v>
      </c>
      <c r="T38" s="43" t="e">
        <f t="shared" si="3"/>
        <v>#REF!</v>
      </c>
      <c r="U38" s="43" t="e">
        <f t="shared" si="3"/>
        <v>#REF!</v>
      </c>
      <c r="V38" s="43" t="e">
        <f t="shared" si="3"/>
        <v>#REF!</v>
      </c>
      <c r="W38" s="43" t="e">
        <f t="shared" si="3"/>
        <v>#REF!</v>
      </c>
      <c r="X38" s="43" t="e">
        <f t="shared" si="3"/>
        <v>#REF!</v>
      </c>
      <c r="Y38" s="43" t="e">
        <f t="shared" si="3"/>
        <v>#REF!</v>
      </c>
      <c r="Z38" s="43" t="e">
        <f t="shared" si="3"/>
        <v>#REF!</v>
      </c>
      <c r="AA38" s="43" t="e">
        <f t="shared" si="3"/>
        <v>#REF!</v>
      </c>
      <c r="AB38" s="43" t="e">
        <f t="shared" si="3"/>
        <v>#REF!</v>
      </c>
      <c r="AC38" s="43" t="e">
        <f t="shared" si="3"/>
        <v>#REF!</v>
      </c>
      <c r="AD38" s="43" t="e">
        <f t="shared" si="3"/>
        <v>#REF!</v>
      </c>
      <c r="AE38" s="43" t="e">
        <f t="shared" si="3"/>
        <v>#REF!</v>
      </c>
      <c r="AF38" s="43" t="e">
        <f t="shared" si="3"/>
        <v>#REF!</v>
      </c>
      <c r="AG38" s="43" t="e">
        <f t="shared" si="3"/>
        <v>#REF!</v>
      </c>
      <c r="AH38" s="43" t="e">
        <f t="shared" si="3"/>
        <v>#REF!</v>
      </c>
      <c r="AI38" s="43" t="e">
        <f t="shared" si="3"/>
        <v>#REF!</v>
      </c>
      <c r="AJ38" s="43" t="e">
        <f t="shared" si="3"/>
        <v>#REF!</v>
      </c>
      <c r="AK38" s="43" t="e">
        <f t="shared" si="3"/>
        <v>#REF!</v>
      </c>
      <c r="AL38" s="43" t="e">
        <f t="shared" si="3"/>
        <v>#REF!</v>
      </c>
      <c r="AM38" s="43" t="e">
        <f t="shared" si="3"/>
        <v>#REF!</v>
      </c>
      <c r="AN38" s="43" t="e">
        <f t="shared" si="3"/>
        <v>#REF!</v>
      </c>
      <c r="AO38" s="43" t="e">
        <f t="shared" si="3"/>
        <v>#REF!</v>
      </c>
      <c r="AP38" s="43" t="e">
        <f t="shared" si="3"/>
        <v>#REF!</v>
      </c>
      <c r="AQ38" s="43" t="e">
        <f t="shared" si="3"/>
        <v>#REF!</v>
      </c>
      <c r="AR38" s="43" t="e">
        <f t="shared" si="3"/>
        <v>#REF!</v>
      </c>
      <c r="AS38" s="43" t="e">
        <f t="shared" si="3"/>
        <v>#REF!</v>
      </c>
      <c r="AT38" s="43" t="e">
        <f t="shared" si="3"/>
        <v>#REF!</v>
      </c>
      <c r="AU38" s="43" t="e">
        <f t="shared" si="3"/>
        <v>#REF!</v>
      </c>
      <c r="AV38" s="43" t="e">
        <f t="shared" si="3"/>
        <v>#REF!</v>
      </c>
      <c r="AW38" s="43" t="e">
        <f t="shared" si="3"/>
        <v>#REF!</v>
      </c>
      <c r="AX38" s="43" t="e">
        <f t="shared" si="3"/>
        <v>#REF!</v>
      </c>
      <c r="AY38" s="43" t="e">
        <f t="shared" si="3"/>
        <v>#REF!</v>
      </c>
      <c r="AZ38" s="43" t="e">
        <f t="shared" si="3"/>
        <v>#REF!</v>
      </c>
      <c r="BA38" s="43" t="e">
        <f t="shared" si="3"/>
        <v>#REF!</v>
      </c>
      <c r="BB38" s="43" t="e">
        <f t="shared" si="3"/>
        <v>#REF!</v>
      </c>
      <c r="BC38" s="43" t="e">
        <f t="shared" si="3"/>
        <v>#REF!</v>
      </c>
      <c r="BD38" s="43" t="e">
        <f t="shared" si="3"/>
        <v>#REF!</v>
      </c>
      <c r="BE38" s="43" t="e">
        <f t="shared" si="3"/>
        <v>#REF!</v>
      </c>
      <c r="BF38" s="43" t="e">
        <f t="shared" si="3"/>
        <v>#REF!</v>
      </c>
      <c r="BG38" s="43" t="e">
        <f t="shared" si="3"/>
        <v>#REF!</v>
      </c>
      <c r="BH38" s="43" t="e">
        <f t="shared" si="3"/>
        <v>#REF!</v>
      </c>
      <c r="BI38" s="43" t="e">
        <f t="shared" si="3"/>
        <v>#REF!</v>
      </c>
      <c r="BJ38" s="43" t="e">
        <f t="shared" si="3"/>
        <v>#REF!</v>
      </c>
      <c r="BK38" s="43" t="e">
        <f t="shared" si="3"/>
        <v>#REF!</v>
      </c>
      <c r="BL38" s="43" t="e">
        <f t="shared" si="3"/>
        <v>#REF!</v>
      </c>
      <c r="BM38" s="43" t="e">
        <f t="shared" si="3"/>
        <v>#REF!</v>
      </c>
      <c r="BN38" s="43" t="e">
        <f t="shared" si="3"/>
        <v>#REF!</v>
      </c>
      <c r="BO38" s="43" t="e">
        <f t="shared" ref="BO38:BQ38" si="4">BO6*0.85+25</f>
        <v>#REF!</v>
      </c>
      <c r="BP38" s="43" t="e">
        <f t="shared" si="4"/>
        <v>#REF!</v>
      </c>
      <c r="BQ38" s="43" t="e">
        <f t="shared" si="4"/>
        <v>#REF!</v>
      </c>
    </row>
    <row r="39" spans="1:69" s="36" customFormat="1" ht="12" customHeight="1" x14ac:dyDescent="0.2">
      <c r="A39" s="52">
        <f t="shared" si="2"/>
        <v>2</v>
      </c>
      <c r="B39" s="43" t="e">
        <f>B7*0.85+25</f>
        <v>#REF!</v>
      </c>
      <c r="C39" s="43" t="e">
        <f t="shared" ref="C39:BN39" si="5">C7*0.85+25</f>
        <v>#REF!</v>
      </c>
      <c r="D39" s="43" t="e">
        <f t="shared" si="5"/>
        <v>#REF!</v>
      </c>
      <c r="E39" s="43" t="e">
        <f t="shared" si="5"/>
        <v>#REF!</v>
      </c>
      <c r="F39" s="43" t="e">
        <f t="shared" si="5"/>
        <v>#REF!</v>
      </c>
      <c r="G39" s="43" t="e">
        <f t="shared" si="5"/>
        <v>#REF!</v>
      </c>
      <c r="H39" s="43" t="e">
        <f t="shared" si="5"/>
        <v>#REF!</v>
      </c>
      <c r="I39" s="43" t="e">
        <f t="shared" si="5"/>
        <v>#REF!</v>
      </c>
      <c r="J39" s="43" t="e">
        <f t="shared" si="5"/>
        <v>#REF!</v>
      </c>
      <c r="K39" s="43" t="e">
        <f t="shared" si="5"/>
        <v>#REF!</v>
      </c>
      <c r="L39" s="43" t="e">
        <f t="shared" si="5"/>
        <v>#REF!</v>
      </c>
      <c r="M39" s="43" t="e">
        <f t="shared" si="5"/>
        <v>#REF!</v>
      </c>
      <c r="N39" s="43" t="e">
        <f t="shared" si="5"/>
        <v>#REF!</v>
      </c>
      <c r="O39" s="43" t="e">
        <f t="shared" si="5"/>
        <v>#REF!</v>
      </c>
      <c r="P39" s="43" t="e">
        <f t="shared" si="5"/>
        <v>#REF!</v>
      </c>
      <c r="Q39" s="43" t="e">
        <f t="shared" si="5"/>
        <v>#REF!</v>
      </c>
      <c r="R39" s="43" t="e">
        <f t="shared" si="5"/>
        <v>#REF!</v>
      </c>
      <c r="S39" s="43" t="e">
        <f t="shared" si="5"/>
        <v>#REF!</v>
      </c>
      <c r="T39" s="43" t="e">
        <f t="shared" si="5"/>
        <v>#REF!</v>
      </c>
      <c r="U39" s="43" t="e">
        <f t="shared" si="5"/>
        <v>#REF!</v>
      </c>
      <c r="V39" s="43" t="e">
        <f t="shared" si="5"/>
        <v>#REF!</v>
      </c>
      <c r="W39" s="43" t="e">
        <f t="shared" si="5"/>
        <v>#REF!</v>
      </c>
      <c r="X39" s="43" t="e">
        <f t="shared" si="5"/>
        <v>#REF!</v>
      </c>
      <c r="Y39" s="43" t="e">
        <f t="shared" si="5"/>
        <v>#REF!</v>
      </c>
      <c r="Z39" s="43" t="e">
        <f t="shared" si="5"/>
        <v>#REF!</v>
      </c>
      <c r="AA39" s="43" t="e">
        <f t="shared" si="5"/>
        <v>#REF!</v>
      </c>
      <c r="AB39" s="43" t="e">
        <f t="shared" si="5"/>
        <v>#REF!</v>
      </c>
      <c r="AC39" s="43" t="e">
        <f t="shared" si="5"/>
        <v>#REF!</v>
      </c>
      <c r="AD39" s="43" t="e">
        <f t="shared" si="5"/>
        <v>#REF!</v>
      </c>
      <c r="AE39" s="43" t="e">
        <f t="shared" si="5"/>
        <v>#REF!</v>
      </c>
      <c r="AF39" s="43" t="e">
        <f t="shared" si="5"/>
        <v>#REF!</v>
      </c>
      <c r="AG39" s="43" t="e">
        <f t="shared" si="5"/>
        <v>#REF!</v>
      </c>
      <c r="AH39" s="43" t="e">
        <f t="shared" si="5"/>
        <v>#REF!</v>
      </c>
      <c r="AI39" s="43" t="e">
        <f t="shared" si="5"/>
        <v>#REF!</v>
      </c>
      <c r="AJ39" s="43" t="e">
        <f t="shared" si="5"/>
        <v>#REF!</v>
      </c>
      <c r="AK39" s="43" t="e">
        <f t="shared" si="5"/>
        <v>#REF!</v>
      </c>
      <c r="AL39" s="43" t="e">
        <f t="shared" si="5"/>
        <v>#REF!</v>
      </c>
      <c r="AM39" s="43" t="e">
        <f t="shared" si="5"/>
        <v>#REF!</v>
      </c>
      <c r="AN39" s="43" t="e">
        <f t="shared" si="5"/>
        <v>#REF!</v>
      </c>
      <c r="AO39" s="43" t="e">
        <f t="shared" si="5"/>
        <v>#REF!</v>
      </c>
      <c r="AP39" s="43" t="e">
        <f t="shared" si="5"/>
        <v>#REF!</v>
      </c>
      <c r="AQ39" s="43" t="e">
        <f t="shared" si="5"/>
        <v>#REF!</v>
      </c>
      <c r="AR39" s="43" t="e">
        <f t="shared" si="5"/>
        <v>#REF!</v>
      </c>
      <c r="AS39" s="43" t="e">
        <f t="shared" si="5"/>
        <v>#REF!</v>
      </c>
      <c r="AT39" s="43" t="e">
        <f t="shared" si="5"/>
        <v>#REF!</v>
      </c>
      <c r="AU39" s="43" t="e">
        <f t="shared" si="5"/>
        <v>#REF!</v>
      </c>
      <c r="AV39" s="43" t="e">
        <f t="shared" si="5"/>
        <v>#REF!</v>
      </c>
      <c r="AW39" s="43" t="e">
        <f t="shared" si="5"/>
        <v>#REF!</v>
      </c>
      <c r="AX39" s="43" t="e">
        <f t="shared" si="5"/>
        <v>#REF!</v>
      </c>
      <c r="AY39" s="43" t="e">
        <f t="shared" si="5"/>
        <v>#REF!</v>
      </c>
      <c r="AZ39" s="43" t="e">
        <f t="shared" si="5"/>
        <v>#REF!</v>
      </c>
      <c r="BA39" s="43" t="e">
        <f t="shared" si="5"/>
        <v>#REF!</v>
      </c>
      <c r="BB39" s="43" t="e">
        <f t="shared" si="5"/>
        <v>#REF!</v>
      </c>
      <c r="BC39" s="43" t="e">
        <f t="shared" si="5"/>
        <v>#REF!</v>
      </c>
      <c r="BD39" s="43" t="e">
        <f t="shared" si="5"/>
        <v>#REF!</v>
      </c>
      <c r="BE39" s="43" t="e">
        <f t="shared" si="5"/>
        <v>#REF!</v>
      </c>
      <c r="BF39" s="43" t="e">
        <f t="shared" si="5"/>
        <v>#REF!</v>
      </c>
      <c r="BG39" s="43" t="e">
        <f t="shared" si="5"/>
        <v>#REF!</v>
      </c>
      <c r="BH39" s="43" t="e">
        <f t="shared" si="5"/>
        <v>#REF!</v>
      </c>
      <c r="BI39" s="43" t="e">
        <f t="shared" si="5"/>
        <v>#REF!</v>
      </c>
      <c r="BJ39" s="43" t="e">
        <f t="shared" si="5"/>
        <v>#REF!</v>
      </c>
      <c r="BK39" s="43" t="e">
        <f t="shared" si="5"/>
        <v>#REF!</v>
      </c>
      <c r="BL39" s="43" t="e">
        <f t="shared" si="5"/>
        <v>#REF!</v>
      </c>
      <c r="BM39" s="43" t="e">
        <f t="shared" si="5"/>
        <v>#REF!</v>
      </c>
      <c r="BN39" s="43" t="e">
        <f t="shared" si="5"/>
        <v>#REF!</v>
      </c>
      <c r="BO39" s="43" t="e">
        <f t="shared" ref="BO39:BQ39" si="6">BO7*0.85+25</f>
        <v>#REF!</v>
      </c>
      <c r="BP39" s="43" t="e">
        <f t="shared" si="6"/>
        <v>#REF!</v>
      </c>
      <c r="BQ39" s="43" t="e">
        <f t="shared" si="6"/>
        <v>#REF!</v>
      </c>
    </row>
    <row r="40" spans="1:69" s="36" customFormat="1" ht="12" customHeight="1" x14ac:dyDescent="0.2">
      <c r="A40" s="146" t="str">
        <f t="shared" si="2"/>
        <v>Делюкс с видом на горы / Deluxe Mountain View</v>
      </c>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row>
    <row r="41" spans="1:69" s="36" customFormat="1" ht="12" customHeight="1" x14ac:dyDescent="0.2">
      <c r="A41" s="52">
        <f t="shared" si="2"/>
        <v>1</v>
      </c>
      <c r="B41" s="43" t="e">
        <f t="shared" ref="B41:Q64" si="7">B9*0.85+25</f>
        <v>#REF!</v>
      </c>
      <c r="C41" s="43" t="e">
        <f t="shared" si="7"/>
        <v>#REF!</v>
      </c>
      <c r="D41" s="43" t="e">
        <f t="shared" si="7"/>
        <v>#REF!</v>
      </c>
      <c r="E41" s="43" t="e">
        <f t="shared" si="7"/>
        <v>#REF!</v>
      </c>
      <c r="F41" s="43" t="e">
        <f t="shared" si="7"/>
        <v>#REF!</v>
      </c>
      <c r="G41" s="43" t="e">
        <f t="shared" si="7"/>
        <v>#REF!</v>
      </c>
      <c r="H41" s="43" t="e">
        <f t="shared" si="7"/>
        <v>#REF!</v>
      </c>
      <c r="I41" s="43" t="e">
        <f t="shared" si="7"/>
        <v>#REF!</v>
      </c>
      <c r="J41" s="43" t="e">
        <f t="shared" si="7"/>
        <v>#REF!</v>
      </c>
      <c r="K41" s="43" t="e">
        <f t="shared" si="7"/>
        <v>#REF!</v>
      </c>
      <c r="L41" s="43" t="e">
        <f t="shared" si="7"/>
        <v>#REF!</v>
      </c>
      <c r="M41" s="43" t="e">
        <f t="shared" si="7"/>
        <v>#REF!</v>
      </c>
      <c r="N41" s="43" t="e">
        <f t="shared" si="7"/>
        <v>#REF!</v>
      </c>
      <c r="O41" s="43" t="e">
        <f t="shared" si="7"/>
        <v>#REF!</v>
      </c>
      <c r="P41" s="43" t="e">
        <f t="shared" si="7"/>
        <v>#REF!</v>
      </c>
      <c r="Q41" s="43" t="e">
        <f t="shared" si="7"/>
        <v>#REF!</v>
      </c>
      <c r="R41" s="43" t="e">
        <f t="shared" ref="R41:BQ42" si="8">R9*0.85+25</f>
        <v>#REF!</v>
      </c>
      <c r="S41" s="43" t="e">
        <f t="shared" si="8"/>
        <v>#REF!</v>
      </c>
      <c r="T41" s="43" t="e">
        <f t="shared" si="8"/>
        <v>#REF!</v>
      </c>
      <c r="U41" s="43" t="e">
        <f t="shared" si="8"/>
        <v>#REF!</v>
      </c>
      <c r="V41" s="43" t="e">
        <f t="shared" si="8"/>
        <v>#REF!</v>
      </c>
      <c r="W41" s="43" t="e">
        <f t="shared" si="8"/>
        <v>#REF!</v>
      </c>
      <c r="X41" s="43" t="e">
        <f t="shared" si="8"/>
        <v>#REF!</v>
      </c>
      <c r="Y41" s="43" t="e">
        <f t="shared" si="8"/>
        <v>#REF!</v>
      </c>
      <c r="Z41" s="43" t="e">
        <f t="shared" si="8"/>
        <v>#REF!</v>
      </c>
      <c r="AA41" s="43" t="e">
        <f t="shared" si="8"/>
        <v>#REF!</v>
      </c>
      <c r="AB41" s="43" t="e">
        <f t="shared" si="8"/>
        <v>#REF!</v>
      </c>
      <c r="AC41" s="43" t="e">
        <f t="shared" si="8"/>
        <v>#REF!</v>
      </c>
      <c r="AD41" s="43" t="e">
        <f t="shared" si="8"/>
        <v>#REF!</v>
      </c>
      <c r="AE41" s="43" t="e">
        <f t="shared" si="8"/>
        <v>#REF!</v>
      </c>
      <c r="AF41" s="43" t="e">
        <f t="shared" si="8"/>
        <v>#REF!</v>
      </c>
      <c r="AG41" s="43" t="e">
        <f t="shared" si="8"/>
        <v>#REF!</v>
      </c>
      <c r="AH41" s="43" t="e">
        <f t="shared" si="8"/>
        <v>#REF!</v>
      </c>
      <c r="AI41" s="43" t="e">
        <f t="shared" si="8"/>
        <v>#REF!</v>
      </c>
      <c r="AJ41" s="43" t="e">
        <f t="shared" si="8"/>
        <v>#REF!</v>
      </c>
      <c r="AK41" s="43" t="e">
        <f t="shared" si="8"/>
        <v>#REF!</v>
      </c>
      <c r="AL41" s="43" t="e">
        <f t="shared" si="8"/>
        <v>#REF!</v>
      </c>
      <c r="AM41" s="43" t="e">
        <f t="shared" si="8"/>
        <v>#REF!</v>
      </c>
      <c r="AN41" s="43" t="e">
        <f t="shared" si="8"/>
        <v>#REF!</v>
      </c>
      <c r="AO41" s="43" t="e">
        <f t="shared" si="8"/>
        <v>#REF!</v>
      </c>
      <c r="AP41" s="43" t="e">
        <f t="shared" si="8"/>
        <v>#REF!</v>
      </c>
      <c r="AQ41" s="43" t="e">
        <f t="shared" si="8"/>
        <v>#REF!</v>
      </c>
      <c r="AR41" s="43" t="e">
        <f t="shared" si="8"/>
        <v>#REF!</v>
      </c>
      <c r="AS41" s="43" t="e">
        <f t="shared" si="8"/>
        <v>#REF!</v>
      </c>
      <c r="AT41" s="43" t="e">
        <f t="shared" si="8"/>
        <v>#REF!</v>
      </c>
      <c r="AU41" s="43" t="e">
        <f t="shared" si="8"/>
        <v>#REF!</v>
      </c>
      <c r="AV41" s="43" t="e">
        <f t="shared" si="8"/>
        <v>#REF!</v>
      </c>
      <c r="AW41" s="43" t="e">
        <f t="shared" si="8"/>
        <v>#REF!</v>
      </c>
      <c r="AX41" s="43" t="e">
        <f t="shared" si="8"/>
        <v>#REF!</v>
      </c>
      <c r="AY41" s="43" t="e">
        <f t="shared" si="8"/>
        <v>#REF!</v>
      </c>
      <c r="AZ41" s="43" t="e">
        <f t="shared" si="8"/>
        <v>#REF!</v>
      </c>
      <c r="BA41" s="43" t="e">
        <f t="shared" si="8"/>
        <v>#REF!</v>
      </c>
      <c r="BB41" s="43" t="e">
        <f t="shared" si="8"/>
        <v>#REF!</v>
      </c>
      <c r="BC41" s="43" t="e">
        <f t="shared" si="8"/>
        <v>#REF!</v>
      </c>
      <c r="BD41" s="43" t="e">
        <f t="shared" si="8"/>
        <v>#REF!</v>
      </c>
      <c r="BE41" s="43" t="e">
        <f t="shared" si="8"/>
        <v>#REF!</v>
      </c>
      <c r="BF41" s="43" t="e">
        <f t="shared" si="8"/>
        <v>#REF!</v>
      </c>
      <c r="BG41" s="43" t="e">
        <f t="shared" si="8"/>
        <v>#REF!</v>
      </c>
      <c r="BH41" s="43" t="e">
        <f t="shared" si="8"/>
        <v>#REF!</v>
      </c>
      <c r="BI41" s="43" t="e">
        <f t="shared" si="8"/>
        <v>#REF!</v>
      </c>
      <c r="BJ41" s="43" t="e">
        <f t="shared" si="8"/>
        <v>#REF!</v>
      </c>
      <c r="BK41" s="43" t="e">
        <f t="shared" si="8"/>
        <v>#REF!</v>
      </c>
      <c r="BL41" s="43" t="e">
        <f t="shared" si="8"/>
        <v>#REF!</v>
      </c>
      <c r="BM41" s="43" t="e">
        <f t="shared" si="8"/>
        <v>#REF!</v>
      </c>
      <c r="BN41" s="43" t="e">
        <f t="shared" si="8"/>
        <v>#REF!</v>
      </c>
      <c r="BO41" s="43" t="e">
        <f t="shared" si="8"/>
        <v>#REF!</v>
      </c>
      <c r="BP41" s="43" t="e">
        <f t="shared" si="8"/>
        <v>#REF!</v>
      </c>
      <c r="BQ41" s="43" t="e">
        <f t="shared" si="8"/>
        <v>#REF!</v>
      </c>
    </row>
    <row r="42" spans="1:69" s="36" customFormat="1" ht="12" customHeight="1" x14ac:dyDescent="0.2">
      <c r="A42" s="52">
        <f t="shared" si="2"/>
        <v>2</v>
      </c>
      <c r="B42" s="43" t="e">
        <f t="shared" si="7"/>
        <v>#REF!</v>
      </c>
      <c r="C42" s="43" t="e">
        <f t="shared" ref="C42:BN42" si="9">C10*0.85+25</f>
        <v>#REF!</v>
      </c>
      <c r="D42" s="43" t="e">
        <f t="shared" si="9"/>
        <v>#REF!</v>
      </c>
      <c r="E42" s="43" t="e">
        <f t="shared" si="9"/>
        <v>#REF!</v>
      </c>
      <c r="F42" s="43" t="e">
        <f t="shared" si="9"/>
        <v>#REF!</v>
      </c>
      <c r="G42" s="43" t="e">
        <f t="shared" si="9"/>
        <v>#REF!</v>
      </c>
      <c r="H42" s="43" t="e">
        <f t="shared" si="9"/>
        <v>#REF!</v>
      </c>
      <c r="I42" s="43" t="e">
        <f t="shared" si="9"/>
        <v>#REF!</v>
      </c>
      <c r="J42" s="43" t="e">
        <f t="shared" si="9"/>
        <v>#REF!</v>
      </c>
      <c r="K42" s="43" t="e">
        <f t="shared" si="9"/>
        <v>#REF!</v>
      </c>
      <c r="L42" s="43" t="e">
        <f t="shared" si="9"/>
        <v>#REF!</v>
      </c>
      <c r="M42" s="43" t="e">
        <f t="shared" si="9"/>
        <v>#REF!</v>
      </c>
      <c r="N42" s="43" t="e">
        <f t="shared" si="9"/>
        <v>#REF!</v>
      </c>
      <c r="O42" s="43" t="e">
        <f t="shared" si="9"/>
        <v>#REF!</v>
      </c>
      <c r="P42" s="43" t="e">
        <f t="shared" si="9"/>
        <v>#REF!</v>
      </c>
      <c r="Q42" s="43" t="e">
        <f t="shared" si="9"/>
        <v>#REF!</v>
      </c>
      <c r="R42" s="43" t="e">
        <f t="shared" si="9"/>
        <v>#REF!</v>
      </c>
      <c r="S42" s="43" t="e">
        <f t="shared" si="9"/>
        <v>#REF!</v>
      </c>
      <c r="T42" s="43" t="e">
        <f t="shared" si="9"/>
        <v>#REF!</v>
      </c>
      <c r="U42" s="43" t="e">
        <f t="shared" si="9"/>
        <v>#REF!</v>
      </c>
      <c r="V42" s="43" t="e">
        <f t="shared" si="9"/>
        <v>#REF!</v>
      </c>
      <c r="W42" s="43" t="e">
        <f t="shared" si="9"/>
        <v>#REF!</v>
      </c>
      <c r="X42" s="43" t="e">
        <f t="shared" si="9"/>
        <v>#REF!</v>
      </c>
      <c r="Y42" s="43" t="e">
        <f t="shared" si="9"/>
        <v>#REF!</v>
      </c>
      <c r="Z42" s="43" t="e">
        <f t="shared" si="9"/>
        <v>#REF!</v>
      </c>
      <c r="AA42" s="43" t="e">
        <f t="shared" si="9"/>
        <v>#REF!</v>
      </c>
      <c r="AB42" s="43" t="e">
        <f t="shared" si="9"/>
        <v>#REF!</v>
      </c>
      <c r="AC42" s="43" t="e">
        <f t="shared" si="9"/>
        <v>#REF!</v>
      </c>
      <c r="AD42" s="43" t="e">
        <f t="shared" si="9"/>
        <v>#REF!</v>
      </c>
      <c r="AE42" s="43" t="e">
        <f t="shared" si="9"/>
        <v>#REF!</v>
      </c>
      <c r="AF42" s="43" t="e">
        <f t="shared" si="9"/>
        <v>#REF!</v>
      </c>
      <c r="AG42" s="43" t="e">
        <f t="shared" si="9"/>
        <v>#REF!</v>
      </c>
      <c r="AH42" s="43" t="e">
        <f t="shared" si="9"/>
        <v>#REF!</v>
      </c>
      <c r="AI42" s="43" t="e">
        <f t="shared" si="9"/>
        <v>#REF!</v>
      </c>
      <c r="AJ42" s="43" t="e">
        <f t="shared" si="9"/>
        <v>#REF!</v>
      </c>
      <c r="AK42" s="43" t="e">
        <f t="shared" si="9"/>
        <v>#REF!</v>
      </c>
      <c r="AL42" s="43" t="e">
        <f t="shared" si="9"/>
        <v>#REF!</v>
      </c>
      <c r="AM42" s="43" t="e">
        <f t="shared" si="9"/>
        <v>#REF!</v>
      </c>
      <c r="AN42" s="43" t="e">
        <f t="shared" si="9"/>
        <v>#REF!</v>
      </c>
      <c r="AO42" s="43" t="e">
        <f t="shared" si="9"/>
        <v>#REF!</v>
      </c>
      <c r="AP42" s="43" t="e">
        <f t="shared" si="9"/>
        <v>#REF!</v>
      </c>
      <c r="AQ42" s="43" t="e">
        <f t="shared" si="9"/>
        <v>#REF!</v>
      </c>
      <c r="AR42" s="43" t="e">
        <f t="shared" si="9"/>
        <v>#REF!</v>
      </c>
      <c r="AS42" s="43" t="e">
        <f t="shared" si="9"/>
        <v>#REF!</v>
      </c>
      <c r="AT42" s="43" t="e">
        <f t="shared" si="9"/>
        <v>#REF!</v>
      </c>
      <c r="AU42" s="43" t="e">
        <f t="shared" si="9"/>
        <v>#REF!</v>
      </c>
      <c r="AV42" s="43" t="e">
        <f t="shared" si="9"/>
        <v>#REF!</v>
      </c>
      <c r="AW42" s="43" t="e">
        <f t="shared" si="9"/>
        <v>#REF!</v>
      </c>
      <c r="AX42" s="43" t="e">
        <f t="shared" si="9"/>
        <v>#REF!</v>
      </c>
      <c r="AY42" s="43" t="e">
        <f t="shared" si="9"/>
        <v>#REF!</v>
      </c>
      <c r="AZ42" s="43" t="e">
        <f t="shared" si="9"/>
        <v>#REF!</v>
      </c>
      <c r="BA42" s="43" t="e">
        <f t="shared" si="9"/>
        <v>#REF!</v>
      </c>
      <c r="BB42" s="43" t="e">
        <f t="shared" si="9"/>
        <v>#REF!</v>
      </c>
      <c r="BC42" s="43" t="e">
        <f t="shared" si="9"/>
        <v>#REF!</v>
      </c>
      <c r="BD42" s="43" t="e">
        <f t="shared" si="9"/>
        <v>#REF!</v>
      </c>
      <c r="BE42" s="43" t="e">
        <f t="shared" si="9"/>
        <v>#REF!</v>
      </c>
      <c r="BF42" s="43" t="e">
        <f t="shared" si="9"/>
        <v>#REF!</v>
      </c>
      <c r="BG42" s="43" t="e">
        <f t="shared" si="9"/>
        <v>#REF!</v>
      </c>
      <c r="BH42" s="43" t="e">
        <f t="shared" si="9"/>
        <v>#REF!</v>
      </c>
      <c r="BI42" s="43" t="e">
        <f t="shared" si="9"/>
        <v>#REF!</v>
      </c>
      <c r="BJ42" s="43" t="e">
        <f t="shared" si="9"/>
        <v>#REF!</v>
      </c>
      <c r="BK42" s="43" t="e">
        <f t="shared" si="9"/>
        <v>#REF!</v>
      </c>
      <c r="BL42" s="43" t="e">
        <f t="shared" si="9"/>
        <v>#REF!</v>
      </c>
      <c r="BM42" s="43" t="e">
        <f t="shared" si="9"/>
        <v>#REF!</v>
      </c>
      <c r="BN42" s="43" t="e">
        <f t="shared" si="9"/>
        <v>#REF!</v>
      </c>
      <c r="BO42" s="43" t="e">
        <f t="shared" si="8"/>
        <v>#REF!</v>
      </c>
      <c r="BP42" s="43" t="e">
        <f t="shared" si="8"/>
        <v>#REF!</v>
      </c>
      <c r="BQ42" s="43" t="e">
        <f t="shared" si="8"/>
        <v>#REF!</v>
      </c>
    </row>
    <row r="43" spans="1:69" s="36" customFormat="1" ht="12" customHeight="1" x14ac:dyDescent="0.2">
      <c r="A43" s="146" t="str">
        <f t="shared" si="2"/>
        <v>Люкс/ Suite</v>
      </c>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row>
    <row r="44" spans="1:69" s="36" customFormat="1" ht="12" customHeight="1" x14ac:dyDescent="0.2">
      <c r="A44" s="52">
        <f t="shared" si="2"/>
        <v>1</v>
      </c>
      <c r="B44" s="43" t="e">
        <f t="shared" si="7"/>
        <v>#REF!</v>
      </c>
      <c r="C44" s="43" t="e">
        <f t="shared" ref="C44:BN45" si="10">C12*0.85+25</f>
        <v>#REF!</v>
      </c>
      <c r="D44" s="43" t="e">
        <f t="shared" si="10"/>
        <v>#REF!</v>
      </c>
      <c r="E44" s="43" t="e">
        <f t="shared" si="10"/>
        <v>#REF!</v>
      </c>
      <c r="F44" s="43" t="e">
        <f t="shared" si="10"/>
        <v>#REF!</v>
      </c>
      <c r="G44" s="43" t="e">
        <f t="shared" si="10"/>
        <v>#REF!</v>
      </c>
      <c r="H44" s="43" t="e">
        <f t="shared" si="10"/>
        <v>#REF!</v>
      </c>
      <c r="I44" s="43" t="e">
        <f t="shared" si="10"/>
        <v>#REF!</v>
      </c>
      <c r="J44" s="43" t="e">
        <f t="shared" si="10"/>
        <v>#REF!</v>
      </c>
      <c r="K44" s="43" t="e">
        <f t="shared" si="10"/>
        <v>#REF!</v>
      </c>
      <c r="L44" s="43" t="e">
        <f t="shared" si="10"/>
        <v>#REF!</v>
      </c>
      <c r="M44" s="43" t="e">
        <f t="shared" si="10"/>
        <v>#REF!</v>
      </c>
      <c r="N44" s="43" t="e">
        <f t="shared" si="10"/>
        <v>#REF!</v>
      </c>
      <c r="O44" s="43" t="e">
        <f t="shared" si="10"/>
        <v>#REF!</v>
      </c>
      <c r="P44" s="43" t="e">
        <f t="shared" si="10"/>
        <v>#REF!</v>
      </c>
      <c r="Q44" s="43" t="e">
        <f t="shared" si="10"/>
        <v>#REF!</v>
      </c>
      <c r="R44" s="43" t="e">
        <f t="shared" si="10"/>
        <v>#REF!</v>
      </c>
      <c r="S44" s="43" t="e">
        <f t="shared" si="10"/>
        <v>#REF!</v>
      </c>
      <c r="T44" s="43" t="e">
        <f t="shared" si="10"/>
        <v>#REF!</v>
      </c>
      <c r="U44" s="43" t="e">
        <f t="shared" si="10"/>
        <v>#REF!</v>
      </c>
      <c r="V44" s="43" t="e">
        <f t="shared" si="10"/>
        <v>#REF!</v>
      </c>
      <c r="W44" s="43" t="e">
        <f t="shared" si="10"/>
        <v>#REF!</v>
      </c>
      <c r="X44" s="43" t="e">
        <f t="shared" si="10"/>
        <v>#REF!</v>
      </c>
      <c r="Y44" s="43" t="e">
        <f t="shared" si="10"/>
        <v>#REF!</v>
      </c>
      <c r="Z44" s="43" t="e">
        <f t="shared" si="10"/>
        <v>#REF!</v>
      </c>
      <c r="AA44" s="43" t="e">
        <f t="shared" si="10"/>
        <v>#REF!</v>
      </c>
      <c r="AB44" s="43" t="e">
        <f t="shared" si="10"/>
        <v>#REF!</v>
      </c>
      <c r="AC44" s="43" t="e">
        <f t="shared" si="10"/>
        <v>#REF!</v>
      </c>
      <c r="AD44" s="43" t="e">
        <f t="shared" si="10"/>
        <v>#REF!</v>
      </c>
      <c r="AE44" s="43" t="e">
        <f t="shared" si="10"/>
        <v>#REF!</v>
      </c>
      <c r="AF44" s="43" t="e">
        <f t="shared" si="10"/>
        <v>#REF!</v>
      </c>
      <c r="AG44" s="43" t="e">
        <f t="shared" si="10"/>
        <v>#REF!</v>
      </c>
      <c r="AH44" s="43" t="e">
        <f t="shared" si="10"/>
        <v>#REF!</v>
      </c>
      <c r="AI44" s="43" t="e">
        <f t="shared" si="10"/>
        <v>#REF!</v>
      </c>
      <c r="AJ44" s="43" t="e">
        <f t="shared" si="10"/>
        <v>#REF!</v>
      </c>
      <c r="AK44" s="43" t="e">
        <f t="shared" si="10"/>
        <v>#REF!</v>
      </c>
      <c r="AL44" s="43" t="e">
        <f t="shared" si="10"/>
        <v>#REF!</v>
      </c>
      <c r="AM44" s="43" t="e">
        <f t="shared" si="10"/>
        <v>#REF!</v>
      </c>
      <c r="AN44" s="43" t="e">
        <f t="shared" si="10"/>
        <v>#REF!</v>
      </c>
      <c r="AO44" s="43" t="e">
        <f t="shared" si="10"/>
        <v>#REF!</v>
      </c>
      <c r="AP44" s="43" t="e">
        <f t="shared" si="10"/>
        <v>#REF!</v>
      </c>
      <c r="AQ44" s="43" t="e">
        <f t="shared" si="10"/>
        <v>#REF!</v>
      </c>
      <c r="AR44" s="43" t="e">
        <f t="shared" si="10"/>
        <v>#REF!</v>
      </c>
      <c r="AS44" s="43" t="e">
        <f t="shared" si="10"/>
        <v>#REF!</v>
      </c>
      <c r="AT44" s="43" t="e">
        <f t="shared" si="10"/>
        <v>#REF!</v>
      </c>
      <c r="AU44" s="43" t="e">
        <f t="shared" si="10"/>
        <v>#REF!</v>
      </c>
      <c r="AV44" s="43" t="e">
        <f t="shared" si="10"/>
        <v>#REF!</v>
      </c>
      <c r="AW44" s="43" t="e">
        <f t="shared" si="10"/>
        <v>#REF!</v>
      </c>
      <c r="AX44" s="43" t="e">
        <f t="shared" si="10"/>
        <v>#REF!</v>
      </c>
      <c r="AY44" s="43" t="e">
        <f t="shared" si="10"/>
        <v>#REF!</v>
      </c>
      <c r="AZ44" s="43" t="e">
        <f t="shared" si="10"/>
        <v>#REF!</v>
      </c>
      <c r="BA44" s="43" t="e">
        <f t="shared" si="10"/>
        <v>#REF!</v>
      </c>
      <c r="BB44" s="43" t="e">
        <f t="shared" si="10"/>
        <v>#REF!</v>
      </c>
      <c r="BC44" s="43" t="e">
        <f t="shared" si="10"/>
        <v>#REF!</v>
      </c>
      <c r="BD44" s="43" t="e">
        <f t="shared" si="10"/>
        <v>#REF!</v>
      </c>
      <c r="BE44" s="43" t="e">
        <f t="shared" si="10"/>
        <v>#REF!</v>
      </c>
      <c r="BF44" s="43" t="e">
        <f t="shared" si="10"/>
        <v>#REF!</v>
      </c>
      <c r="BG44" s="43" t="e">
        <f t="shared" si="10"/>
        <v>#REF!</v>
      </c>
      <c r="BH44" s="43" t="e">
        <f t="shared" si="10"/>
        <v>#REF!</v>
      </c>
      <c r="BI44" s="43" t="e">
        <f t="shared" si="10"/>
        <v>#REF!</v>
      </c>
      <c r="BJ44" s="43" t="e">
        <f t="shared" si="10"/>
        <v>#REF!</v>
      </c>
      <c r="BK44" s="43" t="e">
        <f t="shared" si="10"/>
        <v>#REF!</v>
      </c>
      <c r="BL44" s="43" t="e">
        <f t="shared" si="10"/>
        <v>#REF!</v>
      </c>
      <c r="BM44" s="43" t="e">
        <f t="shared" si="10"/>
        <v>#REF!</v>
      </c>
      <c r="BN44" s="43" t="e">
        <f t="shared" si="10"/>
        <v>#REF!</v>
      </c>
      <c r="BO44" s="43" t="e">
        <f t="shared" ref="BO44:BQ45" si="11">BO12*0.85+25</f>
        <v>#REF!</v>
      </c>
      <c r="BP44" s="43" t="e">
        <f t="shared" si="11"/>
        <v>#REF!</v>
      </c>
      <c r="BQ44" s="43" t="e">
        <f t="shared" si="11"/>
        <v>#REF!</v>
      </c>
    </row>
    <row r="45" spans="1:69" s="36" customFormat="1" ht="12" customHeight="1" x14ac:dyDescent="0.2">
      <c r="A45" s="52">
        <f t="shared" si="2"/>
        <v>2</v>
      </c>
      <c r="B45" s="43" t="e">
        <f t="shared" si="7"/>
        <v>#REF!</v>
      </c>
      <c r="C45" s="43" t="e">
        <f t="shared" si="10"/>
        <v>#REF!</v>
      </c>
      <c r="D45" s="43" t="e">
        <f t="shared" si="10"/>
        <v>#REF!</v>
      </c>
      <c r="E45" s="43" t="e">
        <f t="shared" si="10"/>
        <v>#REF!</v>
      </c>
      <c r="F45" s="43" t="e">
        <f t="shared" si="10"/>
        <v>#REF!</v>
      </c>
      <c r="G45" s="43" t="e">
        <f t="shared" si="10"/>
        <v>#REF!</v>
      </c>
      <c r="H45" s="43" t="e">
        <f t="shared" si="10"/>
        <v>#REF!</v>
      </c>
      <c r="I45" s="43" t="e">
        <f t="shared" si="10"/>
        <v>#REF!</v>
      </c>
      <c r="J45" s="43" t="e">
        <f t="shared" si="10"/>
        <v>#REF!</v>
      </c>
      <c r="K45" s="43" t="e">
        <f t="shared" si="10"/>
        <v>#REF!</v>
      </c>
      <c r="L45" s="43" t="e">
        <f t="shared" si="10"/>
        <v>#REF!</v>
      </c>
      <c r="M45" s="43" t="e">
        <f t="shared" si="10"/>
        <v>#REF!</v>
      </c>
      <c r="N45" s="43" t="e">
        <f t="shared" si="10"/>
        <v>#REF!</v>
      </c>
      <c r="O45" s="43" t="e">
        <f t="shared" si="10"/>
        <v>#REF!</v>
      </c>
      <c r="P45" s="43" t="e">
        <f t="shared" si="10"/>
        <v>#REF!</v>
      </c>
      <c r="Q45" s="43" t="e">
        <f t="shared" si="10"/>
        <v>#REF!</v>
      </c>
      <c r="R45" s="43" t="e">
        <f t="shared" si="10"/>
        <v>#REF!</v>
      </c>
      <c r="S45" s="43" t="e">
        <f t="shared" si="10"/>
        <v>#REF!</v>
      </c>
      <c r="T45" s="43" t="e">
        <f t="shared" si="10"/>
        <v>#REF!</v>
      </c>
      <c r="U45" s="43" t="e">
        <f t="shared" si="10"/>
        <v>#REF!</v>
      </c>
      <c r="V45" s="43" t="e">
        <f t="shared" si="10"/>
        <v>#REF!</v>
      </c>
      <c r="W45" s="43" t="e">
        <f t="shared" si="10"/>
        <v>#REF!</v>
      </c>
      <c r="X45" s="43" t="e">
        <f t="shared" si="10"/>
        <v>#REF!</v>
      </c>
      <c r="Y45" s="43" t="e">
        <f t="shared" si="10"/>
        <v>#REF!</v>
      </c>
      <c r="Z45" s="43" t="e">
        <f t="shared" si="10"/>
        <v>#REF!</v>
      </c>
      <c r="AA45" s="43" t="e">
        <f t="shared" si="10"/>
        <v>#REF!</v>
      </c>
      <c r="AB45" s="43" t="e">
        <f t="shared" si="10"/>
        <v>#REF!</v>
      </c>
      <c r="AC45" s="43" t="e">
        <f t="shared" si="10"/>
        <v>#REF!</v>
      </c>
      <c r="AD45" s="43" t="e">
        <f t="shared" si="10"/>
        <v>#REF!</v>
      </c>
      <c r="AE45" s="43" t="e">
        <f t="shared" si="10"/>
        <v>#REF!</v>
      </c>
      <c r="AF45" s="43" t="e">
        <f t="shared" si="10"/>
        <v>#REF!</v>
      </c>
      <c r="AG45" s="43" t="e">
        <f t="shared" si="10"/>
        <v>#REF!</v>
      </c>
      <c r="AH45" s="43" t="e">
        <f t="shared" si="10"/>
        <v>#REF!</v>
      </c>
      <c r="AI45" s="43" t="e">
        <f t="shared" si="10"/>
        <v>#REF!</v>
      </c>
      <c r="AJ45" s="43" t="e">
        <f t="shared" si="10"/>
        <v>#REF!</v>
      </c>
      <c r="AK45" s="43" t="e">
        <f t="shared" si="10"/>
        <v>#REF!</v>
      </c>
      <c r="AL45" s="43" t="e">
        <f t="shared" si="10"/>
        <v>#REF!</v>
      </c>
      <c r="AM45" s="43" t="e">
        <f t="shared" si="10"/>
        <v>#REF!</v>
      </c>
      <c r="AN45" s="43" t="e">
        <f t="shared" si="10"/>
        <v>#REF!</v>
      </c>
      <c r="AO45" s="43" t="e">
        <f t="shared" si="10"/>
        <v>#REF!</v>
      </c>
      <c r="AP45" s="43" t="e">
        <f t="shared" si="10"/>
        <v>#REF!</v>
      </c>
      <c r="AQ45" s="43" t="e">
        <f t="shared" si="10"/>
        <v>#REF!</v>
      </c>
      <c r="AR45" s="43" t="e">
        <f t="shared" si="10"/>
        <v>#REF!</v>
      </c>
      <c r="AS45" s="43" t="e">
        <f t="shared" si="10"/>
        <v>#REF!</v>
      </c>
      <c r="AT45" s="43" t="e">
        <f t="shared" si="10"/>
        <v>#REF!</v>
      </c>
      <c r="AU45" s="43" t="e">
        <f t="shared" si="10"/>
        <v>#REF!</v>
      </c>
      <c r="AV45" s="43" t="e">
        <f t="shared" si="10"/>
        <v>#REF!</v>
      </c>
      <c r="AW45" s="43" t="e">
        <f t="shared" si="10"/>
        <v>#REF!</v>
      </c>
      <c r="AX45" s="43" t="e">
        <f t="shared" si="10"/>
        <v>#REF!</v>
      </c>
      <c r="AY45" s="43" t="e">
        <f t="shared" si="10"/>
        <v>#REF!</v>
      </c>
      <c r="AZ45" s="43" t="e">
        <f t="shared" si="10"/>
        <v>#REF!</v>
      </c>
      <c r="BA45" s="43" t="e">
        <f t="shared" si="10"/>
        <v>#REF!</v>
      </c>
      <c r="BB45" s="43" t="e">
        <f t="shared" si="10"/>
        <v>#REF!</v>
      </c>
      <c r="BC45" s="43" t="e">
        <f t="shared" si="10"/>
        <v>#REF!</v>
      </c>
      <c r="BD45" s="43" t="e">
        <f t="shared" si="10"/>
        <v>#REF!</v>
      </c>
      <c r="BE45" s="43" t="e">
        <f t="shared" si="10"/>
        <v>#REF!</v>
      </c>
      <c r="BF45" s="43" t="e">
        <f t="shared" si="10"/>
        <v>#REF!</v>
      </c>
      <c r="BG45" s="43" t="e">
        <f t="shared" si="10"/>
        <v>#REF!</v>
      </c>
      <c r="BH45" s="43" t="e">
        <f t="shared" si="10"/>
        <v>#REF!</v>
      </c>
      <c r="BI45" s="43" t="e">
        <f t="shared" si="10"/>
        <v>#REF!</v>
      </c>
      <c r="BJ45" s="43" t="e">
        <f t="shared" si="10"/>
        <v>#REF!</v>
      </c>
      <c r="BK45" s="43" t="e">
        <f t="shared" si="10"/>
        <v>#REF!</v>
      </c>
      <c r="BL45" s="43" t="e">
        <f t="shared" si="10"/>
        <v>#REF!</v>
      </c>
      <c r="BM45" s="43" t="e">
        <f t="shared" si="10"/>
        <v>#REF!</v>
      </c>
      <c r="BN45" s="43" t="e">
        <f t="shared" si="10"/>
        <v>#REF!</v>
      </c>
      <c r="BO45" s="43" t="e">
        <f t="shared" si="11"/>
        <v>#REF!</v>
      </c>
      <c r="BP45" s="43" t="e">
        <f t="shared" si="11"/>
        <v>#REF!</v>
      </c>
      <c r="BQ45" s="43" t="e">
        <f t="shared" si="11"/>
        <v>#REF!</v>
      </c>
    </row>
    <row r="46" spans="1:69" s="36" customFormat="1" ht="12" customHeight="1" x14ac:dyDescent="0.2">
      <c r="A46" s="146" t="str">
        <f t="shared" si="2"/>
        <v>Представительский люкс с видом на горы / Executive Suite Mountain View</v>
      </c>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row>
    <row r="47" spans="1:69" s="36" customFormat="1" ht="12" customHeight="1" x14ac:dyDescent="0.2">
      <c r="A47" s="52">
        <f t="shared" si="2"/>
        <v>1</v>
      </c>
      <c r="B47" s="43" t="e">
        <f t="shared" si="7"/>
        <v>#REF!</v>
      </c>
      <c r="C47" s="43" t="e">
        <f t="shared" ref="C47:BN48" si="12">C15*0.85+25</f>
        <v>#REF!</v>
      </c>
      <c r="D47" s="43" t="e">
        <f t="shared" si="12"/>
        <v>#REF!</v>
      </c>
      <c r="E47" s="43" t="e">
        <f t="shared" si="12"/>
        <v>#REF!</v>
      </c>
      <c r="F47" s="43" t="e">
        <f t="shared" si="12"/>
        <v>#REF!</v>
      </c>
      <c r="G47" s="43" t="e">
        <f t="shared" si="12"/>
        <v>#REF!</v>
      </c>
      <c r="H47" s="43" t="e">
        <f t="shared" si="12"/>
        <v>#REF!</v>
      </c>
      <c r="I47" s="43" t="e">
        <f t="shared" si="12"/>
        <v>#REF!</v>
      </c>
      <c r="J47" s="43" t="e">
        <f t="shared" si="12"/>
        <v>#REF!</v>
      </c>
      <c r="K47" s="43" t="e">
        <f t="shared" si="12"/>
        <v>#REF!</v>
      </c>
      <c r="L47" s="43" t="e">
        <f t="shared" si="12"/>
        <v>#REF!</v>
      </c>
      <c r="M47" s="43" t="e">
        <f t="shared" si="12"/>
        <v>#REF!</v>
      </c>
      <c r="N47" s="43" t="e">
        <f t="shared" si="12"/>
        <v>#REF!</v>
      </c>
      <c r="O47" s="43" t="e">
        <f t="shared" si="12"/>
        <v>#REF!</v>
      </c>
      <c r="P47" s="43" t="e">
        <f t="shared" si="12"/>
        <v>#REF!</v>
      </c>
      <c r="Q47" s="43" t="e">
        <f t="shared" si="12"/>
        <v>#REF!</v>
      </c>
      <c r="R47" s="43" t="e">
        <f t="shared" si="12"/>
        <v>#REF!</v>
      </c>
      <c r="S47" s="43" t="e">
        <f t="shared" si="12"/>
        <v>#REF!</v>
      </c>
      <c r="T47" s="43" t="e">
        <f t="shared" si="12"/>
        <v>#REF!</v>
      </c>
      <c r="U47" s="43" t="e">
        <f t="shared" si="12"/>
        <v>#REF!</v>
      </c>
      <c r="V47" s="43" t="e">
        <f t="shared" si="12"/>
        <v>#REF!</v>
      </c>
      <c r="W47" s="43" t="e">
        <f t="shared" si="12"/>
        <v>#REF!</v>
      </c>
      <c r="X47" s="43" t="e">
        <f t="shared" si="12"/>
        <v>#REF!</v>
      </c>
      <c r="Y47" s="43" t="e">
        <f t="shared" si="12"/>
        <v>#REF!</v>
      </c>
      <c r="Z47" s="43" t="e">
        <f t="shared" si="12"/>
        <v>#REF!</v>
      </c>
      <c r="AA47" s="43" t="e">
        <f t="shared" si="12"/>
        <v>#REF!</v>
      </c>
      <c r="AB47" s="43" t="e">
        <f t="shared" si="12"/>
        <v>#REF!</v>
      </c>
      <c r="AC47" s="43" t="e">
        <f t="shared" si="12"/>
        <v>#REF!</v>
      </c>
      <c r="AD47" s="43" t="e">
        <f t="shared" si="12"/>
        <v>#REF!</v>
      </c>
      <c r="AE47" s="43" t="e">
        <f t="shared" si="12"/>
        <v>#REF!</v>
      </c>
      <c r="AF47" s="43" t="e">
        <f t="shared" si="12"/>
        <v>#REF!</v>
      </c>
      <c r="AG47" s="43" t="e">
        <f t="shared" si="12"/>
        <v>#REF!</v>
      </c>
      <c r="AH47" s="43" t="e">
        <f t="shared" si="12"/>
        <v>#REF!</v>
      </c>
      <c r="AI47" s="43" t="e">
        <f t="shared" si="12"/>
        <v>#REF!</v>
      </c>
      <c r="AJ47" s="43" t="e">
        <f t="shared" si="12"/>
        <v>#REF!</v>
      </c>
      <c r="AK47" s="43" t="e">
        <f t="shared" si="12"/>
        <v>#REF!</v>
      </c>
      <c r="AL47" s="43" t="e">
        <f t="shared" si="12"/>
        <v>#REF!</v>
      </c>
      <c r="AM47" s="43" t="e">
        <f t="shared" si="12"/>
        <v>#REF!</v>
      </c>
      <c r="AN47" s="43" t="e">
        <f t="shared" si="12"/>
        <v>#REF!</v>
      </c>
      <c r="AO47" s="43" t="e">
        <f t="shared" si="12"/>
        <v>#REF!</v>
      </c>
      <c r="AP47" s="43" t="e">
        <f t="shared" si="12"/>
        <v>#REF!</v>
      </c>
      <c r="AQ47" s="43" t="e">
        <f t="shared" si="12"/>
        <v>#REF!</v>
      </c>
      <c r="AR47" s="43" t="e">
        <f t="shared" si="12"/>
        <v>#REF!</v>
      </c>
      <c r="AS47" s="43" t="e">
        <f t="shared" si="12"/>
        <v>#REF!</v>
      </c>
      <c r="AT47" s="43" t="e">
        <f t="shared" si="12"/>
        <v>#REF!</v>
      </c>
      <c r="AU47" s="43" t="e">
        <f t="shared" si="12"/>
        <v>#REF!</v>
      </c>
      <c r="AV47" s="43" t="e">
        <f t="shared" si="12"/>
        <v>#REF!</v>
      </c>
      <c r="AW47" s="43" t="e">
        <f t="shared" si="12"/>
        <v>#REF!</v>
      </c>
      <c r="AX47" s="43" t="e">
        <f t="shared" si="12"/>
        <v>#REF!</v>
      </c>
      <c r="AY47" s="43" t="e">
        <f t="shared" si="12"/>
        <v>#REF!</v>
      </c>
      <c r="AZ47" s="43" t="e">
        <f t="shared" si="12"/>
        <v>#REF!</v>
      </c>
      <c r="BA47" s="43" t="e">
        <f t="shared" si="12"/>
        <v>#REF!</v>
      </c>
      <c r="BB47" s="43" t="e">
        <f t="shared" si="12"/>
        <v>#REF!</v>
      </c>
      <c r="BC47" s="43" t="e">
        <f t="shared" si="12"/>
        <v>#REF!</v>
      </c>
      <c r="BD47" s="43" t="e">
        <f t="shared" si="12"/>
        <v>#REF!</v>
      </c>
      <c r="BE47" s="43" t="e">
        <f t="shared" si="12"/>
        <v>#REF!</v>
      </c>
      <c r="BF47" s="43" t="e">
        <f t="shared" si="12"/>
        <v>#REF!</v>
      </c>
      <c r="BG47" s="43" t="e">
        <f t="shared" si="12"/>
        <v>#REF!</v>
      </c>
      <c r="BH47" s="43" t="e">
        <f t="shared" si="12"/>
        <v>#REF!</v>
      </c>
      <c r="BI47" s="43" t="e">
        <f t="shared" si="12"/>
        <v>#REF!</v>
      </c>
      <c r="BJ47" s="43" t="e">
        <f t="shared" si="12"/>
        <v>#REF!</v>
      </c>
      <c r="BK47" s="43" t="e">
        <f t="shared" si="12"/>
        <v>#REF!</v>
      </c>
      <c r="BL47" s="43" t="e">
        <f t="shared" si="12"/>
        <v>#REF!</v>
      </c>
      <c r="BM47" s="43" t="e">
        <f t="shared" si="12"/>
        <v>#REF!</v>
      </c>
      <c r="BN47" s="43" t="e">
        <f t="shared" si="12"/>
        <v>#REF!</v>
      </c>
      <c r="BO47" s="43" t="e">
        <f t="shared" ref="BO47:BQ48" si="13">BO15*0.85+25</f>
        <v>#REF!</v>
      </c>
      <c r="BP47" s="43" t="e">
        <f t="shared" si="13"/>
        <v>#REF!</v>
      </c>
      <c r="BQ47" s="43" t="e">
        <f t="shared" si="13"/>
        <v>#REF!</v>
      </c>
    </row>
    <row r="48" spans="1:69" s="36" customFormat="1" ht="12" customHeight="1" x14ac:dyDescent="0.2">
      <c r="A48" s="52">
        <f t="shared" si="2"/>
        <v>2</v>
      </c>
      <c r="B48" s="43" t="e">
        <f t="shared" si="7"/>
        <v>#REF!</v>
      </c>
      <c r="C48" s="43" t="e">
        <f t="shared" si="12"/>
        <v>#REF!</v>
      </c>
      <c r="D48" s="43" t="e">
        <f t="shared" si="12"/>
        <v>#REF!</v>
      </c>
      <c r="E48" s="43" t="e">
        <f t="shared" si="12"/>
        <v>#REF!</v>
      </c>
      <c r="F48" s="43" t="e">
        <f t="shared" si="12"/>
        <v>#REF!</v>
      </c>
      <c r="G48" s="43" t="e">
        <f t="shared" si="12"/>
        <v>#REF!</v>
      </c>
      <c r="H48" s="43" t="e">
        <f t="shared" si="12"/>
        <v>#REF!</v>
      </c>
      <c r="I48" s="43" t="e">
        <f t="shared" si="12"/>
        <v>#REF!</v>
      </c>
      <c r="J48" s="43" t="e">
        <f t="shared" si="12"/>
        <v>#REF!</v>
      </c>
      <c r="K48" s="43" t="e">
        <f t="shared" si="12"/>
        <v>#REF!</v>
      </c>
      <c r="L48" s="43" t="e">
        <f t="shared" si="12"/>
        <v>#REF!</v>
      </c>
      <c r="M48" s="43" t="e">
        <f t="shared" si="12"/>
        <v>#REF!</v>
      </c>
      <c r="N48" s="43" t="e">
        <f t="shared" si="12"/>
        <v>#REF!</v>
      </c>
      <c r="O48" s="43" t="e">
        <f t="shared" si="12"/>
        <v>#REF!</v>
      </c>
      <c r="P48" s="43" t="e">
        <f t="shared" si="12"/>
        <v>#REF!</v>
      </c>
      <c r="Q48" s="43" t="e">
        <f t="shared" si="12"/>
        <v>#REF!</v>
      </c>
      <c r="R48" s="43" t="e">
        <f t="shared" si="12"/>
        <v>#REF!</v>
      </c>
      <c r="S48" s="43" t="e">
        <f t="shared" si="12"/>
        <v>#REF!</v>
      </c>
      <c r="T48" s="43" t="e">
        <f t="shared" si="12"/>
        <v>#REF!</v>
      </c>
      <c r="U48" s="43" t="e">
        <f t="shared" si="12"/>
        <v>#REF!</v>
      </c>
      <c r="V48" s="43" t="e">
        <f t="shared" si="12"/>
        <v>#REF!</v>
      </c>
      <c r="W48" s="43" t="e">
        <f t="shared" si="12"/>
        <v>#REF!</v>
      </c>
      <c r="X48" s="43" t="e">
        <f t="shared" si="12"/>
        <v>#REF!</v>
      </c>
      <c r="Y48" s="43" t="e">
        <f t="shared" si="12"/>
        <v>#REF!</v>
      </c>
      <c r="Z48" s="43" t="e">
        <f t="shared" si="12"/>
        <v>#REF!</v>
      </c>
      <c r="AA48" s="43" t="e">
        <f t="shared" si="12"/>
        <v>#REF!</v>
      </c>
      <c r="AB48" s="43" t="e">
        <f t="shared" si="12"/>
        <v>#REF!</v>
      </c>
      <c r="AC48" s="43" t="e">
        <f t="shared" si="12"/>
        <v>#REF!</v>
      </c>
      <c r="AD48" s="43" t="e">
        <f t="shared" si="12"/>
        <v>#REF!</v>
      </c>
      <c r="AE48" s="43" t="e">
        <f t="shared" si="12"/>
        <v>#REF!</v>
      </c>
      <c r="AF48" s="43" t="e">
        <f t="shared" si="12"/>
        <v>#REF!</v>
      </c>
      <c r="AG48" s="43" t="e">
        <f t="shared" si="12"/>
        <v>#REF!</v>
      </c>
      <c r="AH48" s="43" t="e">
        <f t="shared" si="12"/>
        <v>#REF!</v>
      </c>
      <c r="AI48" s="43" t="e">
        <f t="shared" si="12"/>
        <v>#REF!</v>
      </c>
      <c r="AJ48" s="43" t="e">
        <f t="shared" si="12"/>
        <v>#REF!</v>
      </c>
      <c r="AK48" s="43" t="e">
        <f t="shared" si="12"/>
        <v>#REF!</v>
      </c>
      <c r="AL48" s="43" t="e">
        <f t="shared" si="12"/>
        <v>#REF!</v>
      </c>
      <c r="AM48" s="43" t="e">
        <f t="shared" si="12"/>
        <v>#REF!</v>
      </c>
      <c r="AN48" s="43" t="e">
        <f t="shared" si="12"/>
        <v>#REF!</v>
      </c>
      <c r="AO48" s="43" t="e">
        <f t="shared" si="12"/>
        <v>#REF!</v>
      </c>
      <c r="AP48" s="43" t="e">
        <f t="shared" si="12"/>
        <v>#REF!</v>
      </c>
      <c r="AQ48" s="43" t="e">
        <f t="shared" si="12"/>
        <v>#REF!</v>
      </c>
      <c r="AR48" s="43" t="e">
        <f t="shared" si="12"/>
        <v>#REF!</v>
      </c>
      <c r="AS48" s="43" t="e">
        <f t="shared" si="12"/>
        <v>#REF!</v>
      </c>
      <c r="AT48" s="43" t="e">
        <f t="shared" si="12"/>
        <v>#REF!</v>
      </c>
      <c r="AU48" s="43" t="e">
        <f t="shared" si="12"/>
        <v>#REF!</v>
      </c>
      <c r="AV48" s="43" t="e">
        <f t="shared" si="12"/>
        <v>#REF!</v>
      </c>
      <c r="AW48" s="43" t="e">
        <f t="shared" si="12"/>
        <v>#REF!</v>
      </c>
      <c r="AX48" s="43" t="e">
        <f t="shared" si="12"/>
        <v>#REF!</v>
      </c>
      <c r="AY48" s="43" t="e">
        <f t="shared" si="12"/>
        <v>#REF!</v>
      </c>
      <c r="AZ48" s="43" t="e">
        <f t="shared" si="12"/>
        <v>#REF!</v>
      </c>
      <c r="BA48" s="43" t="e">
        <f t="shared" si="12"/>
        <v>#REF!</v>
      </c>
      <c r="BB48" s="43" t="e">
        <f t="shared" si="12"/>
        <v>#REF!</v>
      </c>
      <c r="BC48" s="43" t="e">
        <f t="shared" si="12"/>
        <v>#REF!</v>
      </c>
      <c r="BD48" s="43" t="e">
        <f t="shared" si="12"/>
        <v>#REF!</v>
      </c>
      <c r="BE48" s="43" t="e">
        <f t="shared" si="12"/>
        <v>#REF!</v>
      </c>
      <c r="BF48" s="43" t="e">
        <f t="shared" si="12"/>
        <v>#REF!</v>
      </c>
      <c r="BG48" s="43" t="e">
        <f t="shared" si="12"/>
        <v>#REF!</v>
      </c>
      <c r="BH48" s="43" t="e">
        <f t="shared" si="12"/>
        <v>#REF!</v>
      </c>
      <c r="BI48" s="43" t="e">
        <f t="shared" si="12"/>
        <v>#REF!</v>
      </c>
      <c r="BJ48" s="43" t="e">
        <f t="shared" si="12"/>
        <v>#REF!</v>
      </c>
      <c r="BK48" s="43" t="e">
        <f t="shared" si="12"/>
        <v>#REF!</v>
      </c>
      <c r="BL48" s="43" t="e">
        <f t="shared" si="12"/>
        <v>#REF!</v>
      </c>
      <c r="BM48" s="43" t="e">
        <f t="shared" si="12"/>
        <v>#REF!</v>
      </c>
      <c r="BN48" s="43" t="e">
        <f t="shared" si="12"/>
        <v>#REF!</v>
      </c>
      <c r="BO48" s="43" t="e">
        <f t="shared" si="13"/>
        <v>#REF!</v>
      </c>
      <c r="BP48" s="43" t="e">
        <f t="shared" si="13"/>
        <v>#REF!</v>
      </c>
      <c r="BQ48" s="43" t="e">
        <f t="shared" si="13"/>
        <v>#REF!</v>
      </c>
    </row>
    <row r="49" spans="1:69" s="36" customFormat="1" ht="12" customHeight="1" x14ac:dyDescent="0.2">
      <c r="A49" s="146" t="str">
        <f t="shared" si="2"/>
        <v xml:space="preserve">Апартаменты с одной спальней / 1 Bedroom Apartments </v>
      </c>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row>
    <row r="50" spans="1:69" s="36" customFormat="1" ht="12" customHeight="1" x14ac:dyDescent="0.2">
      <c r="A50" s="52" t="str">
        <f t="shared" si="2"/>
        <v>от 1 до 2</v>
      </c>
      <c r="B50" s="43" t="e">
        <f t="shared" si="7"/>
        <v>#REF!</v>
      </c>
      <c r="C50" s="43" t="e">
        <f t="shared" ref="C50:BN50" si="14">C18*0.85+25</f>
        <v>#REF!</v>
      </c>
      <c r="D50" s="43" t="e">
        <f t="shared" si="14"/>
        <v>#REF!</v>
      </c>
      <c r="E50" s="43" t="e">
        <f t="shared" si="14"/>
        <v>#REF!</v>
      </c>
      <c r="F50" s="43" t="e">
        <f t="shared" si="14"/>
        <v>#REF!</v>
      </c>
      <c r="G50" s="43" t="e">
        <f t="shared" si="14"/>
        <v>#REF!</v>
      </c>
      <c r="H50" s="43" t="e">
        <f t="shared" si="14"/>
        <v>#REF!</v>
      </c>
      <c r="I50" s="43" t="e">
        <f t="shared" si="14"/>
        <v>#REF!</v>
      </c>
      <c r="J50" s="43" t="e">
        <f t="shared" si="14"/>
        <v>#REF!</v>
      </c>
      <c r="K50" s="43" t="e">
        <f t="shared" si="14"/>
        <v>#REF!</v>
      </c>
      <c r="L50" s="43" t="e">
        <f t="shared" si="14"/>
        <v>#REF!</v>
      </c>
      <c r="M50" s="43" t="e">
        <f t="shared" si="14"/>
        <v>#REF!</v>
      </c>
      <c r="N50" s="43" t="e">
        <f t="shared" si="14"/>
        <v>#REF!</v>
      </c>
      <c r="O50" s="43" t="e">
        <f t="shared" si="14"/>
        <v>#REF!</v>
      </c>
      <c r="P50" s="43" t="e">
        <f t="shared" si="14"/>
        <v>#REF!</v>
      </c>
      <c r="Q50" s="43" t="e">
        <f t="shared" si="14"/>
        <v>#REF!</v>
      </c>
      <c r="R50" s="43" t="e">
        <f t="shared" si="14"/>
        <v>#REF!</v>
      </c>
      <c r="S50" s="43" t="e">
        <f t="shared" si="14"/>
        <v>#REF!</v>
      </c>
      <c r="T50" s="43" t="e">
        <f t="shared" si="14"/>
        <v>#REF!</v>
      </c>
      <c r="U50" s="43" t="e">
        <f t="shared" si="14"/>
        <v>#REF!</v>
      </c>
      <c r="V50" s="43" t="e">
        <f t="shared" si="14"/>
        <v>#REF!</v>
      </c>
      <c r="W50" s="43" t="e">
        <f t="shared" si="14"/>
        <v>#REF!</v>
      </c>
      <c r="X50" s="43" t="e">
        <f t="shared" si="14"/>
        <v>#REF!</v>
      </c>
      <c r="Y50" s="43" t="e">
        <f t="shared" si="14"/>
        <v>#REF!</v>
      </c>
      <c r="Z50" s="43" t="e">
        <f t="shared" si="14"/>
        <v>#REF!</v>
      </c>
      <c r="AA50" s="43" t="e">
        <f t="shared" si="14"/>
        <v>#REF!</v>
      </c>
      <c r="AB50" s="43" t="e">
        <f t="shared" si="14"/>
        <v>#REF!</v>
      </c>
      <c r="AC50" s="43" t="e">
        <f t="shared" si="14"/>
        <v>#REF!</v>
      </c>
      <c r="AD50" s="43" t="e">
        <f t="shared" si="14"/>
        <v>#REF!</v>
      </c>
      <c r="AE50" s="43" t="e">
        <f t="shared" si="14"/>
        <v>#REF!</v>
      </c>
      <c r="AF50" s="43" t="e">
        <f t="shared" si="14"/>
        <v>#REF!</v>
      </c>
      <c r="AG50" s="43" t="e">
        <f t="shared" si="14"/>
        <v>#REF!</v>
      </c>
      <c r="AH50" s="43" t="e">
        <f t="shared" si="14"/>
        <v>#REF!</v>
      </c>
      <c r="AI50" s="43" t="e">
        <f t="shared" si="14"/>
        <v>#REF!</v>
      </c>
      <c r="AJ50" s="43" t="e">
        <f t="shared" si="14"/>
        <v>#REF!</v>
      </c>
      <c r="AK50" s="43" t="e">
        <f t="shared" si="14"/>
        <v>#REF!</v>
      </c>
      <c r="AL50" s="43" t="e">
        <f t="shared" si="14"/>
        <v>#REF!</v>
      </c>
      <c r="AM50" s="43" t="e">
        <f t="shared" si="14"/>
        <v>#REF!</v>
      </c>
      <c r="AN50" s="43" t="e">
        <f t="shared" si="14"/>
        <v>#REF!</v>
      </c>
      <c r="AO50" s="43" t="e">
        <f t="shared" si="14"/>
        <v>#REF!</v>
      </c>
      <c r="AP50" s="43" t="e">
        <f t="shared" si="14"/>
        <v>#REF!</v>
      </c>
      <c r="AQ50" s="43" t="e">
        <f t="shared" si="14"/>
        <v>#REF!</v>
      </c>
      <c r="AR50" s="43" t="e">
        <f t="shared" si="14"/>
        <v>#REF!</v>
      </c>
      <c r="AS50" s="43" t="e">
        <f t="shared" si="14"/>
        <v>#REF!</v>
      </c>
      <c r="AT50" s="43" t="e">
        <f t="shared" si="14"/>
        <v>#REF!</v>
      </c>
      <c r="AU50" s="43" t="e">
        <f t="shared" si="14"/>
        <v>#REF!</v>
      </c>
      <c r="AV50" s="43" t="e">
        <f t="shared" si="14"/>
        <v>#REF!</v>
      </c>
      <c r="AW50" s="43" t="e">
        <f t="shared" si="14"/>
        <v>#REF!</v>
      </c>
      <c r="AX50" s="43" t="e">
        <f t="shared" si="14"/>
        <v>#REF!</v>
      </c>
      <c r="AY50" s="43" t="e">
        <f t="shared" si="14"/>
        <v>#REF!</v>
      </c>
      <c r="AZ50" s="43" t="e">
        <f t="shared" si="14"/>
        <v>#REF!</v>
      </c>
      <c r="BA50" s="43" t="e">
        <f t="shared" si="14"/>
        <v>#REF!</v>
      </c>
      <c r="BB50" s="43" t="e">
        <f t="shared" si="14"/>
        <v>#REF!</v>
      </c>
      <c r="BC50" s="43" t="e">
        <f t="shared" si="14"/>
        <v>#REF!</v>
      </c>
      <c r="BD50" s="43" t="e">
        <f t="shared" si="14"/>
        <v>#REF!</v>
      </c>
      <c r="BE50" s="43" t="e">
        <f t="shared" si="14"/>
        <v>#REF!</v>
      </c>
      <c r="BF50" s="43" t="e">
        <f t="shared" si="14"/>
        <v>#REF!</v>
      </c>
      <c r="BG50" s="43" t="e">
        <f t="shared" si="14"/>
        <v>#REF!</v>
      </c>
      <c r="BH50" s="43" t="e">
        <f t="shared" si="14"/>
        <v>#REF!</v>
      </c>
      <c r="BI50" s="43" t="e">
        <f t="shared" si="14"/>
        <v>#REF!</v>
      </c>
      <c r="BJ50" s="43" t="e">
        <f t="shared" si="14"/>
        <v>#REF!</v>
      </c>
      <c r="BK50" s="43" t="e">
        <f t="shared" si="14"/>
        <v>#REF!</v>
      </c>
      <c r="BL50" s="43" t="e">
        <f t="shared" si="14"/>
        <v>#REF!</v>
      </c>
      <c r="BM50" s="43" t="e">
        <f t="shared" si="14"/>
        <v>#REF!</v>
      </c>
      <c r="BN50" s="43" t="e">
        <f t="shared" si="14"/>
        <v>#REF!</v>
      </c>
      <c r="BO50" s="43" t="e">
        <f t="shared" ref="BO50:BQ50" si="15">BO18*0.85+25</f>
        <v>#REF!</v>
      </c>
      <c r="BP50" s="43" t="e">
        <f t="shared" si="15"/>
        <v>#REF!</v>
      </c>
      <c r="BQ50" s="43" t="e">
        <f t="shared" si="15"/>
        <v>#REF!</v>
      </c>
    </row>
    <row r="51" spans="1:69" s="36" customFormat="1" ht="12" customHeight="1" x14ac:dyDescent="0.2">
      <c r="A51" s="146" t="str">
        <f t="shared" si="2"/>
        <v xml:space="preserve">Улучшенные апартаменты с одной спальней / 1 Bedroom Superior Apartments </v>
      </c>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row>
    <row r="52" spans="1:69" s="36" customFormat="1" ht="12" customHeight="1" x14ac:dyDescent="0.2">
      <c r="A52" s="52" t="str">
        <f t="shared" si="2"/>
        <v>от 1 до 2</v>
      </c>
      <c r="B52" s="43" t="e">
        <f t="shared" si="7"/>
        <v>#REF!</v>
      </c>
      <c r="C52" s="43" t="e">
        <f t="shared" ref="C52:BN52" si="16">C20*0.85+25</f>
        <v>#REF!</v>
      </c>
      <c r="D52" s="43" t="e">
        <f t="shared" si="16"/>
        <v>#REF!</v>
      </c>
      <c r="E52" s="43" t="e">
        <f t="shared" si="16"/>
        <v>#REF!</v>
      </c>
      <c r="F52" s="43" t="e">
        <f t="shared" si="16"/>
        <v>#REF!</v>
      </c>
      <c r="G52" s="43" t="e">
        <f t="shared" si="16"/>
        <v>#REF!</v>
      </c>
      <c r="H52" s="43" t="e">
        <f t="shared" si="16"/>
        <v>#REF!</v>
      </c>
      <c r="I52" s="43" t="e">
        <f t="shared" si="16"/>
        <v>#REF!</v>
      </c>
      <c r="J52" s="43" t="e">
        <f t="shared" si="16"/>
        <v>#REF!</v>
      </c>
      <c r="K52" s="43" t="e">
        <f t="shared" si="16"/>
        <v>#REF!</v>
      </c>
      <c r="L52" s="43" t="e">
        <f t="shared" si="16"/>
        <v>#REF!</v>
      </c>
      <c r="M52" s="43" t="e">
        <f t="shared" si="16"/>
        <v>#REF!</v>
      </c>
      <c r="N52" s="43" t="e">
        <f t="shared" si="16"/>
        <v>#REF!</v>
      </c>
      <c r="O52" s="43" t="e">
        <f t="shared" si="16"/>
        <v>#REF!</v>
      </c>
      <c r="P52" s="43" t="e">
        <f t="shared" si="16"/>
        <v>#REF!</v>
      </c>
      <c r="Q52" s="43" t="e">
        <f t="shared" si="16"/>
        <v>#REF!</v>
      </c>
      <c r="R52" s="43" t="e">
        <f t="shared" si="16"/>
        <v>#REF!</v>
      </c>
      <c r="S52" s="43" t="e">
        <f t="shared" si="16"/>
        <v>#REF!</v>
      </c>
      <c r="T52" s="43" t="e">
        <f t="shared" si="16"/>
        <v>#REF!</v>
      </c>
      <c r="U52" s="43" t="e">
        <f t="shared" si="16"/>
        <v>#REF!</v>
      </c>
      <c r="V52" s="43" t="e">
        <f t="shared" si="16"/>
        <v>#REF!</v>
      </c>
      <c r="W52" s="43" t="e">
        <f t="shared" si="16"/>
        <v>#REF!</v>
      </c>
      <c r="X52" s="43" t="e">
        <f t="shared" si="16"/>
        <v>#REF!</v>
      </c>
      <c r="Y52" s="43" t="e">
        <f t="shared" si="16"/>
        <v>#REF!</v>
      </c>
      <c r="Z52" s="43" t="e">
        <f t="shared" si="16"/>
        <v>#REF!</v>
      </c>
      <c r="AA52" s="43" t="e">
        <f t="shared" si="16"/>
        <v>#REF!</v>
      </c>
      <c r="AB52" s="43" t="e">
        <f t="shared" si="16"/>
        <v>#REF!</v>
      </c>
      <c r="AC52" s="43" t="e">
        <f t="shared" si="16"/>
        <v>#REF!</v>
      </c>
      <c r="AD52" s="43" t="e">
        <f t="shared" si="16"/>
        <v>#REF!</v>
      </c>
      <c r="AE52" s="43" t="e">
        <f t="shared" si="16"/>
        <v>#REF!</v>
      </c>
      <c r="AF52" s="43" t="e">
        <f t="shared" si="16"/>
        <v>#REF!</v>
      </c>
      <c r="AG52" s="43" t="e">
        <f t="shared" si="16"/>
        <v>#REF!</v>
      </c>
      <c r="AH52" s="43" t="e">
        <f t="shared" si="16"/>
        <v>#REF!</v>
      </c>
      <c r="AI52" s="43" t="e">
        <f t="shared" si="16"/>
        <v>#REF!</v>
      </c>
      <c r="AJ52" s="43" t="e">
        <f t="shared" si="16"/>
        <v>#REF!</v>
      </c>
      <c r="AK52" s="43" t="e">
        <f t="shared" si="16"/>
        <v>#REF!</v>
      </c>
      <c r="AL52" s="43" t="e">
        <f t="shared" si="16"/>
        <v>#REF!</v>
      </c>
      <c r="AM52" s="43" t="e">
        <f t="shared" si="16"/>
        <v>#REF!</v>
      </c>
      <c r="AN52" s="43" t="e">
        <f t="shared" si="16"/>
        <v>#REF!</v>
      </c>
      <c r="AO52" s="43" t="e">
        <f t="shared" si="16"/>
        <v>#REF!</v>
      </c>
      <c r="AP52" s="43" t="e">
        <f t="shared" si="16"/>
        <v>#REF!</v>
      </c>
      <c r="AQ52" s="43" t="e">
        <f t="shared" si="16"/>
        <v>#REF!</v>
      </c>
      <c r="AR52" s="43" t="e">
        <f t="shared" si="16"/>
        <v>#REF!</v>
      </c>
      <c r="AS52" s="43" t="e">
        <f t="shared" si="16"/>
        <v>#REF!</v>
      </c>
      <c r="AT52" s="43" t="e">
        <f t="shared" si="16"/>
        <v>#REF!</v>
      </c>
      <c r="AU52" s="43" t="e">
        <f t="shared" si="16"/>
        <v>#REF!</v>
      </c>
      <c r="AV52" s="43" t="e">
        <f t="shared" si="16"/>
        <v>#REF!</v>
      </c>
      <c r="AW52" s="43" t="e">
        <f t="shared" si="16"/>
        <v>#REF!</v>
      </c>
      <c r="AX52" s="43" t="e">
        <f t="shared" si="16"/>
        <v>#REF!</v>
      </c>
      <c r="AY52" s="43" t="e">
        <f t="shared" si="16"/>
        <v>#REF!</v>
      </c>
      <c r="AZ52" s="43" t="e">
        <f t="shared" si="16"/>
        <v>#REF!</v>
      </c>
      <c r="BA52" s="43" t="e">
        <f t="shared" si="16"/>
        <v>#REF!</v>
      </c>
      <c r="BB52" s="43" t="e">
        <f t="shared" si="16"/>
        <v>#REF!</v>
      </c>
      <c r="BC52" s="43" t="e">
        <f t="shared" si="16"/>
        <v>#REF!</v>
      </c>
      <c r="BD52" s="43" t="e">
        <f t="shared" si="16"/>
        <v>#REF!</v>
      </c>
      <c r="BE52" s="43" t="e">
        <f t="shared" si="16"/>
        <v>#REF!</v>
      </c>
      <c r="BF52" s="43" t="e">
        <f t="shared" si="16"/>
        <v>#REF!</v>
      </c>
      <c r="BG52" s="43" t="e">
        <f t="shared" si="16"/>
        <v>#REF!</v>
      </c>
      <c r="BH52" s="43" t="e">
        <f t="shared" si="16"/>
        <v>#REF!</v>
      </c>
      <c r="BI52" s="43" t="e">
        <f t="shared" si="16"/>
        <v>#REF!</v>
      </c>
      <c r="BJ52" s="43" t="e">
        <f t="shared" si="16"/>
        <v>#REF!</v>
      </c>
      <c r="BK52" s="43" t="e">
        <f t="shared" si="16"/>
        <v>#REF!</v>
      </c>
      <c r="BL52" s="43" t="e">
        <f t="shared" si="16"/>
        <v>#REF!</v>
      </c>
      <c r="BM52" s="43" t="e">
        <f t="shared" si="16"/>
        <v>#REF!</v>
      </c>
      <c r="BN52" s="43" t="e">
        <f t="shared" si="16"/>
        <v>#REF!</v>
      </c>
      <c r="BO52" s="43" t="e">
        <f t="shared" ref="BO52:BQ52" si="17">BO20*0.85+25</f>
        <v>#REF!</v>
      </c>
      <c r="BP52" s="43" t="e">
        <f t="shared" si="17"/>
        <v>#REF!</v>
      </c>
      <c r="BQ52" s="43" t="e">
        <f t="shared" si="17"/>
        <v>#REF!</v>
      </c>
    </row>
    <row r="53" spans="1:69" s="36" customFormat="1" ht="12" customHeight="1" x14ac:dyDescent="0.2">
      <c r="A53" s="146" t="str">
        <f t="shared" si="2"/>
        <v xml:space="preserve">Апартаменты с двумя спальнями / 2 Bedroom Apartments </v>
      </c>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row>
    <row r="54" spans="1:69" s="36" customFormat="1" ht="12" customHeight="1" x14ac:dyDescent="0.2">
      <c r="A54" s="52" t="str">
        <f t="shared" si="2"/>
        <v>от 1 до 4</v>
      </c>
      <c r="B54" s="43" t="e">
        <f t="shared" si="7"/>
        <v>#REF!</v>
      </c>
      <c r="C54" s="43" t="e">
        <f t="shared" ref="C54:BN54" si="18">C22*0.85+25</f>
        <v>#REF!</v>
      </c>
      <c r="D54" s="43" t="e">
        <f t="shared" si="18"/>
        <v>#REF!</v>
      </c>
      <c r="E54" s="43" t="e">
        <f t="shared" si="18"/>
        <v>#REF!</v>
      </c>
      <c r="F54" s="43" t="e">
        <f t="shared" si="18"/>
        <v>#REF!</v>
      </c>
      <c r="G54" s="43" t="e">
        <f t="shared" si="18"/>
        <v>#REF!</v>
      </c>
      <c r="H54" s="43" t="e">
        <f t="shared" si="18"/>
        <v>#REF!</v>
      </c>
      <c r="I54" s="43" t="e">
        <f t="shared" si="18"/>
        <v>#REF!</v>
      </c>
      <c r="J54" s="43" t="e">
        <f t="shared" si="18"/>
        <v>#REF!</v>
      </c>
      <c r="K54" s="43" t="e">
        <f t="shared" si="18"/>
        <v>#REF!</v>
      </c>
      <c r="L54" s="43" t="e">
        <f t="shared" si="18"/>
        <v>#REF!</v>
      </c>
      <c r="M54" s="43" t="e">
        <f t="shared" si="18"/>
        <v>#REF!</v>
      </c>
      <c r="N54" s="43" t="e">
        <f t="shared" si="18"/>
        <v>#REF!</v>
      </c>
      <c r="O54" s="43" t="e">
        <f t="shared" si="18"/>
        <v>#REF!</v>
      </c>
      <c r="P54" s="43" t="e">
        <f t="shared" si="18"/>
        <v>#REF!</v>
      </c>
      <c r="Q54" s="43" t="e">
        <f t="shared" si="18"/>
        <v>#REF!</v>
      </c>
      <c r="R54" s="43" t="e">
        <f t="shared" si="18"/>
        <v>#REF!</v>
      </c>
      <c r="S54" s="43" t="e">
        <f t="shared" si="18"/>
        <v>#REF!</v>
      </c>
      <c r="T54" s="43" t="e">
        <f t="shared" si="18"/>
        <v>#REF!</v>
      </c>
      <c r="U54" s="43" t="e">
        <f t="shared" si="18"/>
        <v>#REF!</v>
      </c>
      <c r="V54" s="43" t="e">
        <f t="shared" si="18"/>
        <v>#REF!</v>
      </c>
      <c r="W54" s="43" t="e">
        <f t="shared" si="18"/>
        <v>#REF!</v>
      </c>
      <c r="X54" s="43" t="e">
        <f t="shared" si="18"/>
        <v>#REF!</v>
      </c>
      <c r="Y54" s="43" t="e">
        <f t="shared" si="18"/>
        <v>#REF!</v>
      </c>
      <c r="Z54" s="43" t="e">
        <f t="shared" si="18"/>
        <v>#REF!</v>
      </c>
      <c r="AA54" s="43" t="e">
        <f t="shared" si="18"/>
        <v>#REF!</v>
      </c>
      <c r="AB54" s="43" t="e">
        <f t="shared" si="18"/>
        <v>#REF!</v>
      </c>
      <c r="AC54" s="43" t="e">
        <f t="shared" si="18"/>
        <v>#REF!</v>
      </c>
      <c r="AD54" s="43" t="e">
        <f t="shared" si="18"/>
        <v>#REF!</v>
      </c>
      <c r="AE54" s="43" t="e">
        <f t="shared" si="18"/>
        <v>#REF!</v>
      </c>
      <c r="AF54" s="43" t="e">
        <f t="shared" si="18"/>
        <v>#REF!</v>
      </c>
      <c r="AG54" s="43" t="e">
        <f t="shared" si="18"/>
        <v>#REF!</v>
      </c>
      <c r="AH54" s="43" t="e">
        <f t="shared" si="18"/>
        <v>#REF!</v>
      </c>
      <c r="AI54" s="43" t="e">
        <f t="shared" si="18"/>
        <v>#REF!</v>
      </c>
      <c r="AJ54" s="43" t="e">
        <f t="shared" si="18"/>
        <v>#REF!</v>
      </c>
      <c r="AK54" s="43" t="e">
        <f t="shared" si="18"/>
        <v>#REF!</v>
      </c>
      <c r="AL54" s="43" t="e">
        <f t="shared" si="18"/>
        <v>#REF!</v>
      </c>
      <c r="AM54" s="43" t="e">
        <f t="shared" si="18"/>
        <v>#REF!</v>
      </c>
      <c r="AN54" s="43" t="e">
        <f t="shared" si="18"/>
        <v>#REF!</v>
      </c>
      <c r="AO54" s="43" t="e">
        <f t="shared" si="18"/>
        <v>#REF!</v>
      </c>
      <c r="AP54" s="43" t="e">
        <f t="shared" si="18"/>
        <v>#REF!</v>
      </c>
      <c r="AQ54" s="43" t="e">
        <f t="shared" si="18"/>
        <v>#REF!</v>
      </c>
      <c r="AR54" s="43" t="e">
        <f t="shared" si="18"/>
        <v>#REF!</v>
      </c>
      <c r="AS54" s="43" t="e">
        <f t="shared" si="18"/>
        <v>#REF!</v>
      </c>
      <c r="AT54" s="43" t="e">
        <f t="shared" si="18"/>
        <v>#REF!</v>
      </c>
      <c r="AU54" s="43" t="e">
        <f t="shared" si="18"/>
        <v>#REF!</v>
      </c>
      <c r="AV54" s="43" t="e">
        <f t="shared" si="18"/>
        <v>#REF!</v>
      </c>
      <c r="AW54" s="43" t="e">
        <f t="shared" si="18"/>
        <v>#REF!</v>
      </c>
      <c r="AX54" s="43" t="e">
        <f t="shared" si="18"/>
        <v>#REF!</v>
      </c>
      <c r="AY54" s="43" t="e">
        <f t="shared" si="18"/>
        <v>#REF!</v>
      </c>
      <c r="AZ54" s="43" t="e">
        <f t="shared" si="18"/>
        <v>#REF!</v>
      </c>
      <c r="BA54" s="43" t="e">
        <f t="shared" si="18"/>
        <v>#REF!</v>
      </c>
      <c r="BB54" s="43" t="e">
        <f t="shared" si="18"/>
        <v>#REF!</v>
      </c>
      <c r="BC54" s="43" t="e">
        <f t="shared" si="18"/>
        <v>#REF!</v>
      </c>
      <c r="BD54" s="43" t="e">
        <f t="shared" si="18"/>
        <v>#REF!</v>
      </c>
      <c r="BE54" s="43" t="e">
        <f t="shared" si="18"/>
        <v>#REF!</v>
      </c>
      <c r="BF54" s="43" t="e">
        <f t="shared" si="18"/>
        <v>#REF!</v>
      </c>
      <c r="BG54" s="43" t="e">
        <f t="shared" si="18"/>
        <v>#REF!</v>
      </c>
      <c r="BH54" s="43" t="e">
        <f t="shared" si="18"/>
        <v>#REF!</v>
      </c>
      <c r="BI54" s="43" t="e">
        <f t="shared" si="18"/>
        <v>#REF!</v>
      </c>
      <c r="BJ54" s="43" t="e">
        <f t="shared" si="18"/>
        <v>#REF!</v>
      </c>
      <c r="BK54" s="43" t="e">
        <f t="shared" si="18"/>
        <v>#REF!</v>
      </c>
      <c r="BL54" s="43" t="e">
        <f t="shared" si="18"/>
        <v>#REF!</v>
      </c>
      <c r="BM54" s="43" t="e">
        <f t="shared" si="18"/>
        <v>#REF!</v>
      </c>
      <c r="BN54" s="43" t="e">
        <f t="shared" si="18"/>
        <v>#REF!</v>
      </c>
      <c r="BO54" s="43" t="e">
        <f t="shared" ref="BO54:BQ54" si="19">BO22*0.85+25</f>
        <v>#REF!</v>
      </c>
      <c r="BP54" s="43" t="e">
        <f t="shared" si="19"/>
        <v>#REF!</v>
      </c>
      <c r="BQ54" s="43" t="e">
        <f t="shared" si="19"/>
        <v>#REF!</v>
      </c>
    </row>
    <row r="55" spans="1:69" s="36" customFormat="1" ht="12" customHeight="1" x14ac:dyDescent="0.2">
      <c r="A55" s="146" t="str">
        <f t="shared" si="2"/>
        <v xml:space="preserve">Улучшенные апартаменты с двумя спальнями / 2 Bedroom Superior Apartments </v>
      </c>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row>
    <row r="56" spans="1:69" s="36" customFormat="1" ht="12" customHeight="1" x14ac:dyDescent="0.2">
      <c r="A56" s="52" t="str">
        <f t="shared" si="2"/>
        <v>от 1 до 4</v>
      </c>
      <c r="B56" s="43" t="e">
        <f t="shared" si="7"/>
        <v>#REF!</v>
      </c>
      <c r="C56" s="43" t="e">
        <f t="shared" ref="C56:BN56" si="20">C24*0.85+25</f>
        <v>#REF!</v>
      </c>
      <c r="D56" s="43" t="e">
        <f t="shared" si="20"/>
        <v>#REF!</v>
      </c>
      <c r="E56" s="43" t="e">
        <f t="shared" si="20"/>
        <v>#REF!</v>
      </c>
      <c r="F56" s="43" t="e">
        <f t="shared" si="20"/>
        <v>#REF!</v>
      </c>
      <c r="G56" s="43" t="e">
        <f t="shared" si="20"/>
        <v>#REF!</v>
      </c>
      <c r="H56" s="43" t="e">
        <f t="shared" si="20"/>
        <v>#REF!</v>
      </c>
      <c r="I56" s="43" t="e">
        <f t="shared" si="20"/>
        <v>#REF!</v>
      </c>
      <c r="J56" s="43" t="e">
        <f t="shared" si="20"/>
        <v>#REF!</v>
      </c>
      <c r="K56" s="43" t="e">
        <f t="shared" si="20"/>
        <v>#REF!</v>
      </c>
      <c r="L56" s="43" t="e">
        <f t="shared" si="20"/>
        <v>#REF!</v>
      </c>
      <c r="M56" s="43" t="e">
        <f t="shared" si="20"/>
        <v>#REF!</v>
      </c>
      <c r="N56" s="43" t="e">
        <f t="shared" si="20"/>
        <v>#REF!</v>
      </c>
      <c r="O56" s="43" t="e">
        <f t="shared" si="20"/>
        <v>#REF!</v>
      </c>
      <c r="P56" s="43" t="e">
        <f t="shared" si="20"/>
        <v>#REF!</v>
      </c>
      <c r="Q56" s="43" t="e">
        <f t="shared" si="20"/>
        <v>#REF!</v>
      </c>
      <c r="R56" s="43" t="e">
        <f t="shared" si="20"/>
        <v>#REF!</v>
      </c>
      <c r="S56" s="43" t="e">
        <f t="shared" si="20"/>
        <v>#REF!</v>
      </c>
      <c r="T56" s="43" t="e">
        <f t="shared" si="20"/>
        <v>#REF!</v>
      </c>
      <c r="U56" s="43" t="e">
        <f t="shared" si="20"/>
        <v>#REF!</v>
      </c>
      <c r="V56" s="43" t="e">
        <f t="shared" si="20"/>
        <v>#REF!</v>
      </c>
      <c r="W56" s="43" t="e">
        <f t="shared" si="20"/>
        <v>#REF!</v>
      </c>
      <c r="X56" s="43" t="e">
        <f t="shared" si="20"/>
        <v>#REF!</v>
      </c>
      <c r="Y56" s="43" t="e">
        <f t="shared" si="20"/>
        <v>#REF!</v>
      </c>
      <c r="Z56" s="43" t="e">
        <f t="shared" si="20"/>
        <v>#REF!</v>
      </c>
      <c r="AA56" s="43" t="e">
        <f t="shared" si="20"/>
        <v>#REF!</v>
      </c>
      <c r="AB56" s="43" t="e">
        <f t="shared" si="20"/>
        <v>#REF!</v>
      </c>
      <c r="AC56" s="43" t="e">
        <f t="shared" si="20"/>
        <v>#REF!</v>
      </c>
      <c r="AD56" s="43" t="e">
        <f t="shared" si="20"/>
        <v>#REF!</v>
      </c>
      <c r="AE56" s="43" t="e">
        <f t="shared" si="20"/>
        <v>#REF!</v>
      </c>
      <c r="AF56" s="43" t="e">
        <f t="shared" si="20"/>
        <v>#REF!</v>
      </c>
      <c r="AG56" s="43" t="e">
        <f t="shared" si="20"/>
        <v>#REF!</v>
      </c>
      <c r="AH56" s="43" t="e">
        <f t="shared" si="20"/>
        <v>#REF!</v>
      </c>
      <c r="AI56" s="43" t="e">
        <f t="shared" si="20"/>
        <v>#REF!</v>
      </c>
      <c r="AJ56" s="43" t="e">
        <f t="shared" si="20"/>
        <v>#REF!</v>
      </c>
      <c r="AK56" s="43" t="e">
        <f t="shared" si="20"/>
        <v>#REF!</v>
      </c>
      <c r="AL56" s="43" t="e">
        <f t="shared" si="20"/>
        <v>#REF!</v>
      </c>
      <c r="AM56" s="43" t="e">
        <f t="shared" si="20"/>
        <v>#REF!</v>
      </c>
      <c r="AN56" s="43" t="e">
        <f t="shared" si="20"/>
        <v>#REF!</v>
      </c>
      <c r="AO56" s="43" t="e">
        <f t="shared" si="20"/>
        <v>#REF!</v>
      </c>
      <c r="AP56" s="43" t="e">
        <f t="shared" si="20"/>
        <v>#REF!</v>
      </c>
      <c r="AQ56" s="43" t="e">
        <f t="shared" si="20"/>
        <v>#REF!</v>
      </c>
      <c r="AR56" s="43" t="e">
        <f t="shared" si="20"/>
        <v>#REF!</v>
      </c>
      <c r="AS56" s="43" t="e">
        <f t="shared" si="20"/>
        <v>#REF!</v>
      </c>
      <c r="AT56" s="43" t="e">
        <f t="shared" si="20"/>
        <v>#REF!</v>
      </c>
      <c r="AU56" s="43" t="e">
        <f t="shared" si="20"/>
        <v>#REF!</v>
      </c>
      <c r="AV56" s="43" t="e">
        <f t="shared" si="20"/>
        <v>#REF!</v>
      </c>
      <c r="AW56" s="43" t="e">
        <f t="shared" si="20"/>
        <v>#REF!</v>
      </c>
      <c r="AX56" s="43" t="e">
        <f t="shared" si="20"/>
        <v>#REF!</v>
      </c>
      <c r="AY56" s="43" t="e">
        <f t="shared" si="20"/>
        <v>#REF!</v>
      </c>
      <c r="AZ56" s="43" t="e">
        <f t="shared" si="20"/>
        <v>#REF!</v>
      </c>
      <c r="BA56" s="43" t="e">
        <f t="shared" si="20"/>
        <v>#REF!</v>
      </c>
      <c r="BB56" s="43" t="e">
        <f t="shared" si="20"/>
        <v>#REF!</v>
      </c>
      <c r="BC56" s="43" t="e">
        <f t="shared" si="20"/>
        <v>#REF!</v>
      </c>
      <c r="BD56" s="43" t="e">
        <f t="shared" si="20"/>
        <v>#REF!</v>
      </c>
      <c r="BE56" s="43" t="e">
        <f t="shared" si="20"/>
        <v>#REF!</v>
      </c>
      <c r="BF56" s="43" t="e">
        <f t="shared" si="20"/>
        <v>#REF!</v>
      </c>
      <c r="BG56" s="43" t="e">
        <f t="shared" si="20"/>
        <v>#REF!</v>
      </c>
      <c r="BH56" s="43" t="e">
        <f t="shared" si="20"/>
        <v>#REF!</v>
      </c>
      <c r="BI56" s="43" t="e">
        <f t="shared" si="20"/>
        <v>#REF!</v>
      </c>
      <c r="BJ56" s="43" t="e">
        <f t="shared" si="20"/>
        <v>#REF!</v>
      </c>
      <c r="BK56" s="43" t="e">
        <f t="shared" si="20"/>
        <v>#REF!</v>
      </c>
      <c r="BL56" s="43" t="e">
        <f t="shared" si="20"/>
        <v>#REF!</v>
      </c>
      <c r="BM56" s="43" t="e">
        <f t="shared" si="20"/>
        <v>#REF!</v>
      </c>
      <c r="BN56" s="43" t="e">
        <f t="shared" si="20"/>
        <v>#REF!</v>
      </c>
      <c r="BO56" s="43" t="e">
        <f t="shared" ref="BO56:BQ56" si="21">BO24*0.85+25</f>
        <v>#REF!</v>
      </c>
      <c r="BP56" s="43" t="e">
        <f t="shared" si="21"/>
        <v>#REF!</v>
      </c>
      <c r="BQ56" s="43" t="e">
        <f t="shared" si="21"/>
        <v>#REF!</v>
      </c>
    </row>
    <row r="57" spans="1:69" s="36" customFormat="1" ht="12" customHeight="1" x14ac:dyDescent="0.2">
      <c r="A57" s="146" t="str">
        <f t="shared" si="2"/>
        <v xml:space="preserve">Апартаменты с тремя спальнями / 3 Bedroom Apartments </v>
      </c>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row>
    <row r="58" spans="1:69" s="36" customFormat="1" ht="12" customHeight="1" x14ac:dyDescent="0.2">
      <c r="A58" s="52" t="str">
        <f t="shared" si="2"/>
        <v>от 1 до 6</v>
      </c>
      <c r="B58" s="43" t="e">
        <f t="shared" si="7"/>
        <v>#REF!</v>
      </c>
      <c r="C58" s="43" t="e">
        <f t="shared" ref="C58:BN58" si="22">C26*0.85+25</f>
        <v>#REF!</v>
      </c>
      <c r="D58" s="43" t="e">
        <f t="shared" si="22"/>
        <v>#REF!</v>
      </c>
      <c r="E58" s="43" t="e">
        <f t="shared" si="22"/>
        <v>#REF!</v>
      </c>
      <c r="F58" s="43" t="e">
        <f t="shared" si="22"/>
        <v>#REF!</v>
      </c>
      <c r="G58" s="43" t="e">
        <f t="shared" si="22"/>
        <v>#REF!</v>
      </c>
      <c r="H58" s="43" t="e">
        <f t="shared" si="22"/>
        <v>#REF!</v>
      </c>
      <c r="I58" s="43" t="e">
        <f t="shared" si="22"/>
        <v>#REF!</v>
      </c>
      <c r="J58" s="43" t="e">
        <f t="shared" si="22"/>
        <v>#REF!</v>
      </c>
      <c r="K58" s="43" t="e">
        <f t="shared" si="22"/>
        <v>#REF!</v>
      </c>
      <c r="L58" s="43" t="e">
        <f t="shared" si="22"/>
        <v>#REF!</v>
      </c>
      <c r="M58" s="43" t="e">
        <f t="shared" si="22"/>
        <v>#REF!</v>
      </c>
      <c r="N58" s="43" t="e">
        <f t="shared" si="22"/>
        <v>#REF!</v>
      </c>
      <c r="O58" s="43" t="e">
        <f t="shared" si="22"/>
        <v>#REF!</v>
      </c>
      <c r="P58" s="43" t="e">
        <f t="shared" si="22"/>
        <v>#REF!</v>
      </c>
      <c r="Q58" s="43" t="e">
        <f t="shared" si="22"/>
        <v>#REF!</v>
      </c>
      <c r="R58" s="43" t="e">
        <f t="shared" si="22"/>
        <v>#REF!</v>
      </c>
      <c r="S58" s="43" t="e">
        <f t="shared" si="22"/>
        <v>#REF!</v>
      </c>
      <c r="T58" s="43" t="e">
        <f t="shared" si="22"/>
        <v>#REF!</v>
      </c>
      <c r="U58" s="43" t="e">
        <f t="shared" si="22"/>
        <v>#REF!</v>
      </c>
      <c r="V58" s="43" t="e">
        <f t="shared" si="22"/>
        <v>#REF!</v>
      </c>
      <c r="W58" s="43" t="e">
        <f t="shared" si="22"/>
        <v>#REF!</v>
      </c>
      <c r="X58" s="43" t="e">
        <f t="shared" si="22"/>
        <v>#REF!</v>
      </c>
      <c r="Y58" s="43" t="e">
        <f t="shared" si="22"/>
        <v>#REF!</v>
      </c>
      <c r="Z58" s="43" t="e">
        <f t="shared" si="22"/>
        <v>#REF!</v>
      </c>
      <c r="AA58" s="43" t="e">
        <f t="shared" si="22"/>
        <v>#REF!</v>
      </c>
      <c r="AB58" s="43" t="e">
        <f t="shared" si="22"/>
        <v>#REF!</v>
      </c>
      <c r="AC58" s="43" t="e">
        <f t="shared" si="22"/>
        <v>#REF!</v>
      </c>
      <c r="AD58" s="43" t="e">
        <f t="shared" si="22"/>
        <v>#REF!</v>
      </c>
      <c r="AE58" s="43" t="e">
        <f t="shared" si="22"/>
        <v>#REF!</v>
      </c>
      <c r="AF58" s="43" t="e">
        <f t="shared" si="22"/>
        <v>#REF!</v>
      </c>
      <c r="AG58" s="43" t="e">
        <f t="shared" si="22"/>
        <v>#REF!</v>
      </c>
      <c r="AH58" s="43" t="e">
        <f t="shared" si="22"/>
        <v>#REF!</v>
      </c>
      <c r="AI58" s="43" t="e">
        <f t="shared" si="22"/>
        <v>#REF!</v>
      </c>
      <c r="AJ58" s="43" t="e">
        <f t="shared" si="22"/>
        <v>#REF!</v>
      </c>
      <c r="AK58" s="43" t="e">
        <f t="shared" si="22"/>
        <v>#REF!</v>
      </c>
      <c r="AL58" s="43" t="e">
        <f t="shared" si="22"/>
        <v>#REF!</v>
      </c>
      <c r="AM58" s="43" t="e">
        <f t="shared" si="22"/>
        <v>#REF!</v>
      </c>
      <c r="AN58" s="43" t="e">
        <f t="shared" si="22"/>
        <v>#REF!</v>
      </c>
      <c r="AO58" s="43" t="e">
        <f t="shared" si="22"/>
        <v>#REF!</v>
      </c>
      <c r="AP58" s="43" t="e">
        <f t="shared" si="22"/>
        <v>#REF!</v>
      </c>
      <c r="AQ58" s="43" t="e">
        <f t="shared" si="22"/>
        <v>#REF!</v>
      </c>
      <c r="AR58" s="43" t="e">
        <f t="shared" si="22"/>
        <v>#REF!</v>
      </c>
      <c r="AS58" s="43" t="e">
        <f t="shared" si="22"/>
        <v>#REF!</v>
      </c>
      <c r="AT58" s="43" t="e">
        <f t="shared" si="22"/>
        <v>#REF!</v>
      </c>
      <c r="AU58" s="43" t="e">
        <f t="shared" si="22"/>
        <v>#REF!</v>
      </c>
      <c r="AV58" s="43" t="e">
        <f t="shared" si="22"/>
        <v>#REF!</v>
      </c>
      <c r="AW58" s="43" t="e">
        <f t="shared" si="22"/>
        <v>#REF!</v>
      </c>
      <c r="AX58" s="43" t="e">
        <f t="shared" si="22"/>
        <v>#REF!</v>
      </c>
      <c r="AY58" s="43" t="e">
        <f t="shared" si="22"/>
        <v>#REF!</v>
      </c>
      <c r="AZ58" s="43" t="e">
        <f t="shared" si="22"/>
        <v>#REF!</v>
      </c>
      <c r="BA58" s="43" t="e">
        <f t="shared" si="22"/>
        <v>#REF!</v>
      </c>
      <c r="BB58" s="43" t="e">
        <f t="shared" si="22"/>
        <v>#REF!</v>
      </c>
      <c r="BC58" s="43" t="e">
        <f t="shared" si="22"/>
        <v>#REF!</v>
      </c>
      <c r="BD58" s="43" t="e">
        <f t="shared" si="22"/>
        <v>#REF!</v>
      </c>
      <c r="BE58" s="43" t="e">
        <f t="shared" si="22"/>
        <v>#REF!</v>
      </c>
      <c r="BF58" s="43" t="e">
        <f t="shared" si="22"/>
        <v>#REF!</v>
      </c>
      <c r="BG58" s="43" t="e">
        <f t="shared" si="22"/>
        <v>#REF!</v>
      </c>
      <c r="BH58" s="43" t="e">
        <f t="shared" si="22"/>
        <v>#REF!</v>
      </c>
      <c r="BI58" s="43" t="e">
        <f t="shared" si="22"/>
        <v>#REF!</v>
      </c>
      <c r="BJ58" s="43" t="e">
        <f t="shared" si="22"/>
        <v>#REF!</v>
      </c>
      <c r="BK58" s="43" t="e">
        <f t="shared" si="22"/>
        <v>#REF!</v>
      </c>
      <c r="BL58" s="43" t="e">
        <f t="shared" si="22"/>
        <v>#REF!</v>
      </c>
      <c r="BM58" s="43" t="e">
        <f t="shared" si="22"/>
        <v>#REF!</v>
      </c>
      <c r="BN58" s="43" t="e">
        <f t="shared" si="22"/>
        <v>#REF!</v>
      </c>
      <c r="BO58" s="43" t="e">
        <f t="shared" ref="BO58:BQ58" si="23">BO26*0.85+25</f>
        <v>#REF!</v>
      </c>
      <c r="BP58" s="43" t="e">
        <f t="shared" si="23"/>
        <v>#REF!</v>
      </c>
      <c r="BQ58" s="43" t="e">
        <f t="shared" si="23"/>
        <v>#REF!</v>
      </c>
    </row>
    <row r="59" spans="1:69" s="36" customFormat="1" ht="12" customHeight="1" x14ac:dyDescent="0.2">
      <c r="A59" s="146" t="str">
        <f t="shared" si="2"/>
        <v xml:space="preserve">Апартаменты с четырьмя  спальнями / 4 Bedroom Apartments </v>
      </c>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row>
    <row r="60" spans="1:69" s="36" customFormat="1" ht="12" customHeight="1" x14ac:dyDescent="0.2">
      <c r="A60" s="52" t="str">
        <f t="shared" si="2"/>
        <v>от 1 до 8</v>
      </c>
      <c r="B60" s="43" t="e">
        <f t="shared" si="7"/>
        <v>#REF!</v>
      </c>
      <c r="C60" s="43" t="e">
        <f t="shared" ref="C60:BN60" si="24">C28*0.85+25</f>
        <v>#REF!</v>
      </c>
      <c r="D60" s="43" t="e">
        <f t="shared" si="24"/>
        <v>#REF!</v>
      </c>
      <c r="E60" s="43" t="e">
        <f t="shared" si="24"/>
        <v>#REF!</v>
      </c>
      <c r="F60" s="43" t="e">
        <f t="shared" si="24"/>
        <v>#REF!</v>
      </c>
      <c r="G60" s="43" t="e">
        <f t="shared" si="24"/>
        <v>#REF!</v>
      </c>
      <c r="H60" s="43" t="e">
        <f t="shared" si="24"/>
        <v>#REF!</v>
      </c>
      <c r="I60" s="43" t="e">
        <f t="shared" si="24"/>
        <v>#REF!</v>
      </c>
      <c r="J60" s="43" t="e">
        <f t="shared" si="24"/>
        <v>#REF!</v>
      </c>
      <c r="K60" s="43" t="e">
        <f t="shared" si="24"/>
        <v>#REF!</v>
      </c>
      <c r="L60" s="43" t="e">
        <f t="shared" si="24"/>
        <v>#REF!</v>
      </c>
      <c r="M60" s="43" t="e">
        <f t="shared" si="24"/>
        <v>#REF!</v>
      </c>
      <c r="N60" s="43" t="e">
        <f t="shared" si="24"/>
        <v>#REF!</v>
      </c>
      <c r="O60" s="43" t="e">
        <f t="shared" si="24"/>
        <v>#REF!</v>
      </c>
      <c r="P60" s="43" t="e">
        <f t="shared" si="24"/>
        <v>#REF!</v>
      </c>
      <c r="Q60" s="43" t="e">
        <f t="shared" si="24"/>
        <v>#REF!</v>
      </c>
      <c r="R60" s="43" t="e">
        <f t="shared" si="24"/>
        <v>#REF!</v>
      </c>
      <c r="S60" s="43" t="e">
        <f t="shared" si="24"/>
        <v>#REF!</v>
      </c>
      <c r="T60" s="43" t="e">
        <f t="shared" si="24"/>
        <v>#REF!</v>
      </c>
      <c r="U60" s="43" t="e">
        <f t="shared" si="24"/>
        <v>#REF!</v>
      </c>
      <c r="V60" s="43" t="e">
        <f t="shared" si="24"/>
        <v>#REF!</v>
      </c>
      <c r="W60" s="43" t="e">
        <f t="shared" si="24"/>
        <v>#REF!</v>
      </c>
      <c r="X60" s="43" t="e">
        <f t="shared" si="24"/>
        <v>#REF!</v>
      </c>
      <c r="Y60" s="43" t="e">
        <f t="shared" si="24"/>
        <v>#REF!</v>
      </c>
      <c r="Z60" s="43" t="e">
        <f t="shared" si="24"/>
        <v>#REF!</v>
      </c>
      <c r="AA60" s="43" t="e">
        <f t="shared" si="24"/>
        <v>#REF!</v>
      </c>
      <c r="AB60" s="43" t="e">
        <f t="shared" si="24"/>
        <v>#REF!</v>
      </c>
      <c r="AC60" s="43" t="e">
        <f t="shared" si="24"/>
        <v>#REF!</v>
      </c>
      <c r="AD60" s="43" t="e">
        <f t="shared" si="24"/>
        <v>#REF!</v>
      </c>
      <c r="AE60" s="43" t="e">
        <f t="shared" si="24"/>
        <v>#REF!</v>
      </c>
      <c r="AF60" s="43" t="e">
        <f t="shared" si="24"/>
        <v>#REF!</v>
      </c>
      <c r="AG60" s="43" t="e">
        <f t="shared" si="24"/>
        <v>#REF!</v>
      </c>
      <c r="AH60" s="43" t="e">
        <f t="shared" si="24"/>
        <v>#REF!</v>
      </c>
      <c r="AI60" s="43" t="e">
        <f t="shared" si="24"/>
        <v>#REF!</v>
      </c>
      <c r="AJ60" s="43" t="e">
        <f t="shared" si="24"/>
        <v>#REF!</v>
      </c>
      <c r="AK60" s="43" t="e">
        <f t="shared" si="24"/>
        <v>#REF!</v>
      </c>
      <c r="AL60" s="43" t="e">
        <f t="shared" si="24"/>
        <v>#REF!</v>
      </c>
      <c r="AM60" s="43" t="e">
        <f t="shared" si="24"/>
        <v>#REF!</v>
      </c>
      <c r="AN60" s="43" t="e">
        <f t="shared" si="24"/>
        <v>#REF!</v>
      </c>
      <c r="AO60" s="43" t="e">
        <f t="shared" si="24"/>
        <v>#REF!</v>
      </c>
      <c r="AP60" s="43" t="e">
        <f t="shared" si="24"/>
        <v>#REF!</v>
      </c>
      <c r="AQ60" s="43" t="e">
        <f t="shared" si="24"/>
        <v>#REF!</v>
      </c>
      <c r="AR60" s="43" t="e">
        <f t="shared" si="24"/>
        <v>#REF!</v>
      </c>
      <c r="AS60" s="43" t="e">
        <f t="shared" si="24"/>
        <v>#REF!</v>
      </c>
      <c r="AT60" s="43" t="e">
        <f t="shared" si="24"/>
        <v>#REF!</v>
      </c>
      <c r="AU60" s="43" t="e">
        <f t="shared" si="24"/>
        <v>#REF!</v>
      </c>
      <c r="AV60" s="43" t="e">
        <f t="shared" si="24"/>
        <v>#REF!</v>
      </c>
      <c r="AW60" s="43" t="e">
        <f t="shared" si="24"/>
        <v>#REF!</v>
      </c>
      <c r="AX60" s="43" t="e">
        <f t="shared" si="24"/>
        <v>#REF!</v>
      </c>
      <c r="AY60" s="43" t="e">
        <f t="shared" si="24"/>
        <v>#REF!</v>
      </c>
      <c r="AZ60" s="43" t="e">
        <f t="shared" si="24"/>
        <v>#REF!</v>
      </c>
      <c r="BA60" s="43" t="e">
        <f t="shared" si="24"/>
        <v>#REF!</v>
      </c>
      <c r="BB60" s="43" t="e">
        <f t="shared" si="24"/>
        <v>#REF!</v>
      </c>
      <c r="BC60" s="43" t="e">
        <f t="shared" si="24"/>
        <v>#REF!</v>
      </c>
      <c r="BD60" s="43" t="e">
        <f t="shared" si="24"/>
        <v>#REF!</v>
      </c>
      <c r="BE60" s="43" t="e">
        <f t="shared" si="24"/>
        <v>#REF!</v>
      </c>
      <c r="BF60" s="43" t="e">
        <f t="shared" si="24"/>
        <v>#REF!</v>
      </c>
      <c r="BG60" s="43" t="e">
        <f t="shared" si="24"/>
        <v>#REF!</v>
      </c>
      <c r="BH60" s="43" t="e">
        <f t="shared" si="24"/>
        <v>#REF!</v>
      </c>
      <c r="BI60" s="43" t="e">
        <f t="shared" si="24"/>
        <v>#REF!</v>
      </c>
      <c r="BJ60" s="43" t="e">
        <f t="shared" si="24"/>
        <v>#REF!</v>
      </c>
      <c r="BK60" s="43" t="e">
        <f t="shared" si="24"/>
        <v>#REF!</v>
      </c>
      <c r="BL60" s="43" t="e">
        <f t="shared" si="24"/>
        <v>#REF!</v>
      </c>
      <c r="BM60" s="43" t="e">
        <f t="shared" si="24"/>
        <v>#REF!</v>
      </c>
      <c r="BN60" s="43" t="e">
        <f t="shared" si="24"/>
        <v>#REF!</v>
      </c>
      <c r="BO60" s="43" t="e">
        <f t="shared" ref="BO60:BQ60" si="25">BO28*0.85+25</f>
        <v>#REF!</v>
      </c>
      <c r="BP60" s="43" t="e">
        <f t="shared" si="25"/>
        <v>#REF!</v>
      </c>
      <c r="BQ60" s="43" t="e">
        <f t="shared" si="25"/>
        <v>#REF!</v>
      </c>
    </row>
    <row r="61" spans="1:69" s="36" customFormat="1" ht="12" customHeight="1" x14ac:dyDescent="0.2">
      <c r="A61" s="43" t="str">
        <f t="shared" si="2"/>
        <v>Президентский Люкс/ Presidential Suite</v>
      </c>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row>
    <row r="62" spans="1:69" s="36" customFormat="1" ht="12" customHeight="1" x14ac:dyDescent="0.2">
      <c r="A62" s="52" t="str">
        <f t="shared" si="2"/>
        <v>от 1 до 2</v>
      </c>
      <c r="B62" s="43" t="e">
        <f t="shared" si="7"/>
        <v>#REF!</v>
      </c>
      <c r="C62" s="43" t="e">
        <f t="shared" ref="C62:BN62" si="26">C30*0.85+25</f>
        <v>#REF!</v>
      </c>
      <c r="D62" s="43" t="e">
        <f t="shared" si="26"/>
        <v>#REF!</v>
      </c>
      <c r="E62" s="43" t="e">
        <f t="shared" si="26"/>
        <v>#REF!</v>
      </c>
      <c r="F62" s="43" t="e">
        <f t="shared" si="26"/>
        <v>#REF!</v>
      </c>
      <c r="G62" s="43" t="e">
        <f t="shared" si="26"/>
        <v>#REF!</v>
      </c>
      <c r="H62" s="43" t="e">
        <f t="shared" si="26"/>
        <v>#REF!</v>
      </c>
      <c r="I62" s="43" t="e">
        <f t="shared" si="26"/>
        <v>#REF!</v>
      </c>
      <c r="J62" s="43" t="e">
        <f t="shared" si="26"/>
        <v>#REF!</v>
      </c>
      <c r="K62" s="43" t="e">
        <f t="shared" si="26"/>
        <v>#REF!</v>
      </c>
      <c r="L62" s="43" t="e">
        <f t="shared" si="26"/>
        <v>#REF!</v>
      </c>
      <c r="M62" s="43" t="e">
        <f t="shared" si="26"/>
        <v>#REF!</v>
      </c>
      <c r="N62" s="43" t="e">
        <f t="shared" si="26"/>
        <v>#REF!</v>
      </c>
      <c r="O62" s="43" t="e">
        <f t="shared" si="26"/>
        <v>#REF!</v>
      </c>
      <c r="P62" s="43" t="e">
        <f t="shared" si="26"/>
        <v>#REF!</v>
      </c>
      <c r="Q62" s="43" t="e">
        <f t="shared" si="26"/>
        <v>#REF!</v>
      </c>
      <c r="R62" s="43" t="e">
        <f t="shared" si="26"/>
        <v>#REF!</v>
      </c>
      <c r="S62" s="43" t="e">
        <f t="shared" si="26"/>
        <v>#REF!</v>
      </c>
      <c r="T62" s="43" t="e">
        <f t="shared" si="26"/>
        <v>#REF!</v>
      </c>
      <c r="U62" s="43" t="e">
        <f t="shared" si="26"/>
        <v>#REF!</v>
      </c>
      <c r="V62" s="43" t="e">
        <f t="shared" si="26"/>
        <v>#REF!</v>
      </c>
      <c r="W62" s="43" t="e">
        <f t="shared" si="26"/>
        <v>#REF!</v>
      </c>
      <c r="X62" s="43" t="e">
        <f t="shared" si="26"/>
        <v>#REF!</v>
      </c>
      <c r="Y62" s="43" t="e">
        <f t="shared" si="26"/>
        <v>#REF!</v>
      </c>
      <c r="Z62" s="43" t="e">
        <f t="shared" si="26"/>
        <v>#REF!</v>
      </c>
      <c r="AA62" s="43" t="e">
        <f t="shared" si="26"/>
        <v>#REF!</v>
      </c>
      <c r="AB62" s="43" t="e">
        <f t="shared" si="26"/>
        <v>#REF!</v>
      </c>
      <c r="AC62" s="43" t="e">
        <f t="shared" si="26"/>
        <v>#REF!</v>
      </c>
      <c r="AD62" s="43" t="e">
        <f t="shared" si="26"/>
        <v>#REF!</v>
      </c>
      <c r="AE62" s="43" t="e">
        <f t="shared" si="26"/>
        <v>#REF!</v>
      </c>
      <c r="AF62" s="43" t="e">
        <f t="shared" si="26"/>
        <v>#REF!</v>
      </c>
      <c r="AG62" s="43" t="e">
        <f t="shared" si="26"/>
        <v>#REF!</v>
      </c>
      <c r="AH62" s="43" t="e">
        <f t="shared" si="26"/>
        <v>#REF!</v>
      </c>
      <c r="AI62" s="43" t="e">
        <f t="shared" si="26"/>
        <v>#REF!</v>
      </c>
      <c r="AJ62" s="43" t="e">
        <f t="shared" si="26"/>
        <v>#REF!</v>
      </c>
      <c r="AK62" s="43" t="e">
        <f t="shared" si="26"/>
        <v>#REF!</v>
      </c>
      <c r="AL62" s="43" t="e">
        <f t="shared" si="26"/>
        <v>#REF!</v>
      </c>
      <c r="AM62" s="43" t="e">
        <f t="shared" si="26"/>
        <v>#REF!</v>
      </c>
      <c r="AN62" s="43" t="e">
        <f t="shared" si="26"/>
        <v>#REF!</v>
      </c>
      <c r="AO62" s="43" t="e">
        <f t="shared" si="26"/>
        <v>#REF!</v>
      </c>
      <c r="AP62" s="43" t="e">
        <f t="shared" si="26"/>
        <v>#REF!</v>
      </c>
      <c r="AQ62" s="43" t="e">
        <f t="shared" si="26"/>
        <v>#REF!</v>
      </c>
      <c r="AR62" s="43" t="e">
        <f t="shared" si="26"/>
        <v>#REF!</v>
      </c>
      <c r="AS62" s="43" t="e">
        <f t="shared" si="26"/>
        <v>#REF!</v>
      </c>
      <c r="AT62" s="43" t="e">
        <f t="shared" si="26"/>
        <v>#REF!</v>
      </c>
      <c r="AU62" s="43" t="e">
        <f t="shared" si="26"/>
        <v>#REF!</v>
      </c>
      <c r="AV62" s="43" t="e">
        <f t="shared" si="26"/>
        <v>#REF!</v>
      </c>
      <c r="AW62" s="43" t="e">
        <f t="shared" si="26"/>
        <v>#REF!</v>
      </c>
      <c r="AX62" s="43" t="e">
        <f t="shared" si="26"/>
        <v>#REF!</v>
      </c>
      <c r="AY62" s="43" t="e">
        <f t="shared" si="26"/>
        <v>#REF!</v>
      </c>
      <c r="AZ62" s="43" t="e">
        <f t="shared" si="26"/>
        <v>#REF!</v>
      </c>
      <c r="BA62" s="43" t="e">
        <f t="shared" si="26"/>
        <v>#REF!</v>
      </c>
      <c r="BB62" s="43" t="e">
        <f t="shared" si="26"/>
        <v>#REF!</v>
      </c>
      <c r="BC62" s="43" t="e">
        <f t="shared" si="26"/>
        <v>#REF!</v>
      </c>
      <c r="BD62" s="43" t="e">
        <f t="shared" si="26"/>
        <v>#REF!</v>
      </c>
      <c r="BE62" s="43" t="e">
        <f t="shared" si="26"/>
        <v>#REF!</v>
      </c>
      <c r="BF62" s="43" t="e">
        <f t="shared" si="26"/>
        <v>#REF!</v>
      </c>
      <c r="BG62" s="43" t="e">
        <f t="shared" si="26"/>
        <v>#REF!</v>
      </c>
      <c r="BH62" s="43" t="e">
        <f t="shared" si="26"/>
        <v>#REF!</v>
      </c>
      <c r="BI62" s="43" t="e">
        <f t="shared" si="26"/>
        <v>#REF!</v>
      </c>
      <c r="BJ62" s="43" t="e">
        <f t="shared" si="26"/>
        <v>#REF!</v>
      </c>
      <c r="BK62" s="43" t="e">
        <f t="shared" si="26"/>
        <v>#REF!</v>
      </c>
      <c r="BL62" s="43" t="e">
        <f t="shared" si="26"/>
        <v>#REF!</v>
      </c>
      <c r="BM62" s="43" t="e">
        <f t="shared" si="26"/>
        <v>#REF!</v>
      </c>
      <c r="BN62" s="43" t="e">
        <f t="shared" si="26"/>
        <v>#REF!</v>
      </c>
      <c r="BO62" s="43" t="e">
        <f t="shared" ref="BO62:BQ62" si="27">BO30*0.85+25</f>
        <v>#REF!</v>
      </c>
      <c r="BP62" s="43" t="e">
        <f t="shared" si="27"/>
        <v>#REF!</v>
      </c>
      <c r="BQ62" s="43" t="e">
        <f t="shared" si="27"/>
        <v>#REF!</v>
      </c>
    </row>
    <row r="63" spans="1:69" s="36" customFormat="1" ht="12" customHeight="1" x14ac:dyDescent="0.2">
      <c r="A63" s="146" t="str">
        <f t="shared" si="2"/>
        <v>Пентхаус с тремя спальнями / Penthouse 3 bedrooms</v>
      </c>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row>
    <row r="64" spans="1:69" s="36" customFormat="1" ht="12" customHeight="1" x14ac:dyDescent="0.2">
      <c r="A64" s="52" t="str">
        <f t="shared" si="2"/>
        <v>от 1 до 6</v>
      </c>
      <c r="B64" s="43" t="e">
        <f t="shared" si="7"/>
        <v>#REF!</v>
      </c>
      <c r="C64" s="43" t="e">
        <f t="shared" ref="C64:BN64" si="28">C32*0.85+25</f>
        <v>#REF!</v>
      </c>
      <c r="D64" s="43" t="e">
        <f t="shared" si="28"/>
        <v>#REF!</v>
      </c>
      <c r="E64" s="43" t="e">
        <f t="shared" si="28"/>
        <v>#REF!</v>
      </c>
      <c r="F64" s="43" t="e">
        <f t="shared" si="28"/>
        <v>#REF!</v>
      </c>
      <c r="G64" s="43" t="e">
        <f t="shared" si="28"/>
        <v>#REF!</v>
      </c>
      <c r="H64" s="43" t="e">
        <f t="shared" si="28"/>
        <v>#REF!</v>
      </c>
      <c r="I64" s="43" t="e">
        <f t="shared" si="28"/>
        <v>#REF!</v>
      </c>
      <c r="J64" s="43" t="e">
        <f t="shared" si="28"/>
        <v>#REF!</v>
      </c>
      <c r="K64" s="43" t="e">
        <f t="shared" si="28"/>
        <v>#REF!</v>
      </c>
      <c r="L64" s="43" t="e">
        <f t="shared" si="28"/>
        <v>#REF!</v>
      </c>
      <c r="M64" s="43" t="e">
        <f t="shared" si="28"/>
        <v>#REF!</v>
      </c>
      <c r="N64" s="43" t="e">
        <f t="shared" si="28"/>
        <v>#REF!</v>
      </c>
      <c r="O64" s="43" t="e">
        <f t="shared" si="28"/>
        <v>#REF!</v>
      </c>
      <c r="P64" s="43" t="e">
        <f t="shared" si="28"/>
        <v>#REF!</v>
      </c>
      <c r="Q64" s="43" t="e">
        <f t="shared" si="28"/>
        <v>#REF!</v>
      </c>
      <c r="R64" s="43" t="e">
        <f t="shared" si="28"/>
        <v>#REF!</v>
      </c>
      <c r="S64" s="43" t="e">
        <f t="shared" si="28"/>
        <v>#REF!</v>
      </c>
      <c r="T64" s="43" t="e">
        <f t="shared" si="28"/>
        <v>#REF!</v>
      </c>
      <c r="U64" s="43" t="e">
        <f t="shared" si="28"/>
        <v>#REF!</v>
      </c>
      <c r="V64" s="43" t="e">
        <f t="shared" si="28"/>
        <v>#REF!</v>
      </c>
      <c r="W64" s="43" t="e">
        <f t="shared" si="28"/>
        <v>#REF!</v>
      </c>
      <c r="X64" s="43" t="e">
        <f t="shared" si="28"/>
        <v>#REF!</v>
      </c>
      <c r="Y64" s="43" t="e">
        <f t="shared" si="28"/>
        <v>#REF!</v>
      </c>
      <c r="Z64" s="43" t="e">
        <f t="shared" si="28"/>
        <v>#REF!</v>
      </c>
      <c r="AA64" s="43" t="e">
        <f t="shared" si="28"/>
        <v>#REF!</v>
      </c>
      <c r="AB64" s="43" t="e">
        <f t="shared" si="28"/>
        <v>#REF!</v>
      </c>
      <c r="AC64" s="43" t="e">
        <f t="shared" si="28"/>
        <v>#REF!</v>
      </c>
      <c r="AD64" s="43" t="e">
        <f t="shared" si="28"/>
        <v>#REF!</v>
      </c>
      <c r="AE64" s="43" t="e">
        <f t="shared" si="28"/>
        <v>#REF!</v>
      </c>
      <c r="AF64" s="43" t="e">
        <f t="shared" si="28"/>
        <v>#REF!</v>
      </c>
      <c r="AG64" s="43" t="e">
        <f t="shared" si="28"/>
        <v>#REF!</v>
      </c>
      <c r="AH64" s="43" t="e">
        <f t="shared" si="28"/>
        <v>#REF!</v>
      </c>
      <c r="AI64" s="43" t="e">
        <f t="shared" si="28"/>
        <v>#REF!</v>
      </c>
      <c r="AJ64" s="43" t="e">
        <f t="shared" si="28"/>
        <v>#REF!</v>
      </c>
      <c r="AK64" s="43" t="e">
        <f t="shared" si="28"/>
        <v>#REF!</v>
      </c>
      <c r="AL64" s="43" t="e">
        <f t="shared" si="28"/>
        <v>#REF!</v>
      </c>
      <c r="AM64" s="43" t="e">
        <f t="shared" si="28"/>
        <v>#REF!</v>
      </c>
      <c r="AN64" s="43" t="e">
        <f t="shared" si="28"/>
        <v>#REF!</v>
      </c>
      <c r="AO64" s="43" t="e">
        <f t="shared" si="28"/>
        <v>#REF!</v>
      </c>
      <c r="AP64" s="43" t="e">
        <f t="shared" si="28"/>
        <v>#REF!</v>
      </c>
      <c r="AQ64" s="43" t="e">
        <f t="shared" si="28"/>
        <v>#REF!</v>
      </c>
      <c r="AR64" s="43" t="e">
        <f t="shared" si="28"/>
        <v>#REF!</v>
      </c>
      <c r="AS64" s="43" t="e">
        <f t="shared" si="28"/>
        <v>#REF!</v>
      </c>
      <c r="AT64" s="43" t="e">
        <f t="shared" si="28"/>
        <v>#REF!</v>
      </c>
      <c r="AU64" s="43" t="e">
        <f t="shared" si="28"/>
        <v>#REF!</v>
      </c>
      <c r="AV64" s="43" t="e">
        <f t="shared" si="28"/>
        <v>#REF!</v>
      </c>
      <c r="AW64" s="43" t="e">
        <f t="shared" si="28"/>
        <v>#REF!</v>
      </c>
      <c r="AX64" s="43" t="e">
        <f t="shared" si="28"/>
        <v>#REF!</v>
      </c>
      <c r="AY64" s="43" t="e">
        <f t="shared" si="28"/>
        <v>#REF!</v>
      </c>
      <c r="AZ64" s="43" t="e">
        <f t="shared" si="28"/>
        <v>#REF!</v>
      </c>
      <c r="BA64" s="43" t="e">
        <f t="shared" si="28"/>
        <v>#REF!</v>
      </c>
      <c r="BB64" s="43" t="e">
        <f t="shared" si="28"/>
        <v>#REF!</v>
      </c>
      <c r="BC64" s="43" t="e">
        <f t="shared" si="28"/>
        <v>#REF!</v>
      </c>
      <c r="BD64" s="43" t="e">
        <f t="shared" si="28"/>
        <v>#REF!</v>
      </c>
      <c r="BE64" s="43" t="e">
        <f t="shared" si="28"/>
        <v>#REF!</v>
      </c>
      <c r="BF64" s="43" t="e">
        <f t="shared" si="28"/>
        <v>#REF!</v>
      </c>
      <c r="BG64" s="43" t="e">
        <f t="shared" si="28"/>
        <v>#REF!</v>
      </c>
      <c r="BH64" s="43" t="e">
        <f t="shared" si="28"/>
        <v>#REF!</v>
      </c>
      <c r="BI64" s="43" t="e">
        <f t="shared" si="28"/>
        <v>#REF!</v>
      </c>
      <c r="BJ64" s="43" t="e">
        <f t="shared" si="28"/>
        <v>#REF!</v>
      </c>
      <c r="BK64" s="43" t="e">
        <f t="shared" si="28"/>
        <v>#REF!</v>
      </c>
      <c r="BL64" s="43" t="e">
        <f t="shared" si="28"/>
        <v>#REF!</v>
      </c>
      <c r="BM64" s="43" t="e">
        <f t="shared" si="28"/>
        <v>#REF!</v>
      </c>
      <c r="BN64" s="43" t="e">
        <f t="shared" si="28"/>
        <v>#REF!</v>
      </c>
      <c r="BO64" s="43" t="e">
        <f t="shared" ref="BO64:BQ64" si="29">BO32*0.85+25</f>
        <v>#REF!</v>
      </c>
      <c r="BP64" s="43" t="e">
        <f t="shared" si="29"/>
        <v>#REF!</v>
      </c>
      <c r="BQ64" s="43" t="e">
        <f t="shared" si="29"/>
        <v>#REF!</v>
      </c>
    </row>
    <row r="65" spans="1:1" s="36" customFormat="1" ht="12" customHeight="1" x14ac:dyDescent="0.2">
      <c r="A65" s="90"/>
    </row>
    <row r="66" spans="1:1" s="36" customFormat="1" ht="12" customHeight="1" x14ac:dyDescent="0.2">
      <c r="A66" s="288" t="s">
        <v>172</v>
      </c>
    </row>
    <row r="67" spans="1:1" s="36" customFormat="1" ht="12" customHeight="1" x14ac:dyDescent="0.2">
      <c r="A67" s="288"/>
    </row>
    <row r="68" spans="1:1" s="36" customFormat="1" ht="12" customHeight="1" x14ac:dyDescent="0.2"/>
    <row r="69" spans="1:1" s="6" customFormat="1" ht="12.75" customHeight="1" x14ac:dyDescent="0.2">
      <c r="A69" s="175" t="s">
        <v>74</v>
      </c>
    </row>
    <row r="70" spans="1:1" s="6" customFormat="1" ht="12.75" customHeight="1" x14ac:dyDescent="0.2">
      <c r="A70" s="176" t="s">
        <v>75</v>
      </c>
    </row>
    <row r="71" spans="1:1" s="6" customFormat="1" ht="12.75" customHeight="1" x14ac:dyDescent="0.2">
      <c r="A71" s="177" t="s">
        <v>76</v>
      </c>
    </row>
    <row r="72" spans="1:1" s="6" customFormat="1" ht="12.75" customHeight="1" x14ac:dyDescent="0.2">
      <c r="A72" s="177" t="s">
        <v>77</v>
      </c>
    </row>
    <row r="73" spans="1:1" s="6" customFormat="1" ht="12.75" customHeight="1" x14ac:dyDescent="0.2">
      <c r="A73" s="180" t="s">
        <v>78</v>
      </c>
    </row>
    <row r="74" spans="1:1" s="6" customFormat="1" ht="22.5" customHeight="1" x14ac:dyDescent="0.2">
      <c r="A74" s="180" t="s">
        <v>79</v>
      </c>
    </row>
    <row r="75" spans="1:1" s="6" customFormat="1" ht="20.25" customHeight="1" x14ac:dyDescent="0.2">
      <c r="A75" s="180" t="s">
        <v>187</v>
      </c>
    </row>
    <row r="76" spans="1:1" x14ac:dyDescent="0.2">
      <c r="A76" s="33"/>
    </row>
    <row r="77" spans="1:1" x14ac:dyDescent="0.2">
      <c r="A77" s="96" t="s">
        <v>81</v>
      </c>
    </row>
    <row r="78" spans="1:1" ht="88.5" customHeight="1" x14ac:dyDescent="0.2">
      <c r="A78" s="192" t="s">
        <v>203</v>
      </c>
    </row>
  </sheetData>
  <mergeCells count="1">
    <mergeCell ref="A66:A67"/>
  </mergeCells>
  <pageMargins left="0.75" right="0.75" top="1" bottom="1" header="0.5" footer="0.5"/>
  <pageSetup paperSize="9" orientation="portrait" horizontalDpi="4294967295" verticalDpi="4294967295"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4"/>
  <sheetViews>
    <sheetView showGridLines="0" zoomScaleNormal="100" workbookViewId="0">
      <pane xSplit="1" ySplit="3" topLeftCell="B4" activePane="bottomRight" state="frozen"/>
      <selection pane="topRight" activeCell="B1" sqref="B1"/>
      <selection pane="bottomLeft" activeCell="A3" sqref="A3"/>
      <selection pane="bottomRight" activeCell="B8" sqref="B8"/>
    </sheetView>
  </sheetViews>
  <sheetFormatPr defaultColWidth="9.140625" defaultRowHeight="12.75" x14ac:dyDescent="0.2"/>
  <cols>
    <col min="1" max="1" width="57.5703125" style="1" customWidth="1"/>
    <col min="2" max="18" width="9.85546875" style="1" customWidth="1"/>
    <col min="19" max="49" width="9.5703125" style="1" customWidth="1"/>
    <col min="50" max="50" width="9.85546875" style="1" customWidth="1"/>
    <col min="51" max="53" width="9.7109375" style="1" customWidth="1"/>
    <col min="54" max="16384" width="9.140625" style="1"/>
  </cols>
  <sheetData>
    <row r="1" spans="1:53" ht="24.75" customHeight="1" x14ac:dyDescent="0.2">
      <c r="A1" s="185" t="s">
        <v>61</v>
      </c>
    </row>
    <row r="2" spans="1:53" x14ac:dyDescent="0.2">
      <c r="A2" s="11" t="s">
        <v>145</v>
      </c>
    </row>
    <row r="3" spans="1:53" s="2" customFormat="1" ht="22.5" customHeight="1" x14ac:dyDescent="0.2">
      <c r="A3" s="64" t="s">
        <v>62</v>
      </c>
      <c r="B3" s="109">
        <f>'BAR BB| Open rates'!B3</f>
        <v>45408</v>
      </c>
      <c r="C3" s="109">
        <f>'BAR BB| Open rates'!C3</f>
        <v>45409</v>
      </c>
      <c r="D3" s="109">
        <f>'BAR BB| Open rates'!D3</f>
        <v>45410</v>
      </c>
      <c r="E3" s="109">
        <f>'BAR BB| Open rates'!E3</f>
        <v>45411</v>
      </c>
      <c r="F3" s="109">
        <f>'BAR BB| Open rates'!F3</f>
        <v>45413</v>
      </c>
      <c r="G3" s="109">
        <f>'BAR BB| Open rates'!G3</f>
        <v>45415</v>
      </c>
      <c r="H3" s="109">
        <f>'BAR BB| Open rates'!H3</f>
        <v>45417</v>
      </c>
      <c r="I3" s="109">
        <f>'BAR BB| Open rates'!I3</f>
        <v>45420</v>
      </c>
      <c r="J3" s="109">
        <f>'BAR BB| Open rates'!J3</f>
        <v>45424</v>
      </c>
      <c r="K3" s="109">
        <f>'BAR BB| Open rates'!K3</f>
        <v>45429</v>
      </c>
      <c r="L3" s="109">
        <f>'BAR BB| Open rates'!L3</f>
        <v>45431</v>
      </c>
      <c r="M3" s="109">
        <f>'BAR BB| Open rates'!M3</f>
        <v>45436</v>
      </c>
      <c r="N3" s="109">
        <f>'BAR BB| Open rates'!N3</f>
        <v>45438</v>
      </c>
      <c r="O3" s="109">
        <f>'BAR BB| Open rates'!O3</f>
        <v>45443</v>
      </c>
      <c r="P3" s="109">
        <f>'BAR BB| Open rates'!P3</f>
        <v>45444</v>
      </c>
      <c r="Q3" s="109">
        <f>'BAR BB| Open rates'!Q3</f>
        <v>45446</v>
      </c>
      <c r="R3" s="109">
        <f>'BAR BB| Open rates'!R3</f>
        <v>45451</v>
      </c>
      <c r="S3" s="109">
        <f>'BAR BB| Open rates'!S3</f>
        <v>45452</v>
      </c>
      <c r="T3" s="109">
        <f>'BAR BB| Open rates'!T3</f>
        <v>45457</v>
      </c>
      <c r="U3" s="109">
        <f>'BAR BB| Open rates'!U3</f>
        <v>45459</v>
      </c>
      <c r="V3" s="109">
        <f>'BAR BB| Open rates'!V3</f>
        <v>45460</v>
      </c>
      <c r="W3" s="109">
        <f>'BAR BB| Open rates'!W3</f>
        <v>45466</v>
      </c>
      <c r="X3" s="109">
        <f>'BAR BB| Open rates'!X3</f>
        <v>45470</v>
      </c>
      <c r="Y3" s="109">
        <f>'BAR BB| Open rates'!Y3</f>
        <v>45474</v>
      </c>
      <c r="Z3" s="109">
        <f>'BAR BB| Open rates'!Z3</f>
        <v>45478</v>
      </c>
      <c r="AA3" s="109">
        <f>'BAR BB| Open rates'!AA3</f>
        <v>45480</v>
      </c>
      <c r="AB3" s="109">
        <f>'BAR BB| Open rates'!AB3</f>
        <v>45485</v>
      </c>
      <c r="AC3" s="109">
        <f>'BAR BB| Open rates'!AC3</f>
        <v>45487</v>
      </c>
      <c r="AD3" s="109">
        <f>'BAR BB| Open rates'!AD3</f>
        <v>45492</v>
      </c>
      <c r="AE3" s="109">
        <f>'BAR BB| Open rates'!AE3</f>
        <v>45494</v>
      </c>
      <c r="AF3" s="109">
        <f>'BAR BB| Open rates'!AF3</f>
        <v>45499</v>
      </c>
      <c r="AG3" s="109">
        <f>'BAR BB| Open rates'!AG3</f>
        <v>45501</v>
      </c>
      <c r="AH3" s="109">
        <f>'BAR BB| Open rates'!AH3</f>
        <v>45505</v>
      </c>
      <c r="AI3" s="109">
        <f>'BAR BB| Open rates'!AI3</f>
        <v>45506</v>
      </c>
      <c r="AJ3" s="109">
        <f>'BAR BB| Open rates'!AJ3</f>
        <v>45508</v>
      </c>
      <c r="AK3" s="109">
        <f>'BAR BB| Open rates'!AK3</f>
        <v>45513</v>
      </c>
      <c r="AL3" s="109">
        <f>'BAR BB| Open rates'!AL3</f>
        <v>45515</v>
      </c>
      <c r="AM3" s="109">
        <f>'BAR BB| Open rates'!AM3</f>
        <v>45520</v>
      </c>
      <c r="AN3" s="109">
        <f>'BAR BB| Open rates'!AN3</f>
        <v>45522</v>
      </c>
      <c r="AO3" s="109">
        <f>'BAR BB| Open rates'!AO3</f>
        <v>45526</v>
      </c>
      <c r="AP3" s="109">
        <f>'BAR BB| Open rates'!AP3</f>
        <v>45532</v>
      </c>
      <c r="AQ3" s="109">
        <f>'BAR BB| Open rates'!AQ3</f>
        <v>45534</v>
      </c>
      <c r="AR3" s="109">
        <f>'BAR BB| Open rates'!AR3</f>
        <v>45536</v>
      </c>
      <c r="AS3" s="109">
        <f>'BAR BB| Open rates'!AS3</f>
        <v>45537</v>
      </c>
      <c r="AT3" s="109">
        <f>'BAR BB| Open rates'!AT3</f>
        <v>45541</v>
      </c>
      <c r="AU3" s="109">
        <f>'BAR BB| Open rates'!AU3</f>
        <v>45543</v>
      </c>
      <c r="AV3" s="109">
        <f>'BAR BB| Open rates'!AV3</f>
        <v>45548</v>
      </c>
      <c r="AW3" s="109">
        <f>'BAR BB| Open rates'!AW3</f>
        <v>45550</v>
      </c>
      <c r="AX3" s="109">
        <f>'BAR BB| Open rates'!AX3</f>
        <v>45555</v>
      </c>
      <c r="AY3" s="109">
        <f>'BAR BB| Open rates'!AY3</f>
        <v>45557</v>
      </c>
      <c r="AZ3" s="109">
        <f>'BAR BB| Open rates'!AZ3</f>
        <v>45562</v>
      </c>
      <c r="BA3" s="109">
        <f>'BAR BB| Open rates'!BA3</f>
        <v>45564</v>
      </c>
    </row>
    <row r="4" spans="1:53" s="33" customFormat="1" ht="22.5" customHeight="1" x14ac:dyDescent="0.2">
      <c r="A4" s="49"/>
      <c r="B4" s="109">
        <f>'BAR BB| Open rates'!B4</f>
        <v>45408</v>
      </c>
      <c r="C4" s="109">
        <f>'BAR BB| Open rates'!C4</f>
        <v>45409</v>
      </c>
      <c r="D4" s="109">
        <f>'BAR BB| Open rates'!D4</f>
        <v>45410</v>
      </c>
      <c r="E4" s="109">
        <f>'BAR BB| Open rates'!E4</f>
        <v>45412</v>
      </c>
      <c r="F4" s="109">
        <f>'BAR BB| Open rates'!F4</f>
        <v>45414</v>
      </c>
      <c r="G4" s="109">
        <f>'BAR BB| Open rates'!G4</f>
        <v>45416</v>
      </c>
      <c r="H4" s="109">
        <f>'BAR BB| Open rates'!H4</f>
        <v>45419</v>
      </c>
      <c r="I4" s="109">
        <f>'BAR BB| Open rates'!I4</f>
        <v>45423</v>
      </c>
      <c r="J4" s="109">
        <f>'BAR BB| Open rates'!J4</f>
        <v>45428</v>
      </c>
      <c r="K4" s="109">
        <f>'BAR BB| Open rates'!K4</f>
        <v>45430</v>
      </c>
      <c r="L4" s="109">
        <f>'BAR BB| Open rates'!L4</f>
        <v>45435</v>
      </c>
      <c r="M4" s="109">
        <f>'BAR BB| Open rates'!M4</f>
        <v>45437</v>
      </c>
      <c r="N4" s="109">
        <f>'BAR BB| Open rates'!N4</f>
        <v>45442</v>
      </c>
      <c r="O4" s="109">
        <f>'BAR BB| Open rates'!O4</f>
        <v>45443</v>
      </c>
      <c r="P4" s="109">
        <f>'BAR BB| Open rates'!P4</f>
        <v>45445</v>
      </c>
      <c r="Q4" s="109">
        <f>'BAR BB| Open rates'!Q4</f>
        <v>45450</v>
      </c>
      <c r="R4" s="109">
        <f>'BAR BB| Open rates'!R4</f>
        <v>45451</v>
      </c>
      <c r="S4" s="109">
        <f>'BAR BB| Open rates'!S4</f>
        <v>45456</v>
      </c>
      <c r="T4" s="109">
        <f>'BAR BB| Open rates'!T4</f>
        <v>45458</v>
      </c>
      <c r="U4" s="109">
        <f>'BAR BB| Open rates'!U4</f>
        <v>45459</v>
      </c>
      <c r="V4" s="109">
        <f>'BAR BB| Open rates'!V4</f>
        <v>45465</v>
      </c>
      <c r="W4" s="109">
        <f>'BAR BB| Open rates'!W4</f>
        <v>45469</v>
      </c>
      <c r="X4" s="109">
        <f>'BAR BB| Open rates'!X4</f>
        <v>45473</v>
      </c>
      <c r="Y4" s="109">
        <f>'BAR BB| Open rates'!Y4</f>
        <v>45477</v>
      </c>
      <c r="Z4" s="109">
        <f>'BAR BB| Open rates'!Z4</f>
        <v>45479</v>
      </c>
      <c r="AA4" s="109">
        <f>'BAR BB| Open rates'!AA4</f>
        <v>45484</v>
      </c>
      <c r="AB4" s="109">
        <f>'BAR BB| Open rates'!AB4</f>
        <v>45486</v>
      </c>
      <c r="AC4" s="109">
        <f>'BAR BB| Open rates'!AC4</f>
        <v>45491</v>
      </c>
      <c r="AD4" s="109">
        <f>'BAR BB| Open rates'!AD4</f>
        <v>45493</v>
      </c>
      <c r="AE4" s="109">
        <f>'BAR BB| Open rates'!AE4</f>
        <v>45498</v>
      </c>
      <c r="AF4" s="109">
        <f>'BAR BB| Open rates'!AF4</f>
        <v>45500</v>
      </c>
      <c r="AG4" s="109">
        <f>'BAR BB| Open rates'!AG4</f>
        <v>45504</v>
      </c>
      <c r="AH4" s="109">
        <f>'BAR BB| Open rates'!AH4</f>
        <v>45505</v>
      </c>
      <c r="AI4" s="109">
        <f>'BAR BB| Open rates'!AI4</f>
        <v>45507</v>
      </c>
      <c r="AJ4" s="109">
        <f>'BAR BB| Open rates'!AJ4</f>
        <v>45512</v>
      </c>
      <c r="AK4" s="109">
        <f>'BAR BB| Open rates'!AK4</f>
        <v>45514</v>
      </c>
      <c r="AL4" s="109">
        <f>'BAR BB| Open rates'!AL4</f>
        <v>45519</v>
      </c>
      <c r="AM4" s="109">
        <f>'BAR BB| Open rates'!AM4</f>
        <v>45521</v>
      </c>
      <c r="AN4" s="109">
        <f>'BAR BB| Open rates'!AN4</f>
        <v>45525</v>
      </c>
      <c r="AO4" s="109">
        <f>'BAR BB| Open rates'!AO4</f>
        <v>45531</v>
      </c>
      <c r="AP4" s="109">
        <f>'BAR BB| Open rates'!AP4</f>
        <v>45533</v>
      </c>
      <c r="AQ4" s="109">
        <f>'BAR BB| Open rates'!AQ4</f>
        <v>45535</v>
      </c>
      <c r="AR4" s="109">
        <f>'BAR BB| Open rates'!AR4</f>
        <v>45536</v>
      </c>
      <c r="AS4" s="109">
        <f>'BAR BB| Open rates'!AS4</f>
        <v>45540</v>
      </c>
      <c r="AT4" s="109">
        <f>'BAR BB| Open rates'!AT4</f>
        <v>45542</v>
      </c>
      <c r="AU4" s="109">
        <f>'BAR BB| Open rates'!AU4</f>
        <v>45547</v>
      </c>
      <c r="AV4" s="109">
        <f>'BAR BB| Open rates'!AV4</f>
        <v>45549</v>
      </c>
      <c r="AW4" s="109">
        <f>'BAR BB| Open rates'!AW4</f>
        <v>45554</v>
      </c>
      <c r="AX4" s="109">
        <f>'BAR BB| Open rates'!AX4</f>
        <v>45556</v>
      </c>
      <c r="AY4" s="109">
        <f>'BAR BB| Open rates'!AY4</f>
        <v>45561</v>
      </c>
      <c r="AZ4" s="109">
        <f>'BAR BB| Open rates'!AZ4</f>
        <v>45563</v>
      </c>
      <c r="BA4" s="109">
        <f>'BAR BB| Open rates'!BA4</f>
        <v>45565</v>
      </c>
    </row>
    <row r="5" spans="1:53" s="36" customFormat="1" ht="12" customHeight="1" x14ac:dyDescent="0.2">
      <c r="A5" s="164" t="str">
        <f>'BAR BB| Open rates'!A5</f>
        <v>Делюкс/ Deluxe</v>
      </c>
    </row>
    <row r="6" spans="1:53" s="36" customFormat="1" ht="12" customHeight="1" x14ac:dyDescent="0.2">
      <c r="A6" s="52">
        <f>'BAR BB| Open rates'!A6</f>
        <v>1</v>
      </c>
      <c r="B6" s="43">
        <f>'BAR BB| Open rates'!B6*0.85</f>
        <v>25415</v>
      </c>
      <c r="C6" s="43">
        <f>'BAR BB| Open rates'!C6*0.85</f>
        <v>27115</v>
      </c>
      <c r="D6" s="43">
        <f>'BAR BB| Open rates'!D6*0.85</f>
        <v>25415</v>
      </c>
      <c r="E6" s="43">
        <f>'BAR BB| Open rates'!E6*0.85</f>
        <v>22015</v>
      </c>
      <c r="F6" s="43">
        <f>'BAR BB| Open rates'!F6*0.85</f>
        <v>17680</v>
      </c>
      <c r="G6" s="43">
        <f>'BAR BB| Open rates'!G6*0.85</f>
        <v>22015</v>
      </c>
      <c r="H6" s="43">
        <f>'BAR BB| Open rates'!H6*0.85</f>
        <v>17680</v>
      </c>
      <c r="I6" s="43">
        <f>'BAR BB| Open rates'!I6*0.85</f>
        <v>22015</v>
      </c>
      <c r="J6" s="43">
        <f>'BAR BB| Open rates'!J6*0.85</f>
        <v>14110</v>
      </c>
      <c r="K6" s="43">
        <f>'BAR BB| Open rates'!K6*0.85</f>
        <v>14110</v>
      </c>
      <c r="L6" s="43">
        <f>'BAR BB| Open rates'!L6*0.85</f>
        <v>12155</v>
      </c>
      <c r="M6" s="43">
        <f>'BAR BB| Open rates'!M6*0.85</f>
        <v>14110</v>
      </c>
      <c r="N6" s="43">
        <f>'BAR BB| Open rates'!N6*0.85</f>
        <v>14110</v>
      </c>
      <c r="O6" s="43">
        <f>'BAR BB| Open rates'!O6*0.85</f>
        <v>14110</v>
      </c>
      <c r="P6" s="43">
        <f>'BAR BB| Open rates'!P6*0.85</f>
        <v>14110</v>
      </c>
      <c r="Q6" s="43">
        <f>'BAR BB| Open rates'!Q6*0.85</f>
        <v>22015</v>
      </c>
      <c r="R6" s="43">
        <f>'BAR BB| Open rates'!R6*0.85</f>
        <v>17680</v>
      </c>
      <c r="S6" s="43">
        <f>'BAR BB| Open rates'!S6*0.85</f>
        <v>14110</v>
      </c>
      <c r="T6" s="43">
        <f>'BAR BB| Open rates'!T6*0.85</f>
        <v>17680</v>
      </c>
      <c r="U6" s="43">
        <f>'BAR BB| Open rates'!U6*0.85</f>
        <v>14110</v>
      </c>
      <c r="V6" s="43">
        <f>'BAR BB| Open rates'!V6*0.85</f>
        <v>25415</v>
      </c>
      <c r="W6" s="43">
        <f>'BAR BB| Open rates'!W6*0.85</f>
        <v>14110</v>
      </c>
      <c r="X6" s="43">
        <f>'BAR BB| Open rates'!X6*0.85</f>
        <v>17680</v>
      </c>
      <c r="Y6" s="43">
        <f>'BAR BB| Open rates'!Y6*0.85</f>
        <v>22015</v>
      </c>
      <c r="Z6" s="43">
        <f>'BAR BB| Open rates'!Z6*0.85</f>
        <v>25415</v>
      </c>
      <c r="AA6" s="43">
        <f>'BAR BB| Open rates'!AA6*0.85</f>
        <v>22015</v>
      </c>
      <c r="AB6" s="43">
        <f>'BAR BB| Open rates'!AB6*0.85</f>
        <v>25415</v>
      </c>
      <c r="AC6" s="43">
        <f>'BAR BB| Open rates'!AC6*0.85</f>
        <v>22015</v>
      </c>
      <c r="AD6" s="43">
        <f>'BAR BB| Open rates'!AD6*0.85</f>
        <v>25415</v>
      </c>
      <c r="AE6" s="43">
        <f>'BAR BB| Open rates'!AE6*0.85</f>
        <v>22015</v>
      </c>
      <c r="AF6" s="43">
        <f>'BAR BB| Open rates'!AF6*0.85</f>
        <v>25415</v>
      </c>
      <c r="AG6" s="43">
        <f>'BAR BB| Open rates'!AG6*0.85</f>
        <v>22015</v>
      </c>
      <c r="AH6" s="43">
        <f>'BAR BB| Open rates'!AH6*0.85</f>
        <v>25415</v>
      </c>
      <c r="AI6" s="43">
        <f>'BAR BB| Open rates'!AI6*0.85</f>
        <v>30345</v>
      </c>
      <c r="AJ6" s="43">
        <f>'BAR BB| Open rates'!AJ6*0.85</f>
        <v>25415</v>
      </c>
      <c r="AK6" s="43">
        <f>'BAR BB| Open rates'!AK6*0.85</f>
        <v>30345</v>
      </c>
      <c r="AL6" s="43">
        <f>'BAR BB| Open rates'!AL6*0.85</f>
        <v>25415</v>
      </c>
      <c r="AM6" s="43">
        <f>'BAR BB| Open rates'!AM6*0.85</f>
        <v>30345</v>
      </c>
      <c r="AN6" s="43">
        <f>'BAR BB| Open rates'!AN6*0.85</f>
        <v>30345</v>
      </c>
      <c r="AO6" s="43">
        <f>'BAR BB| Open rates'!AO6*0.85</f>
        <v>50915</v>
      </c>
      <c r="AP6" s="43">
        <f>'BAR BB| Open rates'!AP6*0.85</f>
        <v>30345</v>
      </c>
      <c r="AQ6" s="43">
        <f>'BAR BB| Open rates'!AQ6*0.85</f>
        <v>30345</v>
      </c>
      <c r="AR6" s="43">
        <f>'BAR BB| Open rates'!AR6*0.85</f>
        <v>22015</v>
      </c>
      <c r="AS6" s="43">
        <f>'BAR BB| Open rates'!AS6*0.85</f>
        <v>17680</v>
      </c>
      <c r="AT6" s="43">
        <f>'BAR BB| Open rates'!AT6*0.85</f>
        <v>22015</v>
      </c>
      <c r="AU6" s="43">
        <f>'BAR BB| Open rates'!AU6*0.85</f>
        <v>17680</v>
      </c>
      <c r="AV6" s="43">
        <f>'BAR BB| Open rates'!AV6*0.85</f>
        <v>22015</v>
      </c>
      <c r="AW6" s="43">
        <f>'BAR BB| Open rates'!AW6*0.85</f>
        <v>17680</v>
      </c>
      <c r="AX6" s="43">
        <f>'BAR BB| Open rates'!AX6*0.85</f>
        <v>22015</v>
      </c>
      <c r="AY6" s="43">
        <f>'BAR BB| Open rates'!AY6*0.85</f>
        <v>17680</v>
      </c>
      <c r="AZ6" s="43">
        <f>'BAR BB| Open rates'!AZ6*0.85</f>
        <v>22015</v>
      </c>
      <c r="BA6" s="43">
        <f>'BAR BB| Open rates'!BA6*0.85</f>
        <v>17680</v>
      </c>
    </row>
    <row r="7" spans="1:53" s="36" customFormat="1" ht="12" customHeight="1" x14ac:dyDescent="0.2">
      <c r="A7" s="52">
        <f>'BAR BB| Open rates'!A7</f>
        <v>2</v>
      </c>
      <c r="B7" s="43">
        <f>'BAR BB| Open rates'!B7*0.85</f>
        <v>27115</v>
      </c>
      <c r="C7" s="43">
        <f>'BAR BB| Open rates'!C7*0.85</f>
        <v>28815</v>
      </c>
      <c r="D7" s="43">
        <f>'BAR BB| Open rates'!D7*0.85</f>
        <v>27115</v>
      </c>
      <c r="E7" s="43">
        <f>'BAR BB| Open rates'!E7*0.85</f>
        <v>23715</v>
      </c>
      <c r="F7" s="43">
        <f>'BAR BB| Open rates'!F7*0.85</f>
        <v>19380</v>
      </c>
      <c r="G7" s="43">
        <f>'BAR BB| Open rates'!G7*0.85</f>
        <v>23715</v>
      </c>
      <c r="H7" s="43">
        <f>'BAR BB| Open rates'!H7*0.85</f>
        <v>19380</v>
      </c>
      <c r="I7" s="43">
        <f>'BAR BB| Open rates'!I7*0.85</f>
        <v>23715</v>
      </c>
      <c r="J7" s="43">
        <f>'BAR BB| Open rates'!J7*0.85</f>
        <v>15810</v>
      </c>
      <c r="K7" s="43">
        <f>'BAR BB| Open rates'!K7*0.85</f>
        <v>15810</v>
      </c>
      <c r="L7" s="43">
        <f>'BAR BB| Open rates'!L7*0.85</f>
        <v>13855</v>
      </c>
      <c r="M7" s="43">
        <f>'BAR BB| Open rates'!M7*0.85</f>
        <v>15810</v>
      </c>
      <c r="N7" s="43">
        <f>'BAR BB| Open rates'!N7*0.85</f>
        <v>15810</v>
      </c>
      <c r="O7" s="43">
        <f>'BAR BB| Open rates'!O7*0.85</f>
        <v>15810</v>
      </c>
      <c r="P7" s="43">
        <f>'BAR BB| Open rates'!P7*0.85</f>
        <v>15810</v>
      </c>
      <c r="Q7" s="43">
        <f>'BAR BB| Open rates'!Q7*0.85</f>
        <v>23715</v>
      </c>
      <c r="R7" s="43">
        <f>'BAR BB| Open rates'!R7*0.85</f>
        <v>19380</v>
      </c>
      <c r="S7" s="43">
        <f>'BAR BB| Open rates'!S7*0.85</f>
        <v>15810</v>
      </c>
      <c r="T7" s="43">
        <f>'BAR BB| Open rates'!T7*0.85</f>
        <v>19380</v>
      </c>
      <c r="U7" s="43">
        <f>'BAR BB| Open rates'!U7*0.85</f>
        <v>15810</v>
      </c>
      <c r="V7" s="43">
        <f>'BAR BB| Open rates'!V7*0.85</f>
        <v>27115</v>
      </c>
      <c r="W7" s="43">
        <f>'BAR BB| Open rates'!W7*0.85</f>
        <v>15810</v>
      </c>
      <c r="X7" s="43">
        <f>'BAR BB| Open rates'!X7*0.85</f>
        <v>19380</v>
      </c>
      <c r="Y7" s="43">
        <f>'BAR BB| Open rates'!Y7*0.85</f>
        <v>23715</v>
      </c>
      <c r="Z7" s="43">
        <f>'BAR BB| Open rates'!Z7*0.85</f>
        <v>27115</v>
      </c>
      <c r="AA7" s="43">
        <f>'BAR BB| Open rates'!AA7*0.85</f>
        <v>23715</v>
      </c>
      <c r="AB7" s="43">
        <f>'BAR BB| Open rates'!AB7*0.85</f>
        <v>27115</v>
      </c>
      <c r="AC7" s="43">
        <f>'BAR BB| Open rates'!AC7*0.85</f>
        <v>23715</v>
      </c>
      <c r="AD7" s="43">
        <f>'BAR BB| Open rates'!AD7*0.85</f>
        <v>27115</v>
      </c>
      <c r="AE7" s="43">
        <f>'BAR BB| Open rates'!AE7*0.85</f>
        <v>23715</v>
      </c>
      <c r="AF7" s="43">
        <f>'BAR BB| Open rates'!AF7*0.85</f>
        <v>27115</v>
      </c>
      <c r="AG7" s="43">
        <f>'BAR BB| Open rates'!AG7*0.85</f>
        <v>23715</v>
      </c>
      <c r="AH7" s="43">
        <f>'BAR BB| Open rates'!AH7*0.85</f>
        <v>27115</v>
      </c>
      <c r="AI7" s="43">
        <f>'BAR BB| Open rates'!AI7*0.85</f>
        <v>32045</v>
      </c>
      <c r="AJ7" s="43">
        <f>'BAR BB| Open rates'!AJ7*0.85</f>
        <v>27115</v>
      </c>
      <c r="AK7" s="43">
        <f>'BAR BB| Open rates'!AK7*0.85</f>
        <v>32045</v>
      </c>
      <c r="AL7" s="43">
        <f>'BAR BB| Open rates'!AL7*0.85</f>
        <v>27115</v>
      </c>
      <c r="AM7" s="43">
        <f>'BAR BB| Open rates'!AM7*0.85</f>
        <v>32045</v>
      </c>
      <c r="AN7" s="43">
        <f>'BAR BB| Open rates'!AN7*0.85</f>
        <v>32045</v>
      </c>
      <c r="AO7" s="43">
        <f>'BAR BB| Open rates'!AO7*0.85</f>
        <v>52615</v>
      </c>
      <c r="AP7" s="43">
        <f>'BAR BB| Open rates'!AP7*0.85</f>
        <v>32045</v>
      </c>
      <c r="AQ7" s="43">
        <f>'BAR BB| Open rates'!AQ7*0.85</f>
        <v>32045</v>
      </c>
      <c r="AR7" s="43">
        <f>'BAR BB| Open rates'!AR7*0.85</f>
        <v>23715</v>
      </c>
      <c r="AS7" s="43">
        <f>'BAR BB| Open rates'!AS7*0.85</f>
        <v>19380</v>
      </c>
      <c r="AT7" s="43">
        <f>'BAR BB| Open rates'!AT7*0.85</f>
        <v>23715</v>
      </c>
      <c r="AU7" s="43">
        <f>'BAR BB| Open rates'!AU7*0.85</f>
        <v>19380</v>
      </c>
      <c r="AV7" s="43">
        <f>'BAR BB| Open rates'!AV7*0.85</f>
        <v>23715</v>
      </c>
      <c r="AW7" s="43">
        <f>'BAR BB| Open rates'!AW7*0.85</f>
        <v>19380</v>
      </c>
      <c r="AX7" s="43">
        <f>'BAR BB| Open rates'!AX7*0.85</f>
        <v>23715</v>
      </c>
      <c r="AY7" s="43">
        <f>'BAR BB| Open rates'!AY7*0.85</f>
        <v>19380</v>
      </c>
      <c r="AZ7" s="43">
        <f>'BAR BB| Open rates'!AZ7*0.85</f>
        <v>23715</v>
      </c>
      <c r="BA7" s="43">
        <f>'BAR BB| Open rates'!BA7*0.85</f>
        <v>19380</v>
      </c>
    </row>
    <row r="8" spans="1:53" s="36" customFormat="1" ht="12" customHeight="1" x14ac:dyDescent="0.2">
      <c r="A8" s="146" t="str">
        <f>'BAR BB| Open rates'!A8</f>
        <v>Делюкс с видом на горы / Deluxe Mountain View</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row>
    <row r="9" spans="1:53" s="36" customFormat="1" ht="12" customHeight="1" x14ac:dyDescent="0.2">
      <c r="A9" s="52">
        <f>'BAR BB| Open rates'!A9</f>
        <v>1</v>
      </c>
      <c r="B9" s="43">
        <f>'BAR BB| Open rates'!B9*0.85</f>
        <v>27965</v>
      </c>
      <c r="C9" s="43">
        <f>'BAR BB| Open rates'!C9*0.85</f>
        <v>29665</v>
      </c>
      <c r="D9" s="43">
        <f>'BAR BB| Open rates'!D9*0.85</f>
        <v>27965</v>
      </c>
      <c r="E9" s="43">
        <f>'BAR BB| Open rates'!E9*0.85</f>
        <v>24565</v>
      </c>
      <c r="F9" s="43">
        <f>'BAR BB| Open rates'!F9*0.85</f>
        <v>20230</v>
      </c>
      <c r="G9" s="43">
        <f>'BAR BB| Open rates'!G9*0.85</f>
        <v>24565</v>
      </c>
      <c r="H9" s="43">
        <f>'BAR BB| Open rates'!H9*0.85</f>
        <v>20230</v>
      </c>
      <c r="I9" s="43">
        <f>'BAR BB| Open rates'!I9*0.85</f>
        <v>24565</v>
      </c>
      <c r="J9" s="43">
        <f>'BAR BB| Open rates'!J9*0.85</f>
        <v>16660</v>
      </c>
      <c r="K9" s="43">
        <f>'BAR BB| Open rates'!K9*0.85</f>
        <v>16660</v>
      </c>
      <c r="L9" s="43">
        <f>'BAR BB| Open rates'!L9*0.85</f>
        <v>14705</v>
      </c>
      <c r="M9" s="43">
        <f>'BAR BB| Open rates'!M9*0.85</f>
        <v>16660</v>
      </c>
      <c r="N9" s="43">
        <f>'BAR BB| Open rates'!N9*0.85</f>
        <v>16660</v>
      </c>
      <c r="O9" s="43">
        <f>'BAR BB| Open rates'!O9*0.85</f>
        <v>16660</v>
      </c>
      <c r="P9" s="43">
        <f>'BAR BB| Open rates'!P9*0.85</f>
        <v>16660</v>
      </c>
      <c r="Q9" s="43">
        <f>'BAR BB| Open rates'!Q9*0.85</f>
        <v>24565</v>
      </c>
      <c r="R9" s="43">
        <f>'BAR BB| Open rates'!R9*0.85</f>
        <v>20230</v>
      </c>
      <c r="S9" s="43">
        <f>'BAR BB| Open rates'!S9*0.85</f>
        <v>16660</v>
      </c>
      <c r="T9" s="43">
        <f>'BAR BB| Open rates'!T9*0.85</f>
        <v>20230</v>
      </c>
      <c r="U9" s="43">
        <f>'BAR BB| Open rates'!U9*0.85</f>
        <v>16660</v>
      </c>
      <c r="V9" s="43">
        <f>'BAR BB| Open rates'!V9*0.85</f>
        <v>27965</v>
      </c>
      <c r="W9" s="43">
        <f>'BAR BB| Open rates'!W9*0.85</f>
        <v>16660</v>
      </c>
      <c r="X9" s="43">
        <f>'BAR BB| Open rates'!X9*0.85</f>
        <v>20230</v>
      </c>
      <c r="Y9" s="43">
        <f>'BAR BB| Open rates'!Y9*0.85</f>
        <v>24565</v>
      </c>
      <c r="Z9" s="43">
        <f>'BAR BB| Open rates'!Z9*0.85</f>
        <v>27965</v>
      </c>
      <c r="AA9" s="43">
        <f>'BAR BB| Open rates'!AA9*0.85</f>
        <v>24565</v>
      </c>
      <c r="AB9" s="43">
        <f>'BAR BB| Open rates'!AB9*0.85</f>
        <v>27965</v>
      </c>
      <c r="AC9" s="43">
        <f>'BAR BB| Open rates'!AC9*0.85</f>
        <v>24565</v>
      </c>
      <c r="AD9" s="43">
        <f>'BAR BB| Open rates'!AD9*0.85</f>
        <v>27965</v>
      </c>
      <c r="AE9" s="43">
        <f>'BAR BB| Open rates'!AE9*0.85</f>
        <v>24565</v>
      </c>
      <c r="AF9" s="43">
        <f>'BAR BB| Open rates'!AF9*0.85</f>
        <v>27965</v>
      </c>
      <c r="AG9" s="43">
        <f>'BAR BB| Open rates'!AG9*0.85</f>
        <v>24565</v>
      </c>
      <c r="AH9" s="43">
        <f>'BAR BB| Open rates'!AH9*0.85</f>
        <v>27965</v>
      </c>
      <c r="AI9" s="43">
        <f>'BAR BB| Open rates'!AI9*0.85</f>
        <v>32895</v>
      </c>
      <c r="AJ9" s="43">
        <f>'BAR BB| Open rates'!AJ9*0.85</f>
        <v>27965</v>
      </c>
      <c r="AK9" s="43">
        <f>'BAR BB| Open rates'!AK9*0.85</f>
        <v>32895</v>
      </c>
      <c r="AL9" s="43">
        <f>'BAR BB| Open rates'!AL9*0.85</f>
        <v>27965</v>
      </c>
      <c r="AM9" s="43">
        <f>'BAR BB| Open rates'!AM9*0.85</f>
        <v>32895</v>
      </c>
      <c r="AN9" s="43">
        <f>'BAR BB| Open rates'!AN9*0.85</f>
        <v>32895</v>
      </c>
      <c r="AO9" s="43">
        <f>'BAR BB| Open rates'!AO9*0.85</f>
        <v>53465</v>
      </c>
      <c r="AP9" s="43">
        <f>'BAR BB| Open rates'!AP9*0.85</f>
        <v>32895</v>
      </c>
      <c r="AQ9" s="43">
        <f>'BAR BB| Open rates'!AQ9*0.85</f>
        <v>32895</v>
      </c>
      <c r="AR9" s="43">
        <f>'BAR BB| Open rates'!AR9*0.85</f>
        <v>24565</v>
      </c>
      <c r="AS9" s="43">
        <f>'BAR BB| Open rates'!AS9*0.85</f>
        <v>20230</v>
      </c>
      <c r="AT9" s="43">
        <f>'BAR BB| Open rates'!AT9*0.85</f>
        <v>24565</v>
      </c>
      <c r="AU9" s="43">
        <f>'BAR BB| Open rates'!AU9*0.85</f>
        <v>20230</v>
      </c>
      <c r="AV9" s="43">
        <f>'BAR BB| Open rates'!AV9*0.85</f>
        <v>24565</v>
      </c>
      <c r="AW9" s="43">
        <f>'BAR BB| Open rates'!AW9*0.85</f>
        <v>20230</v>
      </c>
      <c r="AX9" s="43">
        <f>'BAR BB| Open rates'!AX9*0.85</f>
        <v>24565</v>
      </c>
      <c r="AY9" s="43">
        <f>'BAR BB| Open rates'!AY9*0.85</f>
        <v>20230</v>
      </c>
      <c r="AZ9" s="43">
        <f>'BAR BB| Open rates'!AZ9*0.85</f>
        <v>24565</v>
      </c>
      <c r="BA9" s="43">
        <f>'BAR BB| Open rates'!BA9*0.85</f>
        <v>20230</v>
      </c>
    </row>
    <row r="10" spans="1:53" s="36" customFormat="1" ht="12" customHeight="1" x14ac:dyDescent="0.2">
      <c r="A10" s="52">
        <f>'BAR BB| Open rates'!A10</f>
        <v>2</v>
      </c>
      <c r="B10" s="43">
        <f>'BAR BB| Open rates'!B10*0.85</f>
        <v>29665</v>
      </c>
      <c r="C10" s="43">
        <f>'BAR BB| Open rates'!C10*0.85</f>
        <v>31365</v>
      </c>
      <c r="D10" s="43">
        <f>'BAR BB| Open rates'!D10*0.85</f>
        <v>29665</v>
      </c>
      <c r="E10" s="43">
        <f>'BAR BB| Open rates'!E10*0.85</f>
        <v>26265</v>
      </c>
      <c r="F10" s="43">
        <f>'BAR BB| Open rates'!F10*0.85</f>
        <v>21930</v>
      </c>
      <c r="G10" s="43">
        <f>'BAR BB| Open rates'!G10*0.85</f>
        <v>26265</v>
      </c>
      <c r="H10" s="43">
        <f>'BAR BB| Open rates'!H10*0.85</f>
        <v>21930</v>
      </c>
      <c r="I10" s="43">
        <f>'BAR BB| Open rates'!I10*0.85</f>
        <v>26265</v>
      </c>
      <c r="J10" s="43">
        <f>'BAR BB| Open rates'!J10*0.85</f>
        <v>18360</v>
      </c>
      <c r="K10" s="43">
        <f>'BAR BB| Open rates'!K10*0.85</f>
        <v>18360</v>
      </c>
      <c r="L10" s="43">
        <f>'BAR BB| Open rates'!L10*0.85</f>
        <v>16405</v>
      </c>
      <c r="M10" s="43">
        <f>'BAR BB| Open rates'!M10*0.85</f>
        <v>18360</v>
      </c>
      <c r="N10" s="43">
        <f>'BAR BB| Open rates'!N10*0.85</f>
        <v>18360</v>
      </c>
      <c r="O10" s="43">
        <f>'BAR BB| Open rates'!O10*0.85</f>
        <v>18360</v>
      </c>
      <c r="P10" s="43">
        <f>'BAR BB| Open rates'!P10*0.85</f>
        <v>18360</v>
      </c>
      <c r="Q10" s="43">
        <f>'BAR BB| Open rates'!Q10*0.85</f>
        <v>26265</v>
      </c>
      <c r="R10" s="43">
        <f>'BAR BB| Open rates'!R10*0.85</f>
        <v>21930</v>
      </c>
      <c r="S10" s="43">
        <f>'BAR BB| Open rates'!S10*0.85</f>
        <v>18360</v>
      </c>
      <c r="T10" s="43">
        <f>'BAR BB| Open rates'!T10*0.85</f>
        <v>21930</v>
      </c>
      <c r="U10" s="43">
        <f>'BAR BB| Open rates'!U10*0.85</f>
        <v>18360</v>
      </c>
      <c r="V10" s="43">
        <f>'BAR BB| Open rates'!V10*0.85</f>
        <v>29665</v>
      </c>
      <c r="W10" s="43">
        <f>'BAR BB| Open rates'!W10*0.85</f>
        <v>18360</v>
      </c>
      <c r="X10" s="43">
        <f>'BAR BB| Open rates'!X10*0.85</f>
        <v>21930</v>
      </c>
      <c r="Y10" s="43">
        <f>'BAR BB| Open rates'!Y10*0.85</f>
        <v>26265</v>
      </c>
      <c r="Z10" s="43">
        <f>'BAR BB| Open rates'!Z10*0.85</f>
        <v>29665</v>
      </c>
      <c r="AA10" s="43">
        <f>'BAR BB| Open rates'!AA10*0.85</f>
        <v>26265</v>
      </c>
      <c r="AB10" s="43">
        <f>'BAR BB| Open rates'!AB10*0.85</f>
        <v>29665</v>
      </c>
      <c r="AC10" s="43">
        <f>'BAR BB| Open rates'!AC10*0.85</f>
        <v>26265</v>
      </c>
      <c r="AD10" s="43">
        <f>'BAR BB| Open rates'!AD10*0.85</f>
        <v>29665</v>
      </c>
      <c r="AE10" s="43">
        <f>'BAR BB| Open rates'!AE10*0.85</f>
        <v>26265</v>
      </c>
      <c r="AF10" s="43">
        <f>'BAR BB| Open rates'!AF10*0.85</f>
        <v>29665</v>
      </c>
      <c r="AG10" s="43">
        <f>'BAR BB| Open rates'!AG10*0.85</f>
        <v>26265</v>
      </c>
      <c r="AH10" s="43">
        <f>'BAR BB| Open rates'!AH10*0.85</f>
        <v>29665</v>
      </c>
      <c r="AI10" s="43">
        <f>'BAR BB| Open rates'!AI10*0.85</f>
        <v>34595</v>
      </c>
      <c r="AJ10" s="43">
        <f>'BAR BB| Open rates'!AJ10*0.85</f>
        <v>29665</v>
      </c>
      <c r="AK10" s="43">
        <f>'BAR BB| Open rates'!AK10*0.85</f>
        <v>34595</v>
      </c>
      <c r="AL10" s="43">
        <f>'BAR BB| Open rates'!AL10*0.85</f>
        <v>29665</v>
      </c>
      <c r="AM10" s="43">
        <f>'BAR BB| Open rates'!AM10*0.85</f>
        <v>34595</v>
      </c>
      <c r="AN10" s="43">
        <f>'BAR BB| Open rates'!AN10*0.85</f>
        <v>34595</v>
      </c>
      <c r="AO10" s="43">
        <f>'BAR BB| Open rates'!AO10*0.85</f>
        <v>55165</v>
      </c>
      <c r="AP10" s="43">
        <f>'BAR BB| Open rates'!AP10*0.85</f>
        <v>34595</v>
      </c>
      <c r="AQ10" s="43">
        <f>'BAR BB| Open rates'!AQ10*0.85</f>
        <v>34595</v>
      </c>
      <c r="AR10" s="43">
        <f>'BAR BB| Open rates'!AR10*0.85</f>
        <v>26265</v>
      </c>
      <c r="AS10" s="43">
        <f>'BAR BB| Open rates'!AS10*0.85</f>
        <v>21930</v>
      </c>
      <c r="AT10" s="43">
        <f>'BAR BB| Open rates'!AT10*0.85</f>
        <v>26265</v>
      </c>
      <c r="AU10" s="43">
        <f>'BAR BB| Open rates'!AU10*0.85</f>
        <v>21930</v>
      </c>
      <c r="AV10" s="43">
        <f>'BAR BB| Open rates'!AV10*0.85</f>
        <v>26265</v>
      </c>
      <c r="AW10" s="43">
        <f>'BAR BB| Open rates'!AW10*0.85</f>
        <v>21930</v>
      </c>
      <c r="AX10" s="43">
        <f>'BAR BB| Open rates'!AX10*0.85</f>
        <v>26265</v>
      </c>
      <c r="AY10" s="43">
        <f>'BAR BB| Open rates'!AY10*0.85</f>
        <v>21930</v>
      </c>
      <c r="AZ10" s="43">
        <f>'BAR BB| Open rates'!AZ10*0.85</f>
        <v>26265</v>
      </c>
      <c r="BA10" s="43">
        <f>'BAR BB| Open rates'!BA10*0.85</f>
        <v>21930</v>
      </c>
    </row>
    <row r="11" spans="1:53" s="36" customFormat="1" ht="12" customHeight="1" x14ac:dyDescent="0.2">
      <c r="A11" s="146" t="str">
        <f>'BAR BB| Open rates'!A11</f>
        <v>Люкс/ Suite</v>
      </c>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row>
    <row r="12" spans="1:53" s="36" customFormat="1" ht="12" customHeight="1" x14ac:dyDescent="0.2">
      <c r="A12" s="52">
        <f>'BAR BB| Open rates'!A12</f>
        <v>1</v>
      </c>
      <c r="B12" s="43">
        <f>'BAR BB| Open rates'!B12*0.85</f>
        <v>31280</v>
      </c>
      <c r="C12" s="43">
        <f>'BAR BB| Open rates'!C12*0.85</f>
        <v>32980</v>
      </c>
      <c r="D12" s="43">
        <f>'BAR BB| Open rates'!D12*0.85</f>
        <v>31280</v>
      </c>
      <c r="E12" s="43">
        <f>'BAR BB| Open rates'!E12*0.85</f>
        <v>27880</v>
      </c>
      <c r="F12" s="43">
        <f>'BAR BB| Open rates'!F12*0.85</f>
        <v>23545</v>
      </c>
      <c r="G12" s="43">
        <f>'BAR BB| Open rates'!G12*0.85</f>
        <v>27880</v>
      </c>
      <c r="H12" s="43">
        <f>'BAR BB| Open rates'!H12*0.85</f>
        <v>23545</v>
      </c>
      <c r="I12" s="43">
        <f>'BAR BB| Open rates'!I12*0.85</f>
        <v>27880</v>
      </c>
      <c r="J12" s="43">
        <f>'BAR BB| Open rates'!J12*0.85</f>
        <v>19975</v>
      </c>
      <c r="K12" s="43">
        <f>'BAR BB| Open rates'!K12*0.85</f>
        <v>19975</v>
      </c>
      <c r="L12" s="43">
        <f>'BAR BB| Open rates'!L12*0.85</f>
        <v>18020</v>
      </c>
      <c r="M12" s="43">
        <f>'BAR BB| Open rates'!M12*0.85</f>
        <v>19975</v>
      </c>
      <c r="N12" s="43">
        <f>'BAR BB| Open rates'!N12*0.85</f>
        <v>19975</v>
      </c>
      <c r="O12" s="43">
        <f>'BAR BB| Open rates'!O12*0.85</f>
        <v>19975</v>
      </c>
      <c r="P12" s="43">
        <f>'BAR BB| Open rates'!P12*0.85</f>
        <v>19975</v>
      </c>
      <c r="Q12" s="43">
        <f>'BAR BB| Open rates'!Q12*0.85</f>
        <v>27880</v>
      </c>
      <c r="R12" s="43">
        <f>'BAR BB| Open rates'!R12*0.85</f>
        <v>23545</v>
      </c>
      <c r="S12" s="43">
        <f>'BAR BB| Open rates'!S12*0.85</f>
        <v>19975</v>
      </c>
      <c r="T12" s="43">
        <f>'BAR BB| Open rates'!T12*0.85</f>
        <v>23545</v>
      </c>
      <c r="U12" s="43">
        <f>'BAR BB| Open rates'!U12*0.85</f>
        <v>19975</v>
      </c>
      <c r="V12" s="43">
        <f>'BAR BB| Open rates'!V12*0.85</f>
        <v>31280</v>
      </c>
      <c r="W12" s="43">
        <f>'BAR BB| Open rates'!W12*0.85</f>
        <v>19975</v>
      </c>
      <c r="X12" s="43">
        <f>'BAR BB| Open rates'!X12*0.85</f>
        <v>23545</v>
      </c>
      <c r="Y12" s="43">
        <f>'BAR BB| Open rates'!Y12*0.85</f>
        <v>27880</v>
      </c>
      <c r="Z12" s="43">
        <f>'BAR BB| Open rates'!Z12*0.85</f>
        <v>31280</v>
      </c>
      <c r="AA12" s="43">
        <f>'BAR BB| Open rates'!AA12*0.85</f>
        <v>27880</v>
      </c>
      <c r="AB12" s="43">
        <f>'BAR BB| Open rates'!AB12*0.85</f>
        <v>31280</v>
      </c>
      <c r="AC12" s="43">
        <f>'BAR BB| Open rates'!AC12*0.85</f>
        <v>27880</v>
      </c>
      <c r="AD12" s="43">
        <f>'BAR BB| Open rates'!AD12*0.85</f>
        <v>31280</v>
      </c>
      <c r="AE12" s="43">
        <f>'BAR BB| Open rates'!AE12*0.85</f>
        <v>27880</v>
      </c>
      <c r="AF12" s="43">
        <f>'BAR BB| Open rates'!AF12*0.85</f>
        <v>31280</v>
      </c>
      <c r="AG12" s="43">
        <f>'BAR BB| Open rates'!AG12*0.85</f>
        <v>27880</v>
      </c>
      <c r="AH12" s="43">
        <f>'BAR BB| Open rates'!AH12*0.85</f>
        <v>31280</v>
      </c>
      <c r="AI12" s="43">
        <f>'BAR BB| Open rates'!AI12*0.85</f>
        <v>36210</v>
      </c>
      <c r="AJ12" s="43">
        <f>'BAR BB| Open rates'!AJ12*0.85</f>
        <v>31280</v>
      </c>
      <c r="AK12" s="43">
        <f>'BAR BB| Open rates'!AK12*0.85</f>
        <v>36210</v>
      </c>
      <c r="AL12" s="43">
        <f>'BAR BB| Open rates'!AL12*0.85</f>
        <v>31280</v>
      </c>
      <c r="AM12" s="43">
        <f>'BAR BB| Open rates'!AM12*0.85</f>
        <v>36210</v>
      </c>
      <c r="AN12" s="43">
        <f>'BAR BB| Open rates'!AN12*0.85</f>
        <v>36210</v>
      </c>
      <c r="AO12" s="43">
        <f>'BAR BB| Open rates'!AO12*0.85</f>
        <v>56780</v>
      </c>
      <c r="AP12" s="43">
        <f>'BAR BB| Open rates'!AP12*0.85</f>
        <v>36210</v>
      </c>
      <c r="AQ12" s="43">
        <f>'BAR BB| Open rates'!AQ12*0.85</f>
        <v>36210</v>
      </c>
      <c r="AR12" s="43">
        <f>'BAR BB| Open rates'!AR12*0.85</f>
        <v>27880</v>
      </c>
      <c r="AS12" s="43">
        <f>'BAR BB| Open rates'!AS12*0.85</f>
        <v>23545</v>
      </c>
      <c r="AT12" s="43">
        <f>'BAR BB| Open rates'!AT12*0.85</f>
        <v>27880</v>
      </c>
      <c r="AU12" s="43">
        <f>'BAR BB| Open rates'!AU12*0.85</f>
        <v>23545</v>
      </c>
      <c r="AV12" s="43">
        <f>'BAR BB| Open rates'!AV12*0.85</f>
        <v>27880</v>
      </c>
      <c r="AW12" s="43">
        <f>'BAR BB| Open rates'!AW12*0.85</f>
        <v>23545</v>
      </c>
      <c r="AX12" s="43">
        <f>'BAR BB| Open rates'!AX12*0.85</f>
        <v>27880</v>
      </c>
      <c r="AY12" s="43">
        <f>'BAR BB| Open rates'!AY12*0.85</f>
        <v>23545</v>
      </c>
      <c r="AZ12" s="43">
        <f>'BAR BB| Open rates'!AZ12*0.85</f>
        <v>27880</v>
      </c>
      <c r="BA12" s="43">
        <f>'BAR BB| Open rates'!BA12*0.85</f>
        <v>23545</v>
      </c>
    </row>
    <row r="13" spans="1:53" s="36" customFormat="1" ht="12" customHeight="1" x14ac:dyDescent="0.2">
      <c r="A13" s="52">
        <f>'BAR BB| Open rates'!A13</f>
        <v>2</v>
      </c>
      <c r="B13" s="43">
        <f>'BAR BB| Open rates'!B13*0.85</f>
        <v>32980</v>
      </c>
      <c r="C13" s="43">
        <f>'BAR BB| Open rates'!C13*0.85</f>
        <v>34680</v>
      </c>
      <c r="D13" s="43">
        <f>'BAR BB| Open rates'!D13*0.85</f>
        <v>32980</v>
      </c>
      <c r="E13" s="43">
        <f>'BAR BB| Open rates'!E13*0.85</f>
        <v>29580</v>
      </c>
      <c r="F13" s="43">
        <f>'BAR BB| Open rates'!F13*0.85</f>
        <v>25245</v>
      </c>
      <c r="G13" s="43">
        <f>'BAR BB| Open rates'!G13*0.85</f>
        <v>29580</v>
      </c>
      <c r="H13" s="43">
        <f>'BAR BB| Open rates'!H13*0.85</f>
        <v>25245</v>
      </c>
      <c r="I13" s="43">
        <f>'BAR BB| Open rates'!I13*0.85</f>
        <v>29580</v>
      </c>
      <c r="J13" s="43">
        <f>'BAR BB| Open rates'!J13*0.85</f>
        <v>21675</v>
      </c>
      <c r="K13" s="43">
        <f>'BAR BB| Open rates'!K13*0.85</f>
        <v>21675</v>
      </c>
      <c r="L13" s="43">
        <f>'BAR BB| Open rates'!L13*0.85</f>
        <v>19720</v>
      </c>
      <c r="M13" s="43">
        <f>'BAR BB| Open rates'!M13*0.85</f>
        <v>21675</v>
      </c>
      <c r="N13" s="43">
        <f>'BAR BB| Open rates'!N13*0.85</f>
        <v>21675</v>
      </c>
      <c r="O13" s="43">
        <f>'BAR BB| Open rates'!O13*0.85</f>
        <v>21675</v>
      </c>
      <c r="P13" s="43">
        <f>'BAR BB| Open rates'!P13*0.85</f>
        <v>21675</v>
      </c>
      <c r="Q13" s="43">
        <f>'BAR BB| Open rates'!Q13*0.85</f>
        <v>29580</v>
      </c>
      <c r="R13" s="43">
        <f>'BAR BB| Open rates'!R13*0.85</f>
        <v>25245</v>
      </c>
      <c r="S13" s="43">
        <f>'BAR BB| Open rates'!S13*0.85</f>
        <v>21675</v>
      </c>
      <c r="T13" s="43">
        <f>'BAR BB| Open rates'!T13*0.85</f>
        <v>25245</v>
      </c>
      <c r="U13" s="43">
        <f>'BAR BB| Open rates'!U13*0.85</f>
        <v>21675</v>
      </c>
      <c r="V13" s="43">
        <f>'BAR BB| Open rates'!V13*0.85</f>
        <v>32980</v>
      </c>
      <c r="W13" s="43">
        <f>'BAR BB| Open rates'!W13*0.85</f>
        <v>21675</v>
      </c>
      <c r="X13" s="43">
        <f>'BAR BB| Open rates'!X13*0.85</f>
        <v>25245</v>
      </c>
      <c r="Y13" s="43">
        <f>'BAR BB| Open rates'!Y13*0.85</f>
        <v>29580</v>
      </c>
      <c r="Z13" s="43">
        <f>'BAR BB| Open rates'!Z13*0.85</f>
        <v>32980</v>
      </c>
      <c r="AA13" s="43">
        <f>'BAR BB| Open rates'!AA13*0.85</f>
        <v>29580</v>
      </c>
      <c r="AB13" s="43">
        <f>'BAR BB| Open rates'!AB13*0.85</f>
        <v>32980</v>
      </c>
      <c r="AC13" s="43">
        <f>'BAR BB| Open rates'!AC13*0.85</f>
        <v>29580</v>
      </c>
      <c r="AD13" s="43">
        <f>'BAR BB| Open rates'!AD13*0.85</f>
        <v>32980</v>
      </c>
      <c r="AE13" s="43">
        <f>'BAR BB| Open rates'!AE13*0.85</f>
        <v>29580</v>
      </c>
      <c r="AF13" s="43">
        <f>'BAR BB| Open rates'!AF13*0.85</f>
        <v>32980</v>
      </c>
      <c r="AG13" s="43">
        <f>'BAR BB| Open rates'!AG13*0.85</f>
        <v>29580</v>
      </c>
      <c r="AH13" s="43">
        <f>'BAR BB| Open rates'!AH13*0.85</f>
        <v>32980</v>
      </c>
      <c r="AI13" s="43">
        <f>'BAR BB| Open rates'!AI13*0.85</f>
        <v>37910</v>
      </c>
      <c r="AJ13" s="43">
        <f>'BAR BB| Open rates'!AJ13*0.85</f>
        <v>32980</v>
      </c>
      <c r="AK13" s="43">
        <f>'BAR BB| Open rates'!AK13*0.85</f>
        <v>37910</v>
      </c>
      <c r="AL13" s="43">
        <f>'BAR BB| Open rates'!AL13*0.85</f>
        <v>32980</v>
      </c>
      <c r="AM13" s="43">
        <f>'BAR BB| Open rates'!AM13*0.85</f>
        <v>37910</v>
      </c>
      <c r="AN13" s="43">
        <f>'BAR BB| Open rates'!AN13*0.85</f>
        <v>37910</v>
      </c>
      <c r="AO13" s="43">
        <f>'BAR BB| Open rates'!AO13*0.85</f>
        <v>58480</v>
      </c>
      <c r="AP13" s="43">
        <f>'BAR BB| Open rates'!AP13*0.85</f>
        <v>37910</v>
      </c>
      <c r="AQ13" s="43">
        <f>'BAR BB| Open rates'!AQ13*0.85</f>
        <v>37910</v>
      </c>
      <c r="AR13" s="43">
        <f>'BAR BB| Open rates'!AR13*0.85</f>
        <v>29580</v>
      </c>
      <c r="AS13" s="43">
        <f>'BAR BB| Open rates'!AS13*0.85</f>
        <v>25245</v>
      </c>
      <c r="AT13" s="43">
        <f>'BAR BB| Open rates'!AT13*0.85</f>
        <v>29580</v>
      </c>
      <c r="AU13" s="43">
        <f>'BAR BB| Open rates'!AU13*0.85</f>
        <v>25245</v>
      </c>
      <c r="AV13" s="43">
        <f>'BAR BB| Open rates'!AV13*0.85</f>
        <v>29580</v>
      </c>
      <c r="AW13" s="43">
        <f>'BAR BB| Open rates'!AW13*0.85</f>
        <v>25245</v>
      </c>
      <c r="AX13" s="43">
        <f>'BAR BB| Open rates'!AX13*0.85</f>
        <v>29580</v>
      </c>
      <c r="AY13" s="43">
        <f>'BAR BB| Open rates'!AY13*0.85</f>
        <v>25245</v>
      </c>
      <c r="AZ13" s="43">
        <f>'BAR BB| Open rates'!AZ13*0.85</f>
        <v>29580</v>
      </c>
      <c r="BA13" s="43">
        <f>'BAR BB| Open rates'!BA13*0.85</f>
        <v>25245</v>
      </c>
    </row>
    <row r="14" spans="1:53" s="36" customFormat="1" ht="12" customHeight="1" x14ac:dyDescent="0.2">
      <c r="A14" s="146" t="str">
        <f>'BAR BB| Open rates'!A14</f>
        <v>Представительский люкс с видом на горы / Executive Suite Mountain View</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row>
    <row r="15" spans="1:53" s="36" customFormat="1" ht="12" customHeight="1" x14ac:dyDescent="0.2">
      <c r="A15" s="52">
        <f>'BAR BB| Open rates'!A15</f>
        <v>1</v>
      </c>
      <c r="B15" s="43">
        <f>'BAR BB| Open rates'!B15*0.85</f>
        <v>37230</v>
      </c>
      <c r="C15" s="43">
        <f>'BAR BB| Open rates'!C15*0.85</f>
        <v>38930</v>
      </c>
      <c r="D15" s="43">
        <f>'BAR BB| Open rates'!D15*0.85</f>
        <v>37230</v>
      </c>
      <c r="E15" s="43">
        <f>'BAR BB| Open rates'!E15*0.85</f>
        <v>33830</v>
      </c>
      <c r="F15" s="43">
        <f>'BAR BB| Open rates'!F15*0.85</f>
        <v>29495</v>
      </c>
      <c r="G15" s="43">
        <f>'BAR BB| Open rates'!G15*0.85</f>
        <v>33830</v>
      </c>
      <c r="H15" s="43">
        <f>'BAR BB| Open rates'!H15*0.85</f>
        <v>29495</v>
      </c>
      <c r="I15" s="43">
        <f>'BAR BB| Open rates'!I15*0.85</f>
        <v>33830</v>
      </c>
      <c r="J15" s="43">
        <f>'BAR BB| Open rates'!J15*0.85</f>
        <v>25925</v>
      </c>
      <c r="K15" s="43">
        <f>'BAR BB| Open rates'!K15*0.85</f>
        <v>25925</v>
      </c>
      <c r="L15" s="43">
        <f>'BAR BB| Open rates'!L15*0.85</f>
        <v>23970</v>
      </c>
      <c r="M15" s="43">
        <f>'BAR BB| Open rates'!M15*0.85</f>
        <v>25925</v>
      </c>
      <c r="N15" s="43">
        <f>'BAR BB| Open rates'!N15*0.85</f>
        <v>25925</v>
      </c>
      <c r="O15" s="43">
        <f>'BAR BB| Open rates'!O15*0.85</f>
        <v>25925</v>
      </c>
      <c r="P15" s="43">
        <f>'BAR BB| Open rates'!P15*0.85</f>
        <v>25925</v>
      </c>
      <c r="Q15" s="43">
        <f>'BAR BB| Open rates'!Q15*0.85</f>
        <v>33830</v>
      </c>
      <c r="R15" s="43">
        <f>'BAR BB| Open rates'!R15*0.85</f>
        <v>29495</v>
      </c>
      <c r="S15" s="43">
        <f>'BAR BB| Open rates'!S15*0.85</f>
        <v>25925</v>
      </c>
      <c r="T15" s="43">
        <f>'BAR BB| Open rates'!T15*0.85</f>
        <v>29495</v>
      </c>
      <c r="U15" s="43">
        <f>'BAR BB| Open rates'!U15*0.85</f>
        <v>25925</v>
      </c>
      <c r="V15" s="43">
        <f>'BAR BB| Open rates'!V15*0.85</f>
        <v>37230</v>
      </c>
      <c r="W15" s="43">
        <f>'BAR BB| Open rates'!W15*0.85</f>
        <v>25925</v>
      </c>
      <c r="X15" s="43">
        <f>'BAR BB| Open rates'!X15*0.85</f>
        <v>29495</v>
      </c>
      <c r="Y15" s="43">
        <f>'BAR BB| Open rates'!Y15*0.85</f>
        <v>37230</v>
      </c>
      <c r="Z15" s="43">
        <f>'BAR BB| Open rates'!Z15*0.85</f>
        <v>40630</v>
      </c>
      <c r="AA15" s="43">
        <f>'BAR BB| Open rates'!AA15*0.85</f>
        <v>37230</v>
      </c>
      <c r="AB15" s="43">
        <f>'BAR BB| Open rates'!AB15*0.85</f>
        <v>40630</v>
      </c>
      <c r="AC15" s="43">
        <f>'BAR BB| Open rates'!AC15*0.85</f>
        <v>37230</v>
      </c>
      <c r="AD15" s="43">
        <f>'BAR BB| Open rates'!AD15*0.85</f>
        <v>40630</v>
      </c>
      <c r="AE15" s="43">
        <f>'BAR BB| Open rates'!AE15*0.85</f>
        <v>37230</v>
      </c>
      <c r="AF15" s="43">
        <f>'BAR BB| Open rates'!AF15*0.85</f>
        <v>40630</v>
      </c>
      <c r="AG15" s="43">
        <f>'BAR BB| Open rates'!AG15*0.85</f>
        <v>37230</v>
      </c>
      <c r="AH15" s="43">
        <f>'BAR BB| Open rates'!AH15*0.85</f>
        <v>40630</v>
      </c>
      <c r="AI15" s="43">
        <f>'BAR BB| Open rates'!AI15*0.85</f>
        <v>45560</v>
      </c>
      <c r="AJ15" s="43">
        <f>'BAR BB| Open rates'!AJ15*0.85</f>
        <v>40630</v>
      </c>
      <c r="AK15" s="43">
        <f>'BAR BB| Open rates'!AK15*0.85</f>
        <v>45560</v>
      </c>
      <c r="AL15" s="43">
        <f>'BAR BB| Open rates'!AL15*0.85</f>
        <v>40630</v>
      </c>
      <c r="AM15" s="43">
        <f>'BAR BB| Open rates'!AM15*0.85</f>
        <v>45560</v>
      </c>
      <c r="AN15" s="43">
        <f>'BAR BB| Open rates'!AN15*0.85</f>
        <v>45560</v>
      </c>
      <c r="AO15" s="43">
        <f>'BAR BB| Open rates'!AO15*0.85</f>
        <v>66130</v>
      </c>
      <c r="AP15" s="43">
        <f>'BAR BB| Open rates'!AP15*0.85</f>
        <v>45560</v>
      </c>
      <c r="AQ15" s="43">
        <f>'BAR BB| Open rates'!AQ15*0.85</f>
        <v>45560</v>
      </c>
      <c r="AR15" s="43">
        <f>'BAR BB| Open rates'!AR15*0.85</f>
        <v>33830</v>
      </c>
      <c r="AS15" s="43">
        <f>'BAR BB| Open rates'!AS15*0.85</f>
        <v>29495</v>
      </c>
      <c r="AT15" s="43">
        <f>'BAR BB| Open rates'!AT15*0.85</f>
        <v>33830</v>
      </c>
      <c r="AU15" s="43">
        <f>'BAR BB| Open rates'!AU15*0.85</f>
        <v>29495</v>
      </c>
      <c r="AV15" s="43">
        <f>'BAR BB| Open rates'!AV15*0.85</f>
        <v>33830</v>
      </c>
      <c r="AW15" s="43">
        <f>'BAR BB| Open rates'!AW15*0.85</f>
        <v>29495</v>
      </c>
      <c r="AX15" s="43">
        <f>'BAR BB| Open rates'!AX15*0.85</f>
        <v>33830</v>
      </c>
      <c r="AY15" s="43">
        <f>'BAR BB| Open rates'!AY15*0.85</f>
        <v>29495</v>
      </c>
      <c r="AZ15" s="43">
        <f>'BAR BB| Open rates'!AZ15*0.85</f>
        <v>33830</v>
      </c>
      <c r="BA15" s="43">
        <f>'BAR BB| Open rates'!BA15*0.85</f>
        <v>29495</v>
      </c>
    </row>
    <row r="16" spans="1:53" s="36" customFormat="1" ht="12" customHeight="1" x14ac:dyDescent="0.2">
      <c r="A16" s="52">
        <f>'BAR BB| Open rates'!A16</f>
        <v>2</v>
      </c>
      <c r="B16" s="43">
        <f>'BAR BB| Open rates'!B16*0.85</f>
        <v>38930</v>
      </c>
      <c r="C16" s="43">
        <f>'BAR BB| Open rates'!C16*0.85</f>
        <v>40630</v>
      </c>
      <c r="D16" s="43">
        <f>'BAR BB| Open rates'!D16*0.85</f>
        <v>38930</v>
      </c>
      <c r="E16" s="43">
        <f>'BAR BB| Open rates'!E16*0.85</f>
        <v>35530</v>
      </c>
      <c r="F16" s="43">
        <f>'BAR BB| Open rates'!F16*0.85</f>
        <v>31195</v>
      </c>
      <c r="G16" s="43">
        <f>'BAR BB| Open rates'!G16*0.85</f>
        <v>35530</v>
      </c>
      <c r="H16" s="43">
        <f>'BAR BB| Open rates'!H16*0.85</f>
        <v>31195</v>
      </c>
      <c r="I16" s="43">
        <f>'BAR BB| Open rates'!I16*0.85</f>
        <v>35530</v>
      </c>
      <c r="J16" s="43">
        <f>'BAR BB| Open rates'!J16*0.85</f>
        <v>27625</v>
      </c>
      <c r="K16" s="43">
        <f>'BAR BB| Open rates'!K16*0.85</f>
        <v>27625</v>
      </c>
      <c r="L16" s="43">
        <f>'BAR BB| Open rates'!L16*0.85</f>
        <v>25670</v>
      </c>
      <c r="M16" s="43">
        <f>'BAR BB| Open rates'!M16*0.85</f>
        <v>27625</v>
      </c>
      <c r="N16" s="43">
        <f>'BAR BB| Open rates'!N16*0.85</f>
        <v>27625</v>
      </c>
      <c r="O16" s="43">
        <f>'BAR BB| Open rates'!O16*0.85</f>
        <v>27625</v>
      </c>
      <c r="P16" s="43">
        <f>'BAR BB| Open rates'!P16*0.85</f>
        <v>27625</v>
      </c>
      <c r="Q16" s="43">
        <f>'BAR BB| Open rates'!Q16*0.85</f>
        <v>35530</v>
      </c>
      <c r="R16" s="43">
        <f>'BAR BB| Open rates'!R16*0.85</f>
        <v>31195</v>
      </c>
      <c r="S16" s="43">
        <f>'BAR BB| Open rates'!S16*0.85</f>
        <v>27625</v>
      </c>
      <c r="T16" s="43">
        <f>'BAR BB| Open rates'!T16*0.85</f>
        <v>31195</v>
      </c>
      <c r="U16" s="43">
        <f>'BAR BB| Open rates'!U16*0.85</f>
        <v>27625</v>
      </c>
      <c r="V16" s="43">
        <f>'BAR BB| Open rates'!V16*0.85</f>
        <v>38930</v>
      </c>
      <c r="W16" s="43">
        <f>'BAR BB| Open rates'!W16*0.85</f>
        <v>27625</v>
      </c>
      <c r="X16" s="43">
        <f>'BAR BB| Open rates'!X16*0.85</f>
        <v>31195</v>
      </c>
      <c r="Y16" s="43">
        <f>'BAR BB| Open rates'!Y16*0.85</f>
        <v>38930</v>
      </c>
      <c r="Z16" s="43">
        <f>'BAR BB| Open rates'!Z16*0.85</f>
        <v>42330</v>
      </c>
      <c r="AA16" s="43">
        <f>'BAR BB| Open rates'!AA16*0.85</f>
        <v>38930</v>
      </c>
      <c r="AB16" s="43">
        <f>'BAR BB| Open rates'!AB16*0.85</f>
        <v>42330</v>
      </c>
      <c r="AC16" s="43">
        <f>'BAR BB| Open rates'!AC16*0.85</f>
        <v>38930</v>
      </c>
      <c r="AD16" s="43">
        <f>'BAR BB| Open rates'!AD16*0.85</f>
        <v>42330</v>
      </c>
      <c r="AE16" s="43">
        <f>'BAR BB| Open rates'!AE16*0.85</f>
        <v>38930</v>
      </c>
      <c r="AF16" s="43">
        <f>'BAR BB| Open rates'!AF16*0.85</f>
        <v>42330</v>
      </c>
      <c r="AG16" s="43">
        <f>'BAR BB| Open rates'!AG16*0.85</f>
        <v>38930</v>
      </c>
      <c r="AH16" s="43">
        <f>'BAR BB| Open rates'!AH16*0.85</f>
        <v>42330</v>
      </c>
      <c r="AI16" s="43">
        <f>'BAR BB| Open rates'!AI16*0.85</f>
        <v>47260</v>
      </c>
      <c r="AJ16" s="43">
        <f>'BAR BB| Open rates'!AJ16*0.85</f>
        <v>42330</v>
      </c>
      <c r="AK16" s="43">
        <f>'BAR BB| Open rates'!AK16*0.85</f>
        <v>47260</v>
      </c>
      <c r="AL16" s="43">
        <f>'BAR BB| Open rates'!AL16*0.85</f>
        <v>42330</v>
      </c>
      <c r="AM16" s="43">
        <f>'BAR BB| Open rates'!AM16*0.85</f>
        <v>47260</v>
      </c>
      <c r="AN16" s="43">
        <f>'BAR BB| Open rates'!AN16*0.85</f>
        <v>47260</v>
      </c>
      <c r="AO16" s="43">
        <f>'BAR BB| Open rates'!AO16*0.85</f>
        <v>67830</v>
      </c>
      <c r="AP16" s="43">
        <f>'BAR BB| Open rates'!AP16*0.85</f>
        <v>47260</v>
      </c>
      <c r="AQ16" s="43">
        <f>'BAR BB| Open rates'!AQ16*0.85</f>
        <v>47260</v>
      </c>
      <c r="AR16" s="43">
        <f>'BAR BB| Open rates'!AR16*0.85</f>
        <v>35530</v>
      </c>
      <c r="AS16" s="43">
        <f>'BAR BB| Open rates'!AS16*0.85</f>
        <v>31195</v>
      </c>
      <c r="AT16" s="43">
        <f>'BAR BB| Open rates'!AT16*0.85</f>
        <v>35530</v>
      </c>
      <c r="AU16" s="43">
        <f>'BAR BB| Open rates'!AU16*0.85</f>
        <v>31195</v>
      </c>
      <c r="AV16" s="43">
        <f>'BAR BB| Open rates'!AV16*0.85</f>
        <v>35530</v>
      </c>
      <c r="AW16" s="43">
        <f>'BAR BB| Open rates'!AW16*0.85</f>
        <v>31195</v>
      </c>
      <c r="AX16" s="43">
        <f>'BAR BB| Open rates'!AX16*0.85</f>
        <v>35530</v>
      </c>
      <c r="AY16" s="43">
        <f>'BAR BB| Open rates'!AY16*0.85</f>
        <v>31195</v>
      </c>
      <c r="AZ16" s="43">
        <f>'BAR BB| Open rates'!AZ16*0.85</f>
        <v>35530</v>
      </c>
      <c r="BA16" s="43">
        <f>'BAR BB| Open rates'!BA16*0.85</f>
        <v>31195</v>
      </c>
    </row>
    <row r="17" spans="1:53" s="36" customFormat="1" ht="12" customHeight="1" x14ac:dyDescent="0.2">
      <c r="A17" s="146" t="str">
        <f>'BAR BB| Open rates'!A17</f>
        <v xml:space="preserve">Апартаменты с одной спальней / 1 Bedroom Apartments </v>
      </c>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row>
    <row r="18" spans="1:53" s="36" customFormat="1" ht="12" customHeight="1" x14ac:dyDescent="0.2">
      <c r="A18" s="52" t="str">
        <f>'BAR BB| Open rates'!A18</f>
        <v>от 1 до 2</v>
      </c>
      <c r="B18" s="43">
        <f>'BAR BB| Open rates'!B18*0.85</f>
        <v>33915</v>
      </c>
      <c r="C18" s="43">
        <f>'BAR BB| Open rates'!C18*0.85</f>
        <v>35615</v>
      </c>
      <c r="D18" s="43">
        <f>'BAR BB| Open rates'!D18*0.85</f>
        <v>33915</v>
      </c>
      <c r="E18" s="43">
        <f>'BAR BB| Open rates'!E18*0.85</f>
        <v>30515</v>
      </c>
      <c r="F18" s="43">
        <f>'BAR BB| Open rates'!F18*0.85</f>
        <v>26180</v>
      </c>
      <c r="G18" s="43">
        <f>'BAR BB| Open rates'!G18*0.85</f>
        <v>30515</v>
      </c>
      <c r="H18" s="43">
        <f>'BAR BB| Open rates'!H18*0.85</f>
        <v>26180</v>
      </c>
      <c r="I18" s="43">
        <f>'BAR BB| Open rates'!I18*0.85</f>
        <v>30515</v>
      </c>
      <c r="J18" s="43">
        <f>'BAR BB| Open rates'!J18*0.85</f>
        <v>22610</v>
      </c>
      <c r="K18" s="43">
        <f>'BAR BB| Open rates'!K18*0.85</f>
        <v>22610</v>
      </c>
      <c r="L18" s="43">
        <f>'BAR BB| Open rates'!L18*0.85</f>
        <v>20655</v>
      </c>
      <c r="M18" s="43">
        <f>'BAR BB| Open rates'!M18*0.85</f>
        <v>22610</v>
      </c>
      <c r="N18" s="43">
        <f>'BAR BB| Open rates'!N18*0.85</f>
        <v>22610</v>
      </c>
      <c r="O18" s="43">
        <f>'BAR BB| Open rates'!O18*0.85</f>
        <v>22610</v>
      </c>
      <c r="P18" s="43">
        <f>'BAR BB| Open rates'!P18*0.85</f>
        <v>22610</v>
      </c>
      <c r="Q18" s="43">
        <f>'BAR BB| Open rates'!Q18*0.85</f>
        <v>30515</v>
      </c>
      <c r="R18" s="43">
        <f>'BAR BB| Open rates'!R18*0.85</f>
        <v>26180</v>
      </c>
      <c r="S18" s="43">
        <f>'BAR BB| Open rates'!S18*0.85</f>
        <v>22610</v>
      </c>
      <c r="T18" s="43">
        <f>'BAR BB| Open rates'!T18*0.85</f>
        <v>26180</v>
      </c>
      <c r="U18" s="43">
        <f>'BAR BB| Open rates'!U18*0.85</f>
        <v>22610</v>
      </c>
      <c r="V18" s="43">
        <f>'BAR BB| Open rates'!V18*0.85</f>
        <v>33915</v>
      </c>
      <c r="W18" s="43">
        <f>'BAR BB| Open rates'!W18*0.85</f>
        <v>22610</v>
      </c>
      <c r="X18" s="43">
        <f>'BAR BB| Open rates'!X18*0.85</f>
        <v>26180</v>
      </c>
      <c r="Y18" s="43">
        <f>'BAR BB| Open rates'!Y18*0.85</f>
        <v>38080</v>
      </c>
      <c r="Z18" s="43">
        <f>'BAR BB| Open rates'!Z18*0.85</f>
        <v>41480</v>
      </c>
      <c r="AA18" s="43">
        <f>'BAR BB| Open rates'!AA18*0.85</f>
        <v>38080</v>
      </c>
      <c r="AB18" s="43">
        <f>'BAR BB| Open rates'!AB18*0.85</f>
        <v>41480</v>
      </c>
      <c r="AC18" s="43">
        <f>'BAR BB| Open rates'!AC18*0.85</f>
        <v>38080</v>
      </c>
      <c r="AD18" s="43">
        <f>'BAR BB| Open rates'!AD18*0.85</f>
        <v>41480</v>
      </c>
      <c r="AE18" s="43">
        <f>'BAR BB| Open rates'!AE18*0.85</f>
        <v>38080</v>
      </c>
      <c r="AF18" s="43">
        <f>'BAR BB| Open rates'!AF18*0.85</f>
        <v>41480</v>
      </c>
      <c r="AG18" s="43">
        <f>'BAR BB| Open rates'!AG18*0.85</f>
        <v>38080</v>
      </c>
      <c r="AH18" s="43">
        <f>'BAR BB| Open rates'!AH18*0.85</f>
        <v>41480</v>
      </c>
      <c r="AI18" s="43">
        <f>'BAR BB| Open rates'!AI18*0.85</f>
        <v>46410</v>
      </c>
      <c r="AJ18" s="43">
        <f>'BAR BB| Open rates'!AJ18*0.85</f>
        <v>41480</v>
      </c>
      <c r="AK18" s="43">
        <f>'BAR BB| Open rates'!AK18*0.85</f>
        <v>46410</v>
      </c>
      <c r="AL18" s="43">
        <f>'BAR BB| Open rates'!AL18*0.85</f>
        <v>41480</v>
      </c>
      <c r="AM18" s="43">
        <f>'BAR BB| Open rates'!AM18*0.85</f>
        <v>46410</v>
      </c>
      <c r="AN18" s="43">
        <f>'BAR BB| Open rates'!AN18*0.85</f>
        <v>46410</v>
      </c>
      <c r="AO18" s="43">
        <f>'BAR BB| Open rates'!AO18*0.85</f>
        <v>66980</v>
      </c>
      <c r="AP18" s="43">
        <f>'BAR BB| Open rates'!AP18*0.85</f>
        <v>46410</v>
      </c>
      <c r="AQ18" s="43">
        <f>'BAR BB| Open rates'!AQ18*0.85</f>
        <v>46410</v>
      </c>
      <c r="AR18" s="43">
        <f>'BAR BB| Open rates'!AR18*0.85</f>
        <v>30515</v>
      </c>
      <c r="AS18" s="43">
        <f>'BAR BB| Open rates'!AS18*0.85</f>
        <v>26180</v>
      </c>
      <c r="AT18" s="43">
        <f>'BAR BB| Open rates'!AT18*0.85</f>
        <v>30515</v>
      </c>
      <c r="AU18" s="43">
        <f>'BAR BB| Open rates'!AU18*0.85</f>
        <v>26180</v>
      </c>
      <c r="AV18" s="43">
        <f>'BAR BB| Open rates'!AV18*0.85</f>
        <v>30515</v>
      </c>
      <c r="AW18" s="43">
        <f>'BAR BB| Open rates'!AW18*0.85</f>
        <v>26180</v>
      </c>
      <c r="AX18" s="43">
        <f>'BAR BB| Open rates'!AX18*0.85</f>
        <v>30515</v>
      </c>
      <c r="AY18" s="43">
        <f>'BAR BB| Open rates'!AY18*0.85</f>
        <v>26180</v>
      </c>
      <c r="AZ18" s="43">
        <f>'BAR BB| Open rates'!AZ18*0.85</f>
        <v>30515</v>
      </c>
      <c r="BA18" s="43">
        <f>'BAR BB| Open rates'!BA18*0.85</f>
        <v>26180</v>
      </c>
    </row>
    <row r="19" spans="1:53" s="36" customFormat="1" ht="12" customHeight="1" x14ac:dyDescent="0.2">
      <c r="A19" s="146" t="str">
        <f>'BAR BB| Open rates'!A19</f>
        <v xml:space="preserve">Улучшенные апартаменты с одной спальней / 1 Bedroom Superior Apartments </v>
      </c>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row>
    <row r="20" spans="1:53" s="36" customFormat="1" ht="12" customHeight="1" x14ac:dyDescent="0.2">
      <c r="A20" s="52" t="str">
        <f>'BAR BB| Open rates'!A20</f>
        <v>от 1 до 2</v>
      </c>
      <c r="B20" s="43">
        <f>'BAR BB| Open rates'!B20*0.85</f>
        <v>34765</v>
      </c>
      <c r="C20" s="43">
        <f>'BAR BB| Open rates'!C20*0.85</f>
        <v>36465</v>
      </c>
      <c r="D20" s="43">
        <f>'BAR BB| Open rates'!D20*0.85</f>
        <v>34765</v>
      </c>
      <c r="E20" s="43">
        <f>'BAR BB| Open rates'!E20*0.85</f>
        <v>31365</v>
      </c>
      <c r="F20" s="43">
        <f>'BAR BB| Open rates'!F20*0.85</f>
        <v>27030</v>
      </c>
      <c r="G20" s="43">
        <f>'BAR BB| Open rates'!G20*0.85</f>
        <v>31365</v>
      </c>
      <c r="H20" s="43">
        <f>'BAR BB| Open rates'!H20*0.85</f>
        <v>27030</v>
      </c>
      <c r="I20" s="43">
        <f>'BAR BB| Open rates'!I20*0.85</f>
        <v>31365</v>
      </c>
      <c r="J20" s="43">
        <f>'BAR BB| Open rates'!J20*0.85</f>
        <v>23460</v>
      </c>
      <c r="K20" s="43">
        <f>'BAR BB| Open rates'!K20*0.85</f>
        <v>23460</v>
      </c>
      <c r="L20" s="43">
        <f>'BAR BB| Open rates'!L20*0.85</f>
        <v>21505</v>
      </c>
      <c r="M20" s="43">
        <f>'BAR BB| Open rates'!M20*0.85</f>
        <v>23460</v>
      </c>
      <c r="N20" s="43">
        <f>'BAR BB| Open rates'!N20*0.85</f>
        <v>23460</v>
      </c>
      <c r="O20" s="43">
        <f>'BAR BB| Open rates'!O20*0.85</f>
        <v>23460</v>
      </c>
      <c r="P20" s="43">
        <f>'BAR BB| Open rates'!P20*0.85</f>
        <v>23460</v>
      </c>
      <c r="Q20" s="43">
        <f>'BAR BB| Open rates'!Q20*0.85</f>
        <v>31365</v>
      </c>
      <c r="R20" s="43">
        <f>'BAR BB| Open rates'!R20*0.85</f>
        <v>27030</v>
      </c>
      <c r="S20" s="43">
        <f>'BAR BB| Open rates'!S20*0.85</f>
        <v>23460</v>
      </c>
      <c r="T20" s="43">
        <f>'BAR BB| Open rates'!T20*0.85</f>
        <v>27030</v>
      </c>
      <c r="U20" s="43">
        <f>'BAR BB| Open rates'!U20*0.85</f>
        <v>23460</v>
      </c>
      <c r="V20" s="43">
        <f>'BAR BB| Open rates'!V20*0.85</f>
        <v>34765</v>
      </c>
      <c r="W20" s="43">
        <f>'BAR BB| Open rates'!W20*0.85</f>
        <v>23460</v>
      </c>
      <c r="X20" s="43">
        <f>'BAR BB| Open rates'!X20*0.85</f>
        <v>27030</v>
      </c>
      <c r="Y20" s="43">
        <f>'BAR BB| Open rates'!Y20*0.85</f>
        <v>38930</v>
      </c>
      <c r="Z20" s="43">
        <f>'BAR BB| Open rates'!Z20*0.85</f>
        <v>42330</v>
      </c>
      <c r="AA20" s="43">
        <f>'BAR BB| Open rates'!AA20*0.85</f>
        <v>38930</v>
      </c>
      <c r="AB20" s="43">
        <f>'BAR BB| Open rates'!AB20*0.85</f>
        <v>42330</v>
      </c>
      <c r="AC20" s="43">
        <f>'BAR BB| Open rates'!AC20*0.85</f>
        <v>38930</v>
      </c>
      <c r="AD20" s="43">
        <f>'BAR BB| Open rates'!AD20*0.85</f>
        <v>42330</v>
      </c>
      <c r="AE20" s="43">
        <f>'BAR BB| Open rates'!AE20*0.85</f>
        <v>38930</v>
      </c>
      <c r="AF20" s="43">
        <f>'BAR BB| Open rates'!AF20*0.85</f>
        <v>42330</v>
      </c>
      <c r="AG20" s="43">
        <f>'BAR BB| Open rates'!AG20*0.85</f>
        <v>38930</v>
      </c>
      <c r="AH20" s="43">
        <f>'BAR BB| Open rates'!AH20*0.85</f>
        <v>42330</v>
      </c>
      <c r="AI20" s="43">
        <f>'BAR BB| Open rates'!AI20*0.85</f>
        <v>47260</v>
      </c>
      <c r="AJ20" s="43">
        <f>'BAR BB| Open rates'!AJ20*0.85</f>
        <v>42330</v>
      </c>
      <c r="AK20" s="43">
        <f>'BAR BB| Open rates'!AK20*0.85</f>
        <v>47260</v>
      </c>
      <c r="AL20" s="43">
        <f>'BAR BB| Open rates'!AL20*0.85</f>
        <v>42330</v>
      </c>
      <c r="AM20" s="43">
        <f>'BAR BB| Open rates'!AM20*0.85</f>
        <v>47260</v>
      </c>
      <c r="AN20" s="43">
        <f>'BAR BB| Open rates'!AN20*0.85</f>
        <v>47260</v>
      </c>
      <c r="AO20" s="43">
        <f>'BAR BB| Open rates'!AO20*0.85</f>
        <v>67830</v>
      </c>
      <c r="AP20" s="43">
        <f>'BAR BB| Open rates'!AP20*0.85</f>
        <v>47260</v>
      </c>
      <c r="AQ20" s="43">
        <f>'BAR BB| Open rates'!AQ20*0.85</f>
        <v>47260</v>
      </c>
      <c r="AR20" s="43">
        <f>'BAR BB| Open rates'!AR20*0.85</f>
        <v>31365</v>
      </c>
      <c r="AS20" s="43">
        <f>'BAR BB| Open rates'!AS20*0.85</f>
        <v>27030</v>
      </c>
      <c r="AT20" s="43">
        <f>'BAR BB| Open rates'!AT20*0.85</f>
        <v>31365</v>
      </c>
      <c r="AU20" s="43">
        <f>'BAR BB| Open rates'!AU20*0.85</f>
        <v>27030</v>
      </c>
      <c r="AV20" s="43">
        <f>'BAR BB| Open rates'!AV20*0.85</f>
        <v>31365</v>
      </c>
      <c r="AW20" s="43">
        <f>'BAR BB| Open rates'!AW20*0.85</f>
        <v>27030</v>
      </c>
      <c r="AX20" s="43">
        <f>'BAR BB| Open rates'!AX20*0.85</f>
        <v>31365</v>
      </c>
      <c r="AY20" s="43">
        <f>'BAR BB| Open rates'!AY20*0.85</f>
        <v>27030</v>
      </c>
      <c r="AZ20" s="43">
        <f>'BAR BB| Open rates'!AZ20*0.85</f>
        <v>31365</v>
      </c>
      <c r="BA20" s="43">
        <f>'BAR BB| Open rates'!BA20*0.85</f>
        <v>27030</v>
      </c>
    </row>
    <row r="21" spans="1:53" s="36" customFormat="1" ht="12" customHeight="1" x14ac:dyDescent="0.2">
      <c r="A21" s="146" t="str">
        <f>'BAR BB| Open rates'!A21</f>
        <v xml:space="preserve">Апартаменты с двумя спальнями / 2 Bedroom Apartments </v>
      </c>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row>
    <row r="22" spans="1:53" s="36" customFormat="1" ht="12" customHeight="1" x14ac:dyDescent="0.2">
      <c r="A22" s="52" t="str">
        <f>'BAR BB| Open rates'!A22</f>
        <v>от 1 до 4</v>
      </c>
      <c r="B22" s="43">
        <f>'BAR BB| Open rates'!B22*0.85</f>
        <v>46580</v>
      </c>
      <c r="C22" s="43">
        <f>'BAR BB| Open rates'!C22*0.85</f>
        <v>48280</v>
      </c>
      <c r="D22" s="43">
        <f>'BAR BB| Open rates'!D22*0.85</f>
        <v>46580</v>
      </c>
      <c r="E22" s="43">
        <f>'BAR BB| Open rates'!E22*0.85</f>
        <v>43180</v>
      </c>
      <c r="F22" s="43">
        <f>'BAR BB| Open rates'!F22*0.85</f>
        <v>38845</v>
      </c>
      <c r="G22" s="43">
        <f>'BAR BB| Open rates'!G22*0.85</f>
        <v>43180</v>
      </c>
      <c r="H22" s="43">
        <f>'BAR BB| Open rates'!H22*0.85</f>
        <v>38845</v>
      </c>
      <c r="I22" s="43">
        <f>'BAR BB| Open rates'!I22*0.85</f>
        <v>43180</v>
      </c>
      <c r="J22" s="43">
        <f>'BAR BB| Open rates'!J22*0.85</f>
        <v>35275</v>
      </c>
      <c r="K22" s="43">
        <f>'BAR BB| Open rates'!K22*0.85</f>
        <v>35275</v>
      </c>
      <c r="L22" s="43">
        <f>'BAR BB| Open rates'!L22*0.85</f>
        <v>33320</v>
      </c>
      <c r="M22" s="43">
        <f>'BAR BB| Open rates'!M22*0.85</f>
        <v>35275</v>
      </c>
      <c r="N22" s="43">
        <f>'BAR BB| Open rates'!N22*0.85</f>
        <v>35275</v>
      </c>
      <c r="O22" s="43">
        <f>'BAR BB| Open rates'!O22*0.85</f>
        <v>35275</v>
      </c>
      <c r="P22" s="43">
        <f>'BAR BB| Open rates'!P22*0.85</f>
        <v>35275</v>
      </c>
      <c r="Q22" s="43">
        <f>'BAR BB| Open rates'!Q22*0.85</f>
        <v>43180</v>
      </c>
      <c r="R22" s="43">
        <f>'BAR BB| Open rates'!R22*0.85</f>
        <v>38845</v>
      </c>
      <c r="S22" s="43">
        <f>'BAR BB| Open rates'!S22*0.85</f>
        <v>35275</v>
      </c>
      <c r="T22" s="43">
        <f>'BAR BB| Open rates'!T22*0.85</f>
        <v>38845</v>
      </c>
      <c r="U22" s="43">
        <f>'BAR BB| Open rates'!U22*0.85</f>
        <v>35275</v>
      </c>
      <c r="V22" s="43">
        <f>'BAR BB| Open rates'!V22*0.85</f>
        <v>46580</v>
      </c>
      <c r="W22" s="43">
        <f>'BAR BB| Open rates'!W22*0.85</f>
        <v>35275</v>
      </c>
      <c r="X22" s="43">
        <f>'BAR BB| Open rates'!X22*0.85</f>
        <v>38845</v>
      </c>
      <c r="Y22" s="43">
        <f>'BAR BB| Open rates'!Y22*0.85</f>
        <v>48280</v>
      </c>
      <c r="Z22" s="43">
        <f>'BAR BB| Open rates'!Z22*0.85</f>
        <v>51680</v>
      </c>
      <c r="AA22" s="43">
        <f>'BAR BB| Open rates'!AA22*0.85</f>
        <v>48280</v>
      </c>
      <c r="AB22" s="43">
        <f>'BAR BB| Open rates'!AB22*0.85</f>
        <v>51680</v>
      </c>
      <c r="AC22" s="43">
        <f>'BAR BB| Open rates'!AC22*0.85</f>
        <v>48280</v>
      </c>
      <c r="AD22" s="43">
        <f>'BAR BB| Open rates'!AD22*0.85</f>
        <v>51680</v>
      </c>
      <c r="AE22" s="43">
        <f>'BAR BB| Open rates'!AE22*0.85</f>
        <v>48280</v>
      </c>
      <c r="AF22" s="43">
        <f>'BAR BB| Open rates'!AF22*0.85</f>
        <v>51680</v>
      </c>
      <c r="AG22" s="43">
        <f>'BAR BB| Open rates'!AG22*0.85</f>
        <v>48280</v>
      </c>
      <c r="AH22" s="43">
        <f>'BAR BB| Open rates'!AH22*0.85</f>
        <v>51680</v>
      </c>
      <c r="AI22" s="43">
        <f>'BAR BB| Open rates'!AI22*0.85</f>
        <v>56610</v>
      </c>
      <c r="AJ22" s="43">
        <f>'BAR BB| Open rates'!AJ22*0.85</f>
        <v>51680</v>
      </c>
      <c r="AK22" s="43">
        <f>'BAR BB| Open rates'!AK22*0.85</f>
        <v>56610</v>
      </c>
      <c r="AL22" s="43">
        <f>'BAR BB| Open rates'!AL22*0.85</f>
        <v>51680</v>
      </c>
      <c r="AM22" s="43">
        <f>'BAR BB| Open rates'!AM22*0.85</f>
        <v>56610</v>
      </c>
      <c r="AN22" s="43">
        <f>'BAR BB| Open rates'!AN22*0.85</f>
        <v>56610</v>
      </c>
      <c r="AO22" s="43">
        <f>'BAR BB| Open rates'!AO22*0.85</f>
        <v>77180</v>
      </c>
      <c r="AP22" s="43">
        <f>'BAR BB| Open rates'!AP22*0.85</f>
        <v>56610</v>
      </c>
      <c r="AQ22" s="43">
        <f>'BAR BB| Open rates'!AQ22*0.85</f>
        <v>56610</v>
      </c>
      <c r="AR22" s="43">
        <f>'BAR BB| Open rates'!AR22*0.85</f>
        <v>43180</v>
      </c>
      <c r="AS22" s="43">
        <f>'BAR BB| Open rates'!AS22*0.85</f>
        <v>38845</v>
      </c>
      <c r="AT22" s="43">
        <f>'BAR BB| Open rates'!AT22*0.85</f>
        <v>43180</v>
      </c>
      <c r="AU22" s="43">
        <f>'BAR BB| Open rates'!AU22*0.85</f>
        <v>38845</v>
      </c>
      <c r="AV22" s="43">
        <f>'BAR BB| Open rates'!AV22*0.85</f>
        <v>43180</v>
      </c>
      <c r="AW22" s="43">
        <f>'BAR BB| Open rates'!AW22*0.85</f>
        <v>38845</v>
      </c>
      <c r="AX22" s="43">
        <f>'BAR BB| Open rates'!AX22*0.85</f>
        <v>43180</v>
      </c>
      <c r="AY22" s="43">
        <f>'BAR BB| Open rates'!AY22*0.85</f>
        <v>38845</v>
      </c>
      <c r="AZ22" s="43">
        <f>'BAR BB| Open rates'!AZ22*0.85</f>
        <v>43180</v>
      </c>
      <c r="BA22" s="43">
        <f>'BAR BB| Open rates'!BA22*0.85</f>
        <v>38845</v>
      </c>
    </row>
    <row r="23" spans="1:53" s="36" customFormat="1" ht="12" customHeight="1" x14ac:dyDescent="0.2">
      <c r="A23" s="146" t="str">
        <f>'BAR BB| Open rates'!A23</f>
        <v xml:space="preserve">Улучшенные апартаменты с двумя спальнями / 2 Bedroom Superior Apartments </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row>
    <row r="24" spans="1:53" s="36" customFormat="1" ht="12" customHeight="1" x14ac:dyDescent="0.2">
      <c r="A24" s="52" t="str">
        <f>'BAR BB| Open rates'!A24</f>
        <v>от 1 до 4</v>
      </c>
      <c r="B24" s="43">
        <f>'BAR BB| Open rates'!B24*0.85</f>
        <v>49980</v>
      </c>
      <c r="C24" s="43">
        <f>'BAR BB| Open rates'!C24*0.85</f>
        <v>51680</v>
      </c>
      <c r="D24" s="43">
        <f>'BAR BB| Open rates'!D24*0.85</f>
        <v>49980</v>
      </c>
      <c r="E24" s="43">
        <f>'BAR BB| Open rates'!E24*0.85</f>
        <v>46580</v>
      </c>
      <c r="F24" s="43">
        <f>'BAR BB| Open rates'!F24*0.85</f>
        <v>42245</v>
      </c>
      <c r="G24" s="43">
        <f>'BAR BB| Open rates'!G24*0.85</f>
        <v>46580</v>
      </c>
      <c r="H24" s="43">
        <f>'BAR BB| Open rates'!H24*0.85</f>
        <v>42245</v>
      </c>
      <c r="I24" s="43">
        <f>'BAR BB| Open rates'!I24*0.85</f>
        <v>46580</v>
      </c>
      <c r="J24" s="43">
        <f>'BAR BB| Open rates'!J24*0.85</f>
        <v>38675</v>
      </c>
      <c r="K24" s="43">
        <f>'BAR BB| Open rates'!K24*0.85</f>
        <v>38675</v>
      </c>
      <c r="L24" s="43">
        <f>'BAR BB| Open rates'!L24*0.85</f>
        <v>36720</v>
      </c>
      <c r="M24" s="43">
        <f>'BAR BB| Open rates'!M24*0.85</f>
        <v>38675</v>
      </c>
      <c r="N24" s="43">
        <f>'BAR BB| Open rates'!N24*0.85</f>
        <v>38675</v>
      </c>
      <c r="O24" s="43">
        <f>'BAR BB| Open rates'!O24*0.85</f>
        <v>38675</v>
      </c>
      <c r="P24" s="43">
        <f>'BAR BB| Open rates'!P24*0.85</f>
        <v>38675</v>
      </c>
      <c r="Q24" s="43">
        <f>'BAR BB| Open rates'!Q24*0.85</f>
        <v>46580</v>
      </c>
      <c r="R24" s="43">
        <f>'BAR BB| Open rates'!R24*0.85</f>
        <v>42245</v>
      </c>
      <c r="S24" s="43">
        <f>'BAR BB| Open rates'!S24*0.85</f>
        <v>38675</v>
      </c>
      <c r="T24" s="43">
        <f>'BAR BB| Open rates'!T24*0.85</f>
        <v>42245</v>
      </c>
      <c r="U24" s="43">
        <f>'BAR BB| Open rates'!U24*0.85</f>
        <v>38675</v>
      </c>
      <c r="V24" s="43">
        <f>'BAR BB| Open rates'!V24*0.85</f>
        <v>49980</v>
      </c>
      <c r="W24" s="43">
        <f>'BAR BB| Open rates'!W24*0.85</f>
        <v>38675</v>
      </c>
      <c r="X24" s="43">
        <f>'BAR BB| Open rates'!X24*0.85</f>
        <v>42245</v>
      </c>
      <c r="Y24" s="43">
        <f>'BAR BB| Open rates'!Y24*0.85</f>
        <v>52530</v>
      </c>
      <c r="Z24" s="43">
        <f>'BAR BB| Open rates'!Z24*0.85</f>
        <v>55930</v>
      </c>
      <c r="AA24" s="43">
        <f>'BAR BB| Open rates'!AA24*0.85</f>
        <v>52530</v>
      </c>
      <c r="AB24" s="43">
        <f>'BAR BB| Open rates'!AB24*0.85</f>
        <v>55930</v>
      </c>
      <c r="AC24" s="43">
        <f>'BAR BB| Open rates'!AC24*0.85</f>
        <v>52530</v>
      </c>
      <c r="AD24" s="43">
        <f>'BAR BB| Open rates'!AD24*0.85</f>
        <v>55930</v>
      </c>
      <c r="AE24" s="43">
        <f>'BAR BB| Open rates'!AE24*0.85</f>
        <v>52530</v>
      </c>
      <c r="AF24" s="43">
        <f>'BAR BB| Open rates'!AF24*0.85</f>
        <v>55930</v>
      </c>
      <c r="AG24" s="43">
        <f>'BAR BB| Open rates'!AG24*0.85</f>
        <v>52530</v>
      </c>
      <c r="AH24" s="43">
        <f>'BAR BB| Open rates'!AH24*0.85</f>
        <v>55930</v>
      </c>
      <c r="AI24" s="43">
        <f>'BAR BB| Open rates'!AI24*0.85</f>
        <v>60860</v>
      </c>
      <c r="AJ24" s="43">
        <f>'BAR BB| Open rates'!AJ24*0.85</f>
        <v>55930</v>
      </c>
      <c r="AK24" s="43">
        <f>'BAR BB| Open rates'!AK24*0.85</f>
        <v>60860</v>
      </c>
      <c r="AL24" s="43">
        <f>'BAR BB| Open rates'!AL24*0.85</f>
        <v>55930</v>
      </c>
      <c r="AM24" s="43">
        <f>'BAR BB| Open rates'!AM24*0.85</f>
        <v>60860</v>
      </c>
      <c r="AN24" s="43">
        <f>'BAR BB| Open rates'!AN24*0.85</f>
        <v>60860</v>
      </c>
      <c r="AO24" s="43">
        <f>'BAR BB| Open rates'!AO24*0.85</f>
        <v>81430</v>
      </c>
      <c r="AP24" s="43">
        <f>'BAR BB| Open rates'!AP24*0.85</f>
        <v>60860</v>
      </c>
      <c r="AQ24" s="43">
        <f>'BAR BB| Open rates'!AQ24*0.85</f>
        <v>60860</v>
      </c>
      <c r="AR24" s="43">
        <f>'BAR BB| Open rates'!AR24*0.85</f>
        <v>46580</v>
      </c>
      <c r="AS24" s="43">
        <f>'BAR BB| Open rates'!AS24*0.85</f>
        <v>42245</v>
      </c>
      <c r="AT24" s="43">
        <f>'BAR BB| Open rates'!AT24*0.85</f>
        <v>46580</v>
      </c>
      <c r="AU24" s="43">
        <f>'BAR BB| Open rates'!AU24*0.85</f>
        <v>42245</v>
      </c>
      <c r="AV24" s="43">
        <f>'BAR BB| Open rates'!AV24*0.85</f>
        <v>46580</v>
      </c>
      <c r="AW24" s="43">
        <f>'BAR BB| Open rates'!AW24*0.85</f>
        <v>42245</v>
      </c>
      <c r="AX24" s="43">
        <f>'BAR BB| Open rates'!AX24*0.85</f>
        <v>46580</v>
      </c>
      <c r="AY24" s="43">
        <f>'BAR BB| Open rates'!AY24*0.85</f>
        <v>42245</v>
      </c>
      <c r="AZ24" s="43">
        <f>'BAR BB| Open rates'!AZ24*0.85</f>
        <v>46580</v>
      </c>
      <c r="BA24" s="43">
        <f>'BAR BB| Open rates'!BA24*0.85</f>
        <v>42245</v>
      </c>
    </row>
    <row r="25" spans="1:53" s="36" customFormat="1" ht="12" customHeight="1" x14ac:dyDescent="0.2">
      <c r="A25" s="146" t="str">
        <f>'BAR BB| Open rates'!A25</f>
        <v xml:space="preserve">Апартаменты с тремя спальнями / 3 Bedroom Apartments </v>
      </c>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row>
    <row r="26" spans="1:53" s="36" customFormat="1" ht="12" customHeight="1" x14ac:dyDescent="0.2">
      <c r="A26" s="52" t="str">
        <f>'BAR BB| Open rates'!A26</f>
        <v>от 1 до 6</v>
      </c>
      <c r="B26" s="43">
        <f>'BAR BB| Open rates'!B26*0.85</f>
        <v>55930</v>
      </c>
      <c r="C26" s="43">
        <f>'BAR BB| Open rates'!C26*0.85</f>
        <v>57630</v>
      </c>
      <c r="D26" s="43">
        <f>'BAR BB| Open rates'!D26*0.85</f>
        <v>55930</v>
      </c>
      <c r="E26" s="43">
        <f>'BAR BB| Open rates'!E26*0.85</f>
        <v>52530</v>
      </c>
      <c r="F26" s="43">
        <f>'BAR BB| Open rates'!F26*0.85</f>
        <v>48195</v>
      </c>
      <c r="G26" s="43">
        <f>'BAR BB| Open rates'!G26*0.85</f>
        <v>52530</v>
      </c>
      <c r="H26" s="43">
        <f>'BAR BB| Open rates'!H26*0.85</f>
        <v>48195</v>
      </c>
      <c r="I26" s="43">
        <f>'BAR BB| Open rates'!I26*0.85</f>
        <v>52530</v>
      </c>
      <c r="J26" s="43">
        <f>'BAR BB| Open rates'!J26*0.85</f>
        <v>44625</v>
      </c>
      <c r="K26" s="43">
        <f>'BAR BB| Open rates'!K26*0.85</f>
        <v>44625</v>
      </c>
      <c r="L26" s="43">
        <f>'BAR BB| Open rates'!L26*0.85</f>
        <v>42670</v>
      </c>
      <c r="M26" s="43">
        <f>'BAR BB| Open rates'!M26*0.85</f>
        <v>44625</v>
      </c>
      <c r="N26" s="43">
        <f>'BAR BB| Open rates'!N26*0.85</f>
        <v>44625</v>
      </c>
      <c r="O26" s="43">
        <f>'BAR BB| Open rates'!O26*0.85</f>
        <v>44625</v>
      </c>
      <c r="P26" s="43">
        <f>'BAR BB| Open rates'!P26*0.85</f>
        <v>44625</v>
      </c>
      <c r="Q26" s="43">
        <f>'BAR BB| Open rates'!Q26*0.85</f>
        <v>52530</v>
      </c>
      <c r="R26" s="43">
        <f>'BAR BB| Open rates'!R26*0.85</f>
        <v>48195</v>
      </c>
      <c r="S26" s="43">
        <f>'BAR BB| Open rates'!S26*0.85</f>
        <v>44625</v>
      </c>
      <c r="T26" s="43">
        <f>'BAR BB| Open rates'!T26*0.85</f>
        <v>48195</v>
      </c>
      <c r="U26" s="43">
        <f>'BAR BB| Open rates'!U26*0.85</f>
        <v>44625</v>
      </c>
      <c r="V26" s="43">
        <f>'BAR BB| Open rates'!V26*0.85</f>
        <v>55930</v>
      </c>
      <c r="W26" s="43">
        <f>'BAR BB| Open rates'!W26*0.85</f>
        <v>44625</v>
      </c>
      <c r="X26" s="43">
        <f>'BAR BB| Open rates'!X26*0.85</f>
        <v>48195</v>
      </c>
      <c r="Y26" s="43">
        <f>'BAR BB| Open rates'!Y26*0.85</f>
        <v>64430</v>
      </c>
      <c r="Z26" s="43">
        <f>'BAR BB| Open rates'!Z26*0.85</f>
        <v>67830</v>
      </c>
      <c r="AA26" s="43">
        <f>'BAR BB| Open rates'!AA26*0.85</f>
        <v>64430</v>
      </c>
      <c r="AB26" s="43">
        <f>'BAR BB| Open rates'!AB26*0.85</f>
        <v>67830</v>
      </c>
      <c r="AC26" s="43">
        <f>'BAR BB| Open rates'!AC26*0.85</f>
        <v>64430</v>
      </c>
      <c r="AD26" s="43">
        <f>'BAR BB| Open rates'!AD26*0.85</f>
        <v>67830</v>
      </c>
      <c r="AE26" s="43">
        <f>'BAR BB| Open rates'!AE26*0.85</f>
        <v>64430</v>
      </c>
      <c r="AF26" s="43">
        <f>'BAR BB| Open rates'!AF26*0.85</f>
        <v>67830</v>
      </c>
      <c r="AG26" s="43">
        <f>'BAR BB| Open rates'!AG26*0.85</f>
        <v>64430</v>
      </c>
      <c r="AH26" s="43">
        <f>'BAR BB| Open rates'!AH26*0.85</f>
        <v>67830</v>
      </c>
      <c r="AI26" s="43">
        <f>'BAR BB| Open rates'!AI26*0.85</f>
        <v>72760</v>
      </c>
      <c r="AJ26" s="43">
        <f>'BAR BB| Open rates'!AJ26*0.85</f>
        <v>67830</v>
      </c>
      <c r="AK26" s="43">
        <f>'BAR BB| Open rates'!AK26*0.85</f>
        <v>72760</v>
      </c>
      <c r="AL26" s="43">
        <f>'BAR BB| Open rates'!AL26*0.85</f>
        <v>67830</v>
      </c>
      <c r="AM26" s="43">
        <f>'BAR BB| Open rates'!AM26*0.85</f>
        <v>72760</v>
      </c>
      <c r="AN26" s="43">
        <f>'BAR BB| Open rates'!AN26*0.85</f>
        <v>72760</v>
      </c>
      <c r="AO26" s="43">
        <f>'BAR BB| Open rates'!AO26*0.85</f>
        <v>93330</v>
      </c>
      <c r="AP26" s="43">
        <f>'BAR BB| Open rates'!AP26*0.85</f>
        <v>72760</v>
      </c>
      <c r="AQ26" s="43">
        <f>'BAR BB| Open rates'!AQ26*0.85</f>
        <v>72760</v>
      </c>
      <c r="AR26" s="43">
        <f>'BAR BB| Open rates'!AR26*0.85</f>
        <v>52530</v>
      </c>
      <c r="AS26" s="43">
        <f>'BAR BB| Open rates'!AS26*0.85</f>
        <v>48195</v>
      </c>
      <c r="AT26" s="43">
        <f>'BAR BB| Open rates'!AT26*0.85</f>
        <v>52530</v>
      </c>
      <c r="AU26" s="43">
        <f>'BAR BB| Open rates'!AU26*0.85</f>
        <v>48195</v>
      </c>
      <c r="AV26" s="43">
        <f>'BAR BB| Open rates'!AV26*0.85</f>
        <v>52530</v>
      </c>
      <c r="AW26" s="43">
        <f>'BAR BB| Open rates'!AW26*0.85</f>
        <v>48195</v>
      </c>
      <c r="AX26" s="43">
        <f>'BAR BB| Open rates'!AX26*0.85</f>
        <v>52530</v>
      </c>
      <c r="AY26" s="43">
        <f>'BAR BB| Open rates'!AY26*0.85</f>
        <v>48195</v>
      </c>
      <c r="AZ26" s="43">
        <f>'BAR BB| Open rates'!AZ26*0.85</f>
        <v>52530</v>
      </c>
      <c r="BA26" s="43">
        <f>'BAR BB| Open rates'!BA26*0.85</f>
        <v>48195</v>
      </c>
    </row>
    <row r="27" spans="1:53" s="36" customFormat="1" ht="12" customHeight="1" x14ac:dyDescent="0.2">
      <c r="A27" s="146" t="str">
        <f>'BAR BB| Open rates'!A27</f>
        <v xml:space="preserve">Апартаменты с четырьмя  спальнями / 4 Bedroom Apartments </v>
      </c>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row>
    <row r="28" spans="1:53" s="36" customFormat="1" ht="12" customHeight="1" x14ac:dyDescent="0.2">
      <c r="A28" s="52" t="str">
        <f>'BAR BB| Open rates'!A28</f>
        <v>от 1 до 8</v>
      </c>
      <c r="B28" s="43">
        <f>'BAR BB| Open rates'!B28*0.85</f>
        <v>62475</v>
      </c>
      <c r="C28" s="43">
        <f>'BAR BB| Open rates'!C28*0.85</f>
        <v>64175</v>
      </c>
      <c r="D28" s="43">
        <f>'BAR BB| Open rates'!D28*0.85</f>
        <v>62475</v>
      </c>
      <c r="E28" s="43">
        <f>'BAR BB| Open rates'!E28*0.85</f>
        <v>59075</v>
      </c>
      <c r="F28" s="43">
        <f>'BAR BB| Open rates'!F28*0.85</f>
        <v>54740</v>
      </c>
      <c r="G28" s="43">
        <f>'BAR BB| Open rates'!G28*0.85</f>
        <v>59075</v>
      </c>
      <c r="H28" s="43">
        <f>'BAR BB| Open rates'!H28*0.85</f>
        <v>54740</v>
      </c>
      <c r="I28" s="43">
        <f>'BAR BB| Open rates'!I28*0.85</f>
        <v>59075</v>
      </c>
      <c r="J28" s="43">
        <f>'BAR BB| Open rates'!J28*0.85</f>
        <v>51170</v>
      </c>
      <c r="K28" s="43">
        <f>'BAR BB| Open rates'!K28*0.85</f>
        <v>51170</v>
      </c>
      <c r="L28" s="43">
        <f>'BAR BB| Open rates'!L28*0.85</f>
        <v>49215</v>
      </c>
      <c r="M28" s="43">
        <f>'BAR BB| Open rates'!M28*0.85</f>
        <v>51170</v>
      </c>
      <c r="N28" s="43">
        <f>'BAR BB| Open rates'!N28*0.85</f>
        <v>51170</v>
      </c>
      <c r="O28" s="43">
        <f>'BAR BB| Open rates'!O28*0.85</f>
        <v>51170</v>
      </c>
      <c r="P28" s="43">
        <f>'BAR BB| Open rates'!P28*0.85</f>
        <v>51170</v>
      </c>
      <c r="Q28" s="43">
        <f>'BAR BB| Open rates'!Q28*0.85</f>
        <v>59075</v>
      </c>
      <c r="R28" s="43">
        <f>'BAR BB| Open rates'!R28*0.85</f>
        <v>54740</v>
      </c>
      <c r="S28" s="43">
        <f>'BAR BB| Open rates'!S28*0.85</f>
        <v>51170</v>
      </c>
      <c r="T28" s="43">
        <f>'BAR BB| Open rates'!T28*0.85</f>
        <v>54740</v>
      </c>
      <c r="U28" s="43">
        <f>'BAR BB| Open rates'!U28*0.85</f>
        <v>51170</v>
      </c>
      <c r="V28" s="43">
        <f>'BAR BB| Open rates'!V28*0.85</f>
        <v>62475</v>
      </c>
      <c r="W28" s="43">
        <f>'BAR BB| Open rates'!W28*0.85</f>
        <v>51170</v>
      </c>
      <c r="X28" s="43">
        <f>'BAR BB| Open rates'!X28*0.85</f>
        <v>54740</v>
      </c>
      <c r="Y28" s="43">
        <f>'BAR BB| Open rates'!Y28*0.85</f>
        <v>73015</v>
      </c>
      <c r="Z28" s="43">
        <f>'BAR BB| Open rates'!Z28*0.85</f>
        <v>76415</v>
      </c>
      <c r="AA28" s="43">
        <f>'BAR BB| Open rates'!AA28*0.85</f>
        <v>73015</v>
      </c>
      <c r="AB28" s="43">
        <f>'BAR BB| Open rates'!AB28*0.85</f>
        <v>76415</v>
      </c>
      <c r="AC28" s="43">
        <f>'BAR BB| Open rates'!AC28*0.85</f>
        <v>73015</v>
      </c>
      <c r="AD28" s="43">
        <f>'BAR BB| Open rates'!AD28*0.85</f>
        <v>76415</v>
      </c>
      <c r="AE28" s="43">
        <f>'BAR BB| Open rates'!AE28*0.85</f>
        <v>73015</v>
      </c>
      <c r="AF28" s="43">
        <f>'BAR BB| Open rates'!AF28*0.85</f>
        <v>76415</v>
      </c>
      <c r="AG28" s="43">
        <f>'BAR BB| Open rates'!AG28*0.85</f>
        <v>73015</v>
      </c>
      <c r="AH28" s="43">
        <f>'BAR BB| Open rates'!AH28*0.85</f>
        <v>76415</v>
      </c>
      <c r="AI28" s="43">
        <f>'BAR BB| Open rates'!AI28*0.85</f>
        <v>81345</v>
      </c>
      <c r="AJ28" s="43">
        <f>'BAR BB| Open rates'!AJ28*0.85</f>
        <v>76415</v>
      </c>
      <c r="AK28" s="43">
        <f>'BAR BB| Open rates'!AK28*0.85</f>
        <v>81345</v>
      </c>
      <c r="AL28" s="43">
        <f>'BAR BB| Open rates'!AL28*0.85</f>
        <v>76415</v>
      </c>
      <c r="AM28" s="43">
        <f>'BAR BB| Open rates'!AM28*0.85</f>
        <v>81345</v>
      </c>
      <c r="AN28" s="43">
        <f>'BAR BB| Open rates'!AN28*0.85</f>
        <v>81345</v>
      </c>
      <c r="AO28" s="43">
        <f>'BAR BB| Open rates'!AO28*0.85</f>
        <v>101915</v>
      </c>
      <c r="AP28" s="43">
        <f>'BAR BB| Open rates'!AP28*0.85</f>
        <v>81345</v>
      </c>
      <c r="AQ28" s="43">
        <f>'BAR BB| Open rates'!AQ28*0.85</f>
        <v>81345</v>
      </c>
      <c r="AR28" s="43">
        <f>'BAR BB| Open rates'!AR28*0.85</f>
        <v>59075</v>
      </c>
      <c r="AS28" s="43">
        <f>'BAR BB| Open rates'!AS28*0.85</f>
        <v>54740</v>
      </c>
      <c r="AT28" s="43">
        <f>'BAR BB| Open rates'!AT28*0.85</f>
        <v>59075</v>
      </c>
      <c r="AU28" s="43">
        <f>'BAR BB| Open rates'!AU28*0.85</f>
        <v>54740</v>
      </c>
      <c r="AV28" s="43">
        <f>'BAR BB| Open rates'!AV28*0.85</f>
        <v>59075</v>
      </c>
      <c r="AW28" s="43">
        <f>'BAR BB| Open rates'!AW28*0.85</f>
        <v>54740</v>
      </c>
      <c r="AX28" s="43">
        <f>'BAR BB| Open rates'!AX28*0.85</f>
        <v>59075</v>
      </c>
      <c r="AY28" s="43">
        <f>'BAR BB| Open rates'!AY28*0.85</f>
        <v>54740</v>
      </c>
      <c r="AZ28" s="43">
        <f>'BAR BB| Open rates'!AZ28*0.85</f>
        <v>59075</v>
      </c>
      <c r="BA28" s="43">
        <f>'BAR BB| Open rates'!BA28*0.85</f>
        <v>54740</v>
      </c>
    </row>
    <row r="29" spans="1:53" s="36" customFormat="1" ht="12" customHeight="1" x14ac:dyDescent="0.2">
      <c r="A29" s="43" t="str">
        <f>'BAR BB| Open rates'!A29</f>
        <v>Президентский Люкс/ Presidential Suite</v>
      </c>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row>
    <row r="30" spans="1:53" s="36" customFormat="1" ht="12" customHeight="1" x14ac:dyDescent="0.2">
      <c r="A30" s="52" t="str">
        <f>'BAR BB| Open rates'!A30</f>
        <v>от 1 до 2</v>
      </c>
      <c r="B30" s="43">
        <f>'BAR BB| Open rates'!B30*0.85</f>
        <v>80750</v>
      </c>
      <c r="C30" s="43">
        <f>'BAR BB| Open rates'!C30*0.85</f>
        <v>80750</v>
      </c>
      <c r="D30" s="43">
        <f>'BAR BB| Open rates'!D30*0.85</f>
        <v>80750</v>
      </c>
      <c r="E30" s="43">
        <f>'BAR BB| Open rates'!E30*0.85</f>
        <v>80750</v>
      </c>
      <c r="F30" s="43">
        <f>'BAR BB| Open rates'!F30*0.85</f>
        <v>80750</v>
      </c>
      <c r="G30" s="43">
        <f>'BAR BB| Open rates'!G30*0.85</f>
        <v>80750</v>
      </c>
      <c r="H30" s="43">
        <f>'BAR BB| Open rates'!H30*0.85</f>
        <v>80750</v>
      </c>
      <c r="I30" s="43">
        <f>'BAR BB| Open rates'!I30*0.85</f>
        <v>80750</v>
      </c>
      <c r="J30" s="43">
        <f>'BAR BB| Open rates'!J30*0.85</f>
        <v>80750</v>
      </c>
      <c r="K30" s="43">
        <f>'BAR BB| Open rates'!K30*0.85</f>
        <v>80750</v>
      </c>
      <c r="L30" s="43">
        <f>'BAR BB| Open rates'!L30*0.85</f>
        <v>80750</v>
      </c>
      <c r="M30" s="43">
        <f>'BAR BB| Open rates'!M30*0.85</f>
        <v>80750</v>
      </c>
      <c r="N30" s="43">
        <f>'BAR BB| Open rates'!N30*0.85</f>
        <v>80750</v>
      </c>
      <c r="O30" s="43">
        <f>'BAR BB| Open rates'!O30*0.85</f>
        <v>80750</v>
      </c>
      <c r="P30" s="43">
        <f>'BAR BB| Open rates'!P30*0.85</f>
        <v>80750</v>
      </c>
      <c r="Q30" s="43">
        <f>'BAR BB| Open rates'!Q30*0.85</f>
        <v>80750</v>
      </c>
      <c r="R30" s="43">
        <f>'BAR BB| Open rates'!R30*0.85</f>
        <v>80750</v>
      </c>
      <c r="S30" s="43">
        <f>'BAR BB| Open rates'!S30*0.85</f>
        <v>80750</v>
      </c>
      <c r="T30" s="43">
        <f>'BAR BB| Open rates'!T30*0.85</f>
        <v>80750</v>
      </c>
      <c r="U30" s="43">
        <f>'BAR BB| Open rates'!U30*0.85</f>
        <v>80750</v>
      </c>
      <c r="V30" s="43">
        <f>'BAR BB| Open rates'!V30*0.85</f>
        <v>80750</v>
      </c>
      <c r="W30" s="43">
        <f>'BAR BB| Open rates'!W30*0.85</f>
        <v>80750</v>
      </c>
      <c r="X30" s="43">
        <f>'BAR BB| Open rates'!X30*0.85</f>
        <v>80750</v>
      </c>
      <c r="Y30" s="43">
        <f>'BAR BB| Open rates'!Y30*0.85</f>
        <v>89250</v>
      </c>
      <c r="Z30" s="43">
        <f>'BAR BB| Open rates'!Z30*0.85</f>
        <v>89250</v>
      </c>
      <c r="AA30" s="43">
        <f>'BAR BB| Open rates'!AA30*0.85</f>
        <v>89250</v>
      </c>
      <c r="AB30" s="43">
        <f>'BAR BB| Open rates'!AB30*0.85</f>
        <v>89250</v>
      </c>
      <c r="AC30" s="43">
        <f>'BAR BB| Open rates'!AC30*0.85</f>
        <v>89250</v>
      </c>
      <c r="AD30" s="43">
        <f>'BAR BB| Open rates'!AD30*0.85</f>
        <v>89250</v>
      </c>
      <c r="AE30" s="43">
        <f>'BAR BB| Open rates'!AE30*0.85</f>
        <v>89250</v>
      </c>
      <c r="AF30" s="43">
        <f>'BAR BB| Open rates'!AF30*0.85</f>
        <v>89250</v>
      </c>
      <c r="AG30" s="43">
        <f>'BAR BB| Open rates'!AG30*0.85</f>
        <v>89250</v>
      </c>
      <c r="AH30" s="43">
        <f>'BAR BB| Open rates'!AH30*0.85</f>
        <v>89250</v>
      </c>
      <c r="AI30" s="43">
        <f>'BAR BB| Open rates'!AI30*0.85</f>
        <v>89250</v>
      </c>
      <c r="AJ30" s="43">
        <f>'BAR BB| Open rates'!AJ30*0.85</f>
        <v>89250</v>
      </c>
      <c r="AK30" s="43">
        <f>'BAR BB| Open rates'!AK30*0.85</f>
        <v>89250</v>
      </c>
      <c r="AL30" s="43">
        <f>'BAR BB| Open rates'!AL30*0.85</f>
        <v>89250</v>
      </c>
      <c r="AM30" s="43">
        <f>'BAR BB| Open rates'!AM30*0.85</f>
        <v>89250</v>
      </c>
      <c r="AN30" s="43">
        <f>'BAR BB| Open rates'!AN30*0.85</f>
        <v>89250</v>
      </c>
      <c r="AO30" s="43">
        <f>'BAR BB| Open rates'!AO30*0.85</f>
        <v>89250</v>
      </c>
      <c r="AP30" s="43">
        <f>'BAR BB| Open rates'!AP30*0.85</f>
        <v>89250</v>
      </c>
      <c r="AQ30" s="43">
        <f>'BAR BB| Open rates'!AQ30*0.85</f>
        <v>89250</v>
      </c>
      <c r="AR30" s="43">
        <f>'BAR BB| Open rates'!AR30*0.85</f>
        <v>80750</v>
      </c>
      <c r="AS30" s="43">
        <f>'BAR BB| Open rates'!AS30*0.85</f>
        <v>80750</v>
      </c>
      <c r="AT30" s="43">
        <f>'BAR BB| Open rates'!AT30*0.85</f>
        <v>80750</v>
      </c>
      <c r="AU30" s="43">
        <f>'BAR BB| Open rates'!AU30*0.85</f>
        <v>80750</v>
      </c>
      <c r="AV30" s="43">
        <f>'BAR BB| Open rates'!AV30*0.85</f>
        <v>80750</v>
      </c>
      <c r="AW30" s="43">
        <f>'BAR BB| Open rates'!AW30*0.85</f>
        <v>80750</v>
      </c>
      <c r="AX30" s="43">
        <f>'BAR BB| Open rates'!AX30*0.85</f>
        <v>80750</v>
      </c>
      <c r="AY30" s="43">
        <f>'BAR BB| Open rates'!AY30*0.85</f>
        <v>80750</v>
      </c>
      <c r="AZ30" s="43">
        <f>'BAR BB| Open rates'!AZ30*0.85</f>
        <v>80750</v>
      </c>
      <c r="BA30" s="43">
        <f>'BAR BB| Open rates'!BA30*0.85</f>
        <v>80750</v>
      </c>
    </row>
    <row r="31" spans="1:53" s="36" customFormat="1" ht="12" customHeight="1" x14ac:dyDescent="0.2">
      <c r="A31" s="146" t="str">
        <f>'BAR BB| Open rates'!A31</f>
        <v>Пентхаус с тремя спальнями / Penthouse 3 bedrooms</v>
      </c>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row>
    <row r="32" spans="1:53" s="36" customFormat="1" ht="12" customHeight="1" x14ac:dyDescent="0.2">
      <c r="A32" s="52" t="str">
        <f>'BAR BB| Open rates'!A32</f>
        <v>от 1 до 6</v>
      </c>
      <c r="B32" s="43">
        <f>'BAR BB| Open rates'!B32*0.85</f>
        <v>68000</v>
      </c>
      <c r="C32" s="43">
        <f>'BAR BB| Open rates'!C32*0.85</f>
        <v>68000</v>
      </c>
      <c r="D32" s="43">
        <f>'BAR BB| Open rates'!D32*0.85</f>
        <v>68000</v>
      </c>
      <c r="E32" s="43">
        <f>'BAR BB| Open rates'!E32*0.85</f>
        <v>68000</v>
      </c>
      <c r="F32" s="43">
        <f>'BAR BB| Open rates'!F32*0.85</f>
        <v>68000</v>
      </c>
      <c r="G32" s="43">
        <f>'BAR BB| Open rates'!G32*0.85</f>
        <v>68000</v>
      </c>
      <c r="H32" s="43">
        <f>'BAR BB| Open rates'!H32*0.85</f>
        <v>68000</v>
      </c>
      <c r="I32" s="43">
        <f>'BAR BB| Open rates'!I32*0.85</f>
        <v>68000</v>
      </c>
      <c r="J32" s="43">
        <f>'BAR BB| Open rates'!J32*0.85</f>
        <v>68000</v>
      </c>
      <c r="K32" s="43">
        <f>'BAR BB| Open rates'!K32*0.85</f>
        <v>68000</v>
      </c>
      <c r="L32" s="43">
        <f>'BAR BB| Open rates'!L32*0.85</f>
        <v>68000</v>
      </c>
      <c r="M32" s="43">
        <f>'BAR BB| Open rates'!M32*0.85</f>
        <v>68000</v>
      </c>
      <c r="N32" s="43">
        <f>'BAR BB| Open rates'!N32*0.85</f>
        <v>68000</v>
      </c>
      <c r="O32" s="43">
        <f>'BAR BB| Open rates'!O32*0.85</f>
        <v>68000</v>
      </c>
      <c r="P32" s="43">
        <f>'BAR BB| Open rates'!P32*0.85</f>
        <v>68000</v>
      </c>
      <c r="Q32" s="43">
        <f>'BAR BB| Open rates'!Q32*0.85</f>
        <v>68000</v>
      </c>
      <c r="R32" s="43">
        <f>'BAR BB| Open rates'!R32*0.85</f>
        <v>68000</v>
      </c>
      <c r="S32" s="43">
        <f>'BAR BB| Open rates'!S32*0.85</f>
        <v>68000</v>
      </c>
      <c r="T32" s="43">
        <f>'BAR BB| Open rates'!T32*0.85</f>
        <v>68000</v>
      </c>
      <c r="U32" s="43">
        <f>'BAR BB| Open rates'!U32*0.85</f>
        <v>68000</v>
      </c>
      <c r="V32" s="43">
        <f>'BAR BB| Open rates'!V32*0.85</f>
        <v>68000</v>
      </c>
      <c r="W32" s="43">
        <f>'BAR BB| Open rates'!W32*0.85</f>
        <v>68000</v>
      </c>
      <c r="X32" s="43">
        <f>'BAR BB| Open rates'!X32*0.85</f>
        <v>68000</v>
      </c>
      <c r="Y32" s="43">
        <f>'BAR BB| Open rates'!Y32*0.85</f>
        <v>80750</v>
      </c>
      <c r="Z32" s="43">
        <f>'BAR BB| Open rates'!Z32*0.85</f>
        <v>80750</v>
      </c>
      <c r="AA32" s="43">
        <f>'BAR BB| Open rates'!AA32*0.85</f>
        <v>80750</v>
      </c>
      <c r="AB32" s="43">
        <f>'BAR BB| Open rates'!AB32*0.85</f>
        <v>80750</v>
      </c>
      <c r="AC32" s="43">
        <f>'BAR BB| Open rates'!AC32*0.85</f>
        <v>80750</v>
      </c>
      <c r="AD32" s="43">
        <f>'BAR BB| Open rates'!AD32*0.85</f>
        <v>80750</v>
      </c>
      <c r="AE32" s="43">
        <f>'BAR BB| Open rates'!AE32*0.85</f>
        <v>80750</v>
      </c>
      <c r="AF32" s="43">
        <f>'BAR BB| Open rates'!AF32*0.85</f>
        <v>80750</v>
      </c>
      <c r="AG32" s="43">
        <f>'BAR BB| Open rates'!AG32*0.85</f>
        <v>80750</v>
      </c>
      <c r="AH32" s="43">
        <f>'BAR BB| Open rates'!AH32*0.85</f>
        <v>80750</v>
      </c>
      <c r="AI32" s="43">
        <f>'BAR BB| Open rates'!AI32*0.85</f>
        <v>80750</v>
      </c>
      <c r="AJ32" s="43">
        <f>'BAR BB| Open rates'!AJ32*0.85</f>
        <v>80750</v>
      </c>
      <c r="AK32" s="43">
        <f>'BAR BB| Open rates'!AK32*0.85</f>
        <v>80750</v>
      </c>
      <c r="AL32" s="43">
        <f>'BAR BB| Open rates'!AL32*0.85</f>
        <v>80750</v>
      </c>
      <c r="AM32" s="43">
        <f>'BAR BB| Open rates'!AM32*0.85</f>
        <v>80750</v>
      </c>
      <c r="AN32" s="43">
        <f>'BAR BB| Open rates'!AN32*0.85</f>
        <v>80750</v>
      </c>
      <c r="AO32" s="43">
        <f>'BAR BB| Open rates'!AO32*0.85</f>
        <v>80750</v>
      </c>
      <c r="AP32" s="43">
        <f>'BAR BB| Open rates'!AP32*0.85</f>
        <v>80750</v>
      </c>
      <c r="AQ32" s="43">
        <f>'BAR BB| Open rates'!AQ32*0.85</f>
        <v>80750</v>
      </c>
      <c r="AR32" s="43">
        <f>'BAR BB| Open rates'!AR32*0.85</f>
        <v>68000</v>
      </c>
      <c r="AS32" s="43">
        <f>'BAR BB| Open rates'!AS32*0.85</f>
        <v>68000</v>
      </c>
      <c r="AT32" s="43">
        <f>'BAR BB| Open rates'!AT32*0.85</f>
        <v>68000</v>
      </c>
      <c r="AU32" s="43">
        <f>'BAR BB| Open rates'!AU32*0.85</f>
        <v>68000</v>
      </c>
      <c r="AV32" s="43">
        <f>'BAR BB| Open rates'!AV32*0.85</f>
        <v>68000</v>
      </c>
      <c r="AW32" s="43">
        <f>'BAR BB| Open rates'!AW32*0.85</f>
        <v>68000</v>
      </c>
      <c r="AX32" s="43">
        <f>'BAR BB| Open rates'!AX32*0.85</f>
        <v>68000</v>
      </c>
      <c r="AY32" s="43">
        <f>'BAR BB| Open rates'!AY32*0.85</f>
        <v>68000</v>
      </c>
      <c r="AZ32" s="43">
        <f>'BAR BB| Open rates'!AZ32*0.85</f>
        <v>68000</v>
      </c>
      <c r="BA32" s="43">
        <f>'BAR BB| Open rates'!BA32*0.85</f>
        <v>68000</v>
      </c>
    </row>
    <row r="33" spans="1:53" x14ac:dyDescent="0.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row>
    <row r="34" spans="1:53" x14ac:dyDescent="0.2">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row>
    <row r="35" spans="1:53" s="32" customFormat="1" x14ac:dyDescent="0.2">
      <c r="A35" s="288" t="s">
        <v>172</v>
      </c>
    </row>
    <row r="36" spans="1:53" s="32" customFormat="1" x14ac:dyDescent="0.2">
      <c r="A36" s="288"/>
    </row>
    <row r="37" spans="1:53" s="32" customFormat="1" x14ac:dyDescent="0.2"/>
    <row r="38" spans="1:53" s="6" customFormat="1" ht="12.75" customHeight="1" x14ac:dyDescent="0.2">
      <c r="A38" s="178" t="s">
        <v>74</v>
      </c>
    </row>
    <row r="39" spans="1:53" s="6" customFormat="1" ht="12.75" customHeight="1" x14ac:dyDescent="0.2">
      <c r="A39" s="176" t="s">
        <v>75</v>
      </c>
    </row>
    <row r="40" spans="1:53" s="6" customFormat="1" ht="12.75" customHeight="1" x14ac:dyDescent="0.2">
      <c r="A40" s="177" t="s">
        <v>76</v>
      </c>
    </row>
    <row r="41" spans="1:53" s="6" customFormat="1" ht="20.25" customHeight="1" x14ac:dyDescent="0.2">
      <c r="A41" s="177" t="s">
        <v>77</v>
      </c>
    </row>
    <row r="42" spans="1:53" s="6" customFormat="1" ht="12.75" customHeight="1" x14ac:dyDescent="0.2">
      <c r="A42" s="177" t="s">
        <v>78</v>
      </c>
    </row>
    <row r="43" spans="1:53" s="6" customFormat="1" ht="21.75" customHeight="1" x14ac:dyDescent="0.2">
      <c r="A43" s="177" t="s">
        <v>79</v>
      </c>
    </row>
    <row r="44" spans="1:53" s="6" customFormat="1" ht="23.25" customHeight="1" x14ac:dyDescent="0.2">
      <c r="A44" s="180" t="s">
        <v>187</v>
      </c>
    </row>
    <row r="45" spans="1:53" s="6" customFormat="1" ht="12.75" customHeight="1" x14ac:dyDescent="0.2"/>
    <row r="46" spans="1:53" x14ac:dyDescent="0.2">
      <c r="A46" s="96" t="s">
        <v>81</v>
      </c>
    </row>
    <row r="47" spans="1:53" ht="87" customHeight="1" x14ac:dyDescent="0.2">
      <c r="A47" s="286" t="s">
        <v>280</v>
      </c>
    </row>
    <row r="48" spans="1:53" x14ac:dyDescent="0.2">
      <c r="A48" s="287"/>
    </row>
    <row r="49" spans="1:1" x14ac:dyDescent="0.2">
      <c r="A49" s="287"/>
    </row>
    <row r="50" spans="1:1" x14ac:dyDescent="0.2">
      <c r="A50" s="287"/>
    </row>
    <row r="51" spans="1:1" x14ac:dyDescent="0.2">
      <c r="A51" s="287"/>
    </row>
    <row r="52" spans="1:1" x14ac:dyDescent="0.2">
      <c r="A52" s="287"/>
    </row>
    <row r="53" spans="1:1" ht="36" customHeight="1" x14ac:dyDescent="0.2">
      <c r="A53" s="287"/>
    </row>
    <row r="54" spans="1:1" x14ac:dyDescent="0.2">
      <c r="A54" s="287"/>
    </row>
  </sheetData>
  <mergeCells count="2">
    <mergeCell ref="A35:A36"/>
    <mergeCell ref="A47:A54"/>
  </mergeCells>
  <pageMargins left="0.75" right="0.75" top="1" bottom="1" header="0.5" footer="0.5"/>
  <pageSetup paperSize="9" orientation="portrait" horizontalDpi="4294967295" verticalDpi="4294967295"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0"/>
  <sheetViews>
    <sheetView workbookViewId="0">
      <selection activeCell="B10" sqref="B10"/>
    </sheetView>
  </sheetViews>
  <sheetFormatPr defaultColWidth="9.5703125" defaultRowHeight="12.75" x14ac:dyDescent="0.2"/>
  <cols>
    <col min="1" max="1" width="58.28515625" style="32" customWidth="1"/>
    <col min="2" max="16384" width="9.5703125" style="32"/>
  </cols>
  <sheetData>
    <row r="1" spans="1:53" x14ac:dyDescent="0.2">
      <c r="A1" s="63" t="s">
        <v>61</v>
      </c>
    </row>
    <row r="2" spans="1:53" x14ac:dyDescent="0.2">
      <c r="A2" s="11" t="s">
        <v>51</v>
      </c>
    </row>
    <row r="3" spans="1:53" s="33" customFormat="1" ht="26.25" customHeight="1" x14ac:dyDescent="0.2">
      <c r="A3" s="64" t="s">
        <v>97</v>
      </c>
      <c r="B3" s="114">
        <f>'BAR BB| Open rates'!B3</f>
        <v>45408</v>
      </c>
      <c r="C3" s="114">
        <f>'BAR BB| Open rates'!C3</f>
        <v>45409</v>
      </c>
      <c r="D3" s="114">
        <f>'BAR BB| Open rates'!D3</f>
        <v>45410</v>
      </c>
      <c r="E3" s="114">
        <f>'BAR BB| Open rates'!E3</f>
        <v>45411</v>
      </c>
      <c r="F3" s="114">
        <f>'BAR BB| Open rates'!F3</f>
        <v>45413</v>
      </c>
      <c r="G3" s="114">
        <f>'BAR BB| Open rates'!G3</f>
        <v>45415</v>
      </c>
      <c r="H3" s="114">
        <f>'BAR BB| Open rates'!H3</f>
        <v>45417</v>
      </c>
      <c r="I3" s="114">
        <f>'BAR BB| Open rates'!I3</f>
        <v>45420</v>
      </c>
      <c r="J3" s="114">
        <f>'BAR BB| Open rates'!J3</f>
        <v>45424</v>
      </c>
      <c r="K3" s="114">
        <f>'BAR BB| Open rates'!K3</f>
        <v>45429</v>
      </c>
      <c r="L3" s="114">
        <f>'BAR BB| Open rates'!L3</f>
        <v>45431</v>
      </c>
      <c r="M3" s="114">
        <f>'BAR BB| Open rates'!M3</f>
        <v>45436</v>
      </c>
      <c r="N3" s="114">
        <f>'BAR BB| Open rates'!N3</f>
        <v>45438</v>
      </c>
      <c r="O3" s="114">
        <f>'BAR BB| Open rates'!O3</f>
        <v>45443</v>
      </c>
      <c r="P3" s="114">
        <f>'BAR BB| Open rates'!P3</f>
        <v>45444</v>
      </c>
      <c r="Q3" s="114">
        <f>'BAR BB| Open rates'!Q3</f>
        <v>45446</v>
      </c>
      <c r="R3" s="114">
        <f>'BAR BB| Open rates'!R3</f>
        <v>45451</v>
      </c>
      <c r="S3" s="114">
        <f>'BAR BB| Open rates'!S3</f>
        <v>45452</v>
      </c>
      <c r="T3" s="114">
        <f>'BAR BB| Open rates'!T3</f>
        <v>45457</v>
      </c>
      <c r="U3" s="114">
        <f>'BAR BB| Open rates'!U3</f>
        <v>45459</v>
      </c>
      <c r="V3" s="114">
        <f>'BAR BB| Open rates'!V3</f>
        <v>45460</v>
      </c>
      <c r="W3" s="114">
        <f>'BAR BB| Open rates'!W3</f>
        <v>45466</v>
      </c>
      <c r="X3" s="114">
        <f>'BAR BB| Open rates'!X3</f>
        <v>45470</v>
      </c>
      <c r="Y3" s="114">
        <f>'BAR BB| Open rates'!Y3</f>
        <v>45474</v>
      </c>
      <c r="Z3" s="114">
        <f>'BAR BB| Open rates'!Z3</f>
        <v>45478</v>
      </c>
      <c r="AA3" s="114">
        <f>'BAR BB| Open rates'!AA3</f>
        <v>45480</v>
      </c>
      <c r="AB3" s="114">
        <f>'BAR BB| Open rates'!AB3</f>
        <v>45485</v>
      </c>
      <c r="AC3" s="114">
        <f>'BAR BB| Open rates'!AC3</f>
        <v>45487</v>
      </c>
      <c r="AD3" s="114">
        <f>'BAR BB| Open rates'!AD3</f>
        <v>45492</v>
      </c>
      <c r="AE3" s="114">
        <f>'BAR BB| Open rates'!AE3</f>
        <v>45494</v>
      </c>
      <c r="AF3" s="114">
        <f>'BAR BB| Open rates'!AF3</f>
        <v>45499</v>
      </c>
      <c r="AG3" s="114">
        <f>'BAR BB| Open rates'!AG3</f>
        <v>45501</v>
      </c>
      <c r="AH3" s="114">
        <f>'BAR BB| Open rates'!AH3</f>
        <v>45505</v>
      </c>
      <c r="AI3" s="114">
        <f>'BAR BB| Open rates'!AI3</f>
        <v>45506</v>
      </c>
      <c r="AJ3" s="114">
        <f>'BAR BB| Open rates'!AJ3</f>
        <v>45508</v>
      </c>
      <c r="AK3" s="114">
        <f>'BAR BB| Open rates'!AK3</f>
        <v>45513</v>
      </c>
      <c r="AL3" s="114">
        <f>'BAR BB| Open rates'!AL3</f>
        <v>45515</v>
      </c>
      <c r="AM3" s="114">
        <f>'BAR BB| Open rates'!AM3</f>
        <v>45520</v>
      </c>
      <c r="AN3" s="114">
        <f>'BAR BB| Open rates'!AN3</f>
        <v>45522</v>
      </c>
      <c r="AO3" s="114">
        <f>'BAR BB| Open rates'!AO3</f>
        <v>45526</v>
      </c>
      <c r="AP3" s="114">
        <f>'BAR BB| Open rates'!AP3</f>
        <v>45532</v>
      </c>
      <c r="AQ3" s="114">
        <f>'BAR BB| Open rates'!AQ3</f>
        <v>45534</v>
      </c>
      <c r="AR3" s="114">
        <f>'BAR BB| Open rates'!AR3</f>
        <v>45536</v>
      </c>
      <c r="AS3" s="114">
        <f>'BAR BB| Open rates'!AS3</f>
        <v>45537</v>
      </c>
      <c r="AT3" s="114">
        <f>'BAR BB| Open rates'!AT3</f>
        <v>45541</v>
      </c>
      <c r="AU3" s="114">
        <f>'BAR BB| Open rates'!AU3</f>
        <v>45543</v>
      </c>
      <c r="AV3" s="114">
        <f>'BAR BB| Open rates'!AV3</f>
        <v>45548</v>
      </c>
      <c r="AW3" s="114">
        <f>'BAR BB| Open rates'!AW3</f>
        <v>45550</v>
      </c>
      <c r="AX3" s="114">
        <f>'BAR BB| Open rates'!AX3</f>
        <v>45555</v>
      </c>
      <c r="AY3" s="114">
        <f>'BAR BB| Open rates'!AY3</f>
        <v>45557</v>
      </c>
      <c r="AZ3" s="114">
        <f>'BAR BB| Open rates'!AZ3</f>
        <v>45562</v>
      </c>
      <c r="BA3" s="114">
        <f>'BAR BB| Open rates'!BA3</f>
        <v>45564</v>
      </c>
    </row>
    <row r="4" spans="1:53" s="33" customFormat="1" ht="26.25" customHeight="1" x14ac:dyDescent="0.2">
      <c r="A4" s="105"/>
      <c r="B4" s="116">
        <f>'BAR BB| Open rates'!B4</f>
        <v>45408</v>
      </c>
      <c r="C4" s="116">
        <f>'BAR BB| Open rates'!C4</f>
        <v>45409</v>
      </c>
      <c r="D4" s="116">
        <f>'BAR BB| Open rates'!D4</f>
        <v>45410</v>
      </c>
      <c r="E4" s="116">
        <f>'BAR BB| Open rates'!E4</f>
        <v>45412</v>
      </c>
      <c r="F4" s="116">
        <f>'BAR BB| Open rates'!F4</f>
        <v>45414</v>
      </c>
      <c r="G4" s="116">
        <f>'BAR BB| Open rates'!G4</f>
        <v>45416</v>
      </c>
      <c r="H4" s="116">
        <f>'BAR BB| Open rates'!H4</f>
        <v>45419</v>
      </c>
      <c r="I4" s="116">
        <f>'BAR BB| Open rates'!I4</f>
        <v>45423</v>
      </c>
      <c r="J4" s="116">
        <f>'BAR BB| Open rates'!J4</f>
        <v>45428</v>
      </c>
      <c r="K4" s="116">
        <f>'BAR BB| Open rates'!K4</f>
        <v>45430</v>
      </c>
      <c r="L4" s="116">
        <f>'BAR BB| Open rates'!L4</f>
        <v>45435</v>
      </c>
      <c r="M4" s="116">
        <f>'BAR BB| Open rates'!M4</f>
        <v>45437</v>
      </c>
      <c r="N4" s="116">
        <f>'BAR BB| Open rates'!N4</f>
        <v>45442</v>
      </c>
      <c r="O4" s="116">
        <f>'BAR BB| Open rates'!O4</f>
        <v>45443</v>
      </c>
      <c r="P4" s="116">
        <f>'BAR BB| Open rates'!P4</f>
        <v>45445</v>
      </c>
      <c r="Q4" s="116">
        <f>'BAR BB| Open rates'!Q4</f>
        <v>45450</v>
      </c>
      <c r="R4" s="116">
        <f>'BAR BB| Open rates'!R4</f>
        <v>45451</v>
      </c>
      <c r="S4" s="116">
        <f>'BAR BB| Open rates'!S4</f>
        <v>45456</v>
      </c>
      <c r="T4" s="116">
        <f>'BAR BB| Open rates'!T4</f>
        <v>45458</v>
      </c>
      <c r="U4" s="116">
        <f>'BAR BB| Open rates'!U4</f>
        <v>45459</v>
      </c>
      <c r="V4" s="116">
        <f>'BAR BB| Open rates'!V4</f>
        <v>45465</v>
      </c>
      <c r="W4" s="116">
        <f>'BAR BB| Open rates'!W4</f>
        <v>45469</v>
      </c>
      <c r="X4" s="116">
        <f>'BAR BB| Open rates'!X4</f>
        <v>45473</v>
      </c>
      <c r="Y4" s="116">
        <f>'BAR BB| Open rates'!Y4</f>
        <v>45477</v>
      </c>
      <c r="Z4" s="116">
        <f>'BAR BB| Open rates'!Z4</f>
        <v>45479</v>
      </c>
      <c r="AA4" s="116">
        <f>'BAR BB| Open rates'!AA4</f>
        <v>45484</v>
      </c>
      <c r="AB4" s="116">
        <f>'BAR BB| Open rates'!AB4</f>
        <v>45486</v>
      </c>
      <c r="AC4" s="116">
        <f>'BAR BB| Open rates'!AC4</f>
        <v>45491</v>
      </c>
      <c r="AD4" s="116">
        <f>'BAR BB| Open rates'!AD4</f>
        <v>45493</v>
      </c>
      <c r="AE4" s="116">
        <f>'BAR BB| Open rates'!AE4</f>
        <v>45498</v>
      </c>
      <c r="AF4" s="116">
        <f>'BAR BB| Open rates'!AF4</f>
        <v>45500</v>
      </c>
      <c r="AG4" s="116">
        <f>'BAR BB| Open rates'!AG4</f>
        <v>45504</v>
      </c>
      <c r="AH4" s="116">
        <f>'BAR BB| Open rates'!AH4</f>
        <v>45505</v>
      </c>
      <c r="AI4" s="116">
        <f>'BAR BB| Open rates'!AI4</f>
        <v>45507</v>
      </c>
      <c r="AJ4" s="116">
        <f>'BAR BB| Open rates'!AJ4</f>
        <v>45512</v>
      </c>
      <c r="AK4" s="116">
        <f>'BAR BB| Open rates'!AK4</f>
        <v>45514</v>
      </c>
      <c r="AL4" s="116">
        <f>'BAR BB| Open rates'!AL4</f>
        <v>45519</v>
      </c>
      <c r="AM4" s="116">
        <f>'BAR BB| Open rates'!AM4</f>
        <v>45521</v>
      </c>
      <c r="AN4" s="116">
        <f>'BAR BB| Open rates'!AN4</f>
        <v>45525</v>
      </c>
      <c r="AO4" s="116">
        <f>'BAR BB| Open rates'!AO4</f>
        <v>45531</v>
      </c>
      <c r="AP4" s="116">
        <f>'BAR BB| Open rates'!AP4</f>
        <v>45533</v>
      </c>
      <c r="AQ4" s="116">
        <f>'BAR BB| Open rates'!AQ4</f>
        <v>45535</v>
      </c>
      <c r="AR4" s="116">
        <f>'BAR BB| Open rates'!AR4</f>
        <v>45536</v>
      </c>
      <c r="AS4" s="116">
        <f>'BAR BB| Open rates'!AS4</f>
        <v>45540</v>
      </c>
      <c r="AT4" s="116">
        <f>'BAR BB| Open rates'!AT4</f>
        <v>45542</v>
      </c>
      <c r="AU4" s="116">
        <f>'BAR BB| Open rates'!AU4</f>
        <v>45547</v>
      </c>
      <c r="AV4" s="116">
        <f>'BAR BB| Open rates'!AV4</f>
        <v>45549</v>
      </c>
      <c r="AW4" s="116">
        <f>'BAR BB| Open rates'!AW4</f>
        <v>45554</v>
      </c>
      <c r="AX4" s="116">
        <f>'BAR BB| Open rates'!AX4</f>
        <v>45556</v>
      </c>
      <c r="AY4" s="116">
        <f>'BAR BB| Open rates'!AY4</f>
        <v>45561</v>
      </c>
      <c r="AZ4" s="116">
        <f>'BAR BB| Open rates'!AZ4</f>
        <v>45563</v>
      </c>
      <c r="BA4" s="116">
        <f>'BAR BB| Open rates'!BA4</f>
        <v>45565</v>
      </c>
    </row>
    <row r="5" spans="1:53" s="36" customFormat="1" ht="12" customHeight="1" x14ac:dyDescent="0.2">
      <c r="A5" s="164" t="str">
        <f>'BAR BB| Open rates'!A5</f>
        <v>Делюкс/ Deluxe</v>
      </c>
    </row>
    <row r="6" spans="1:53" s="36" customFormat="1" ht="12" customHeight="1" x14ac:dyDescent="0.2">
      <c r="A6" s="52">
        <f>'BAR BB| Open rates'!A6</f>
        <v>1</v>
      </c>
      <c r="B6" s="57">
        <f>'BAR BB| Open rates'!B6*0.87*0.9</f>
        <v>23411.7</v>
      </c>
      <c r="C6" s="57">
        <f>'BAR BB| Open rates'!C6*0.87*0.9</f>
        <v>24977.7</v>
      </c>
      <c r="D6" s="57">
        <f>'BAR BB| Open rates'!D6*0.87*0.9</f>
        <v>23411.7</v>
      </c>
      <c r="E6" s="57">
        <f>'BAR BB| Open rates'!E6*0.87*0.9</f>
        <v>20279.7</v>
      </c>
      <c r="F6" s="57">
        <f>'BAR BB| Open rates'!F6*0.87*0.9</f>
        <v>16286.4</v>
      </c>
      <c r="G6" s="57">
        <f>'BAR BB| Open rates'!G6*0.87*0.9</f>
        <v>20279.7</v>
      </c>
      <c r="H6" s="57">
        <f>'BAR BB| Open rates'!H6*0.87*0.9</f>
        <v>16286.4</v>
      </c>
      <c r="I6" s="57">
        <f>'BAR BB| Open rates'!I6*0.87*0.9</f>
        <v>20279.7</v>
      </c>
      <c r="J6" s="57">
        <f>'BAR BB| Open rates'!J6*0.87*0.9</f>
        <v>12997.800000000001</v>
      </c>
      <c r="K6" s="57">
        <f>'BAR BB| Open rates'!K6*0.87*0.9</f>
        <v>12997.800000000001</v>
      </c>
      <c r="L6" s="57">
        <f>'BAR BB| Open rates'!L6*0.87*0.9</f>
        <v>11196.9</v>
      </c>
      <c r="M6" s="57">
        <f>'BAR BB| Open rates'!M6*0.87*0.9</f>
        <v>12997.800000000001</v>
      </c>
      <c r="N6" s="57">
        <f>'BAR BB| Open rates'!N6*0.87*0.9</f>
        <v>12997.800000000001</v>
      </c>
      <c r="O6" s="57">
        <f>'BAR BB| Open rates'!O6*0.87*0.9</f>
        <v>12997.800000000001</v>
      </c>
      <c r="P6" s="57">
        <f>'BAR BB| Open rates'!P6*0.87*0.9</f>
        <v>12997.800000000001</v>
      </c>
      <c r="Q6" s="57">
        <f>'BAR BB| Open rates'!Q6*0.87*0.9</f>
        <v>20279.7</v>
      </c>
      <c r="R6" s="57">
        <f>'BAR BB| Open rates'!R6*0.87*0.9</f>
        <v>16286.4</v>
      </c>
      <c r="S6" s="57">
        <f>'BAR BB| Open rates'!S6*0.87*0.9</f>
        <v>12997.800000000001</v>
      </c>
      <c r="T6" s="57">
        <f>'BAR BB| Open rates'!T6*0.87*0.9</f>
        <v>16286.4</v>
      </c>
      <c r="U6" s="57">
        <f>'BAR BB| Open rates'!U6*0.87*0.9</f>
        <v>12997.800000000001</v>
      </c>
      <c r="V6" s="57">
        <f>'BAR BB| Open rates'!V6*0.87*0.9</f>
        <v>23411.7</v>
      </c>
      <c r="W6" s="57">
        <f>'BAR BB| Open rates'!W6*0.87*0.9</f>
        <v>12997.800000000001</v>
      </c>
      <c r="X6" s="57">
        <f>'BAR BB| Open rates'!X6*0.87*0.9</f>
        <v>16286.4</v>
      </c>
      <c r="Y6" s="57">
        <f>'BAR BB| Open rates'!Y6*0.87*0.9</f>
        <v>20279.7</v>
      </c>
      <c r="Z6" s="57">
        <f>'BAR BB| Open rates'!Z6*0.87*0.9</f>
        <v>23411.7</v>
      </c>
      <c r="AA6" s="57">
        <f>'BAR BB| Open rates'!AA6*0.87*0.9</f>
        <v>20279.7</v>
      </c>
      <c r="AB6" s="57">
        <f>'BAR BB| Open rates'!AB6*0.87*0.9</f>
        <v>23411.7</v>
      </c>
      <c r="AC6" s="57">
        <f>'BAR BB| Open rates'!AC6*0.87*0.9</f>
        <v>20279.7</v>
      </c>
      <c r="AD6" s="57">
        <f>'BAR BB| Open rates'!AD6*0.87*0.9</f>
        <v>23411.7</v>
      </c>
      <c r="AE6" s="57">
        <f>'BAR BB| Open rates'!AE6*0.87*0.9</f>
        <v>20279.7</v>
      </c>
      <c r="AF6" s="57">
        <f>'BAR BB| Open rates'!AF6*0.87*0.9</f>
        <v>23411.7</v>
      </c>
      <c r="AG6" s="57">
        <f>'BAR BB| Open rates'!AG6*0.87*0.9</f>
        <v>20279.7</v>
      </c>
      <c r="AH6" s="57">
        <f>'BAR BB| Open rates'!AH6*0.87*0.9</f>
        <v>23411.7</v>
      </c>
      <c r="AI6" s="57">
        <f>'BAR BB| Open rates'!AI6*0.87*0.9</f>
        <v>27953.100000000002</v>
      </c>
      <c r="AJ6" s="57">
        <f>'BAR BB| Open rates'!AJ6*0.87*0.9</f>
        <v>23411.7</v>
      </c>
      <c r="AK6" s="57">
        <f>'BAR BB| Open rates'!AK6*0.87*0.9</f>
        <v>27953.100000000002</v>
      </c>
      <c r="AL6" s="57">
        <f>'BAR BB| Open rates'!AL6*0.87*0.9</f>
        <v>23411.7</v>
      </c>
      <c r="AM6" s="57">
        <f>'BAR BB| Open rates'!AM6*0.87*0.9</f>
        <v>27953.100000000002</v>
      </c>
      <c r="AN6" s="57">
        <f>'BAR BB| Open rates'!AN6*0.87*0.9</f>
        <v>27953.100000000002</v>
      </c>
      <c r="AO6" s="57">
        <f>'BAR BB| Open rates'!AO6*0.87*0.9</f>
        <v>46901.700000000004</v>
      </c>
      <c r="AP6" s="57">
        <f>'BAR BB| Open rates'!AP6*0.87*0.9</f>
        <v>27953.100000000002</v>
      </c>
      <c r="AQ6" s="57">
        <f>'BAR BB| Open rates'!AQ6*0.87*0.9</f>
        <v>27953.100000000002</v>
      </c>
      <c r="AR6" s="57">
        <f>'BAR BB| Open rates'!AR6*0.87*0.9</f>
        <v>20279.7</v>
      </c>
      <c r="AS6" s="57">
        <f>'BAR BB| Open rates'!AS6*0.87*0.9</f>
        <v>16286.4</v>
      </c>
      <c r="AT6" s="57">
        <f>'BAR BB| Open rates'!AT6*0.87*0.9</f>
        <v>20279.7</v>
      </c>
      <c r="AU6" s="57">
        <f>'BAR BB| Open rates'!AU6*0.87*0.9</f>
        <v>16286.4</v>
      </c>
      <c r="AV6" s="57">
        <f>'BAR BB| Open rates'!AV6*0.87*0.9</f>
        <v>20279.7</v>
      </c>
      <c r="AW6" s="57">
        <f>'BAR BB| Open rates'!AW6*0.87*0.9</f>
        <v>16286.4</v>
      </c>
      <c r="AX6" s="57">
        <f>'BAR BB| Open rates'!AX6*0.87*0.9</f>
        <v>20279.7</v>
      </c>
      <c r="AY6" s="57">
        <f>'BAR BB| Open rates'!AY6*0.87*0.9</f>
        <v>16286.4</v>
      </c>
      <c r="AZ6" s="57">
        <f>'BAR BB| Open rates'!AZ6*0.87*0.9</f>
        <v>20279.7</v>
      </c>
      <c r="BA6" s="57">
        <f>'BAR BB| Open rates'!BA6*0.87*0.9</f>
        <v>16286.4</v>
      </c>
    </row>
    <row r="7" spans="1:53" s="36" customFormat="1" ht="12" customHeight="1" x14ac:dyDescent="0.2">
      <c r="A7" s="52">
        <f>'BAR BB| Open rates'!A7</f>
        <v>2</v>
      </c>
      <c r="B7" s="57">
        <f>'BAR BB| Open rates'!B7*0.87*0.9</f>
        <v>24977.7</v>
      </c>
      <c r="C7" s="57">
        <f>'BAR BB| Open rates'!C7*0.87*0.9</f>
        <v>26543.7</v>
      </c>
      <c r="D7" s="57">
        <f>'BAR BB| Open rates'!D7*0.87*0.9</f>
        <v>24977.7</v>
      </c>
      <c r="E7" s="57">
        <f>'BAR BB| Open rates'!E7*0.87*0.9</f>
        <v>21845.7</v>
      </c>
      <c r="F7" s="57">
        <f>'BAR BB| Open rates'!F7*0.87*0.9</f>
        <v>17852.400000000001</v>
      </c>
      <c r="G7" s="57">
        <f>'BAR BB| Open rates'!G7*0.87*0.9</f>
        <v>21845.7</v>
      </c>
      <c r="H7" s="57">
        <f>'BAR BB| Open rates'!H7*0.87*0.9</f>
        <v>17852.400000000001</v>
      </c>
      <c r="I7" s="57">
        <f>'BAR BB| Open rates'!I7*0.87*0.9</f>
        <v>21845.7</v>
      </c>
      <c r="J7" s="57">
        <f>'BAR BB| Open rates'!J7*0.87*0.9</f>
        <v>14563.800000000001</v>
      </c>
      <c r="K7" s="57">
        <f>'BAR BB| Open rates'!K7*0.87*0.9</f>
        <v>14563.800000000001</v>
      </c>
      <c r="L7" s="57">
        <f>'BAR BB| Open rates'!L7*0.87*0.9</f>
        <v>12762.9</v>
      </c>
      <c r="M7" s="57">
        <f>'BAR BB| Open rates'!M7*0.87*0.9</f>
        <v>14563.800000000001</v>
      </c>
      <c r="N7" s="57">
        <f>'BAR BB| Open rates'!N7*0.87*0.9</f>
        <v>14563.800000000001</v>
      </c>
      <c r="O7" s="57">
        <f>'BAR BB| Open rates'!O7*0.87*0.9</f>
        <v>14563.800000000001</v>
      </c>
      <c r="P7" s="57">
        <f>'BAR BB| Open rates'!P7*0.87*0.9</f>
        <v>14563.800000000001</v>
      </c>
      <c r="Q7" s="57">
        <f>'BAR BB| Open rates'!Q7*0.87*0.9</f>
        <v>21845.7</v>
      </c>
      <c r="R7" s="57">
        <f>'BAR BB| Open rates'!R7*0.87*0.9</f>
        <v>17852.400000000001</v>
      </c>
      <c r="S7" s="57">
        <f>'BAR BB| Open rates'!S7*0.87*0.9</f>
        <v>14563.800000000001</v>
      </c>
      <c r="T7" s="57">
        <f>'BAR BB| Open rates'!T7*0.87*0.9</f>
        <v>17852.400000000001</v>
      </c>
      <c r="U7" s="57">
        <f>'BAR BB| Open rates'!U7*0.87*0.9</f>
        <v>14563.800000000001</v>
      </c>
      <c r="V7" s="57">
        <f>'BAR BB| Open rates'!V7*0.87*0.9</f>
        <v>24977.7</v>
      </c>
      <c r="W7" s="57">
        <f>'BAR BB| Open rates'!W7*0.87*0.9</f>
        <v>14563.800000000001</v>
      </c>
      <c r="X7" s="57">
        <f>'BAR BB| Open rates'!X7*0.87*0.9</f>
        <v>17852.400000000001</v>
      </c>
      <c r="Y7" s="57">
        <f>'BAR BB| Open rates'!Y7*0.87*0.9</f>
        <v>21845.7</v>
      </c>
      <c r="Z7" s="57">
        <f>'BAR BB| Open rates'!Z7*0.87*0.9</f>
        <v>24977.7</v>
      </c>
      <c r="AA7" s="57">
        <f>'BAR BB| Open rates'!AA7*0.87*0.9</f>
        <v>21845.7</v>
      </c>
      <c r="AB7" s="57">
        <f>'BAR BB| Open rates'!AB7*0.87*0.9</f>
        <v>24977.7</v>
      </c>
      <c r="AC7" s="57">
        <f>'BAR BB| Open rates'!AC7*0.87*0.9</f>
        <v>21845.7</v>
      </c>
      <c r="AD7" s="57">
        <f>'BAR BB| Open rates'!AD7*0.87*0.9</f>
        <v>24977.7</v>
      </c>
      <c r="AE7" s="57">
        <f>'BAR BB| Open rates'!AE7*0.87*0.9</f>
        <v>21845.7</v>
      </c>
      <c r="AF7" s="57">
        <f>'BAR BB| Open rates'!AF7*0.87*0.9</f>
        <v>24977.7</v>
      </c>
      <c r="AG7" s="57">
        <f>'BAR BB| Open rates'!AG7*0.87*0.9</f>
        <v>21845.7</v>
      </c>
      <c r="AH7" s="57">
        <f>'BAR BB| Open rates'!AH7*0.87*0.9</f>
        <v>24977.7</v>
      </c>
      <c r="AI7" s="57">
        <f>'BAR BB| Open rates'!AI7*0.87*0.9</f>
        <v>29519.100000000002</v>
      </c>
      <c r="AJ7" s="57">
        <f>'BAR BB| Open rates'!AJ7*0.87*0.9</f>
        <v>24977.7</v>
      </c>
      <c r="AK7" s="57">
        <f>'BAR BB| Open rates'!AK7*0.87*0.9</f>
        <v>29519.100000000002</v>
      </c>
      <c r="AL7" s="57">
        <f>'BAR BB| Open rates'!AL7*0.87*0.9</f>
        <v>24977.7</v>
      </c>
      <c r="AM7" s="57">
        <f>'BAR BB| Open rates'!AM7*0.87*0.9</f>
        <v>29519.100000000002</v>
      </c>
      <c r="AN7" s="57">
        <f>'BAR BB| Open rates'!AN7*0.87*0.9</f>
        <v>29519.100000000002</v>
      </c>
      <c r="AO7" s="57">
        <f>'BAR BB| Open rates'!AO7*0.87*0.9</f>
        <v>48467.700000000004</v>
      </c>
      <c r="AP7" s="57">
        <f>'BAR BB| Open rates'!AP7*0.87*0.9</f>
        <v>29519.100000000002</v>
      </c>
      <c r="AQ7" s="57">
        <f>'BAR BB| Open rates'!AQ7*0.87*0.9</f>
        <v>29519.100000000002</v>
      </c>
      <c r="AR7" s="57">
        <f>'BAR BB| Open rates'!AR7*0.87*0.9</f>
        <v>21845.7</v>
      </c>
      <c r="AS7" s="57">
        <f>'BAR BB| Open rates'!AS7*0.87*0.9</f>
        <v>17852.400000000001</v>
      </c>
      <c r="AT7" s="57">
        <f>'BAR BB| Open rates'!AT7*0.87*0.9</f>
        <v>21845.7</v>
      </c>
      <c r="AU7" s="57">
        <f>'BAR BB| Open rates'!AU7*0.87*0.9</f>
        <v>17852.400000000001</v>
      </c>
      <c r="AV7" s="57">
        <f>'BAR BB| Open rates'!AV7*0.87*0.9</f>
        <v>21845.7</v>
      </c>
      <c r="AW7" s="57">
        <f>'BAR BB| Open rates'!AW7*0.87*0.9</f>
        <v>17852.400000000001</v>
      </c>
      <c r="AX7" s="57">
        <f>'BAR BB| Open rates'!AX7*0.87*0.9</f>
        <v>21845.7</v>
      </c>
      <c r="AY7" s="57">
        <f>'BAR BB| Open rates'!AY7*0.87*0.9</f>
        <v>17852.400000000001</v>
      </c>
      <c r="AZ7" s="57">
        <f>'BAR BB| Open rates'!AZ7*0.87*0.9</f>
        <v>21845.7</v>
      </c>
      <c r="BA7" s="57">
        <f>'BAR BB| Open rates'!BA7*0.87*0.9</f>
        <v>17852.400000000001</v>
      </c>
    </row>
    <row r="8" spans="1:53" s="36" customFormat="1" ht="12" customHeight="1" x14ac:dyDescent="0.2">
      <c r="A8" s="146" t="str">
        <f>'BAR BB| Open rates'!A8</f>
        <v>Делюкс с видом на горы / Deluxe Mountain View</v>
      </c>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row>
    <row r="9" spans="1:53" s="36" customFormat="1" ht="12" customHeight="1" x14ac:dyDescent="0.2">
      <c r="A9" s="52">
        <f>'BAR BB| Open rates'!A9</f>
        <v>1</v>
      </c>
      <c r="B9" s="57">
        <f>'BAR BB| Open rates'!B9*0.87*0.9</f>
        <v>25760.7</v>
      </c>
      <c r="C9" s="57">
        <f>'BAR BB| Open rates'!C9*0.87*0.9</f>
        <v>27326.7</v>
      </c>
      <c r="D9" s="57">
        <f>'BAR BB| Open rates'!D9*0.87*0.9</f>
        <v>25760.7</v>
      </c>
      <c r="E9" s="57">
        <f>'BAR BB| Open rates'!E9*0.87*0.9</f>
        <v>22628.7</v>
      </c>
      <c r="F9" s="57">
        <f>'BAR BB| Open rates'!F9*0.87*0.9</f>
        <v>18635.400000000001</v>
      </c>
      <c r="G9" s="57">
        <f>'BAR BB| Open rates'!G9*0.87*0.9</f>
        <v>22628.7</v>
      </c>
      <c r="H9" s="57">
        <f>'BAR BB| Open rates'!H9*0.87*0.9</f>
        <v>18635.400000000001</v>
      </c>
      <c r="I9" s="57">
        <f>'BAR BB| Open rates'!I9*0.87*0.9</f>
        <v>22628.7</v>
      </c>
      <c r="J9" s="57">
        <f>'BAR BB| Open rates'!J9*0.87*0.9</f>
        <v>15346.800000000001</v>
      </c>
      <c r="K9" s="57">
        <f>'BAR BB| Open rates'!K9*0.87*0.9</f>
        <v>15346.800000000001</v>
      </c>
      <c r="L9" s="57">
        <f>'BAR BB| Open rates'!L9*0.87*0.9</f>
        <v>13545.9</v>
      </c>
      <c r="M9" s="57">
        <f>'BAR BB| Open rates'!M9*0.87*0.9</f>
        <v>15346.800000000001</v>
      </c>
      <c r="N9" s="57">
        <f>'BAR BB| Open rates'!N9*0.87*0.9</f>
        <v>15346.800000000001</v>
      </c>
      <c r="O9" s="57">
        <f>'BAR BB| Open rates'!O9*0.87*0.9</f>
        <v>15346.800000000001</v>
      </c>
      <c r="P9" s="57">
        <f>'BAR BB| Open rates'!P9*0.87*0.9</f>
        <v>15346.800000000001</v>
      </c>
      <c r="Q9" s="57">
        <f>'BAR BB| Open rates'!Q9*0.87*0.9</f>
        <v>22628.7</v>
      </c>
      <c r="R9" s="57">
        <f>'BAR BB| Open rates'!R9*0.87*0.9</f>
        <v>18635.400000000001</v>
      </c>
      <c r="S9" s="57">
        <f>'BAR BB| Open rates'!S9*0.87*0.9</f>
        <v>15346.800000000001</v>
      </c>
      <c r="T9" s="57">
        <f>'BAR BB| Open rates'!T9*0.87*0.9</f>
        <v>18635.400000000001</v>
      </c>
      <c r="U9" s="57">
        <f>'BAR BB| Open rates'!U9*0.87*0.9</f>
        <v>15346.800000000001</v>
      </c>
      <c r="V9" s="57">
        <f>'BAR BB| Open rates'!V9*0.87*0.9</f>
        <v>25760.7</v>
      </c>
      <c r="W9" s="57">
        <f>'BAR BB| Open rates'!W9*0.87*0.9</f>
        <v>15346.800000000001</v>
      </c>
      <c r="X9" s="57">
        <f>'BAR BB| Open rates'!X9*0.87*0.9</f>
        <v>18635.400000000001</v>
      </c>
      <c r="Y9" s="57">
        <f>'BAR BB| Open rates'!Y9*0.87*0.9</f>
        <v>22628.7</v>
      </c>
      <c r="Z9" s="57">
        <f>'BAR BB| Open rates'!Z9*0.87*0.9</f>
        <v>25760.7</v>
      </c>
      <c r="AA9" s="57">
        <f>'BAR BB| Open rates'!AA9*0.87*0.9</f>
        <v>22628.7</v>
      </c>
      <c r="AB9" s="57">
        <f>'BAR BB| Open rates'!AB9*0.87*0.9</f>
        <v>25760.7</v>
      </c>
      <c r="AC9" s="57">
        <f>'BAR BB| Open rates'!AC9*0.87*0.9</f>
        <v>22628.7</v>
      </c>
      <c r="AD9" s="57">
        <f>'BAR BB| Open rates'!AD9*0.87*0.9</f>
        <v>25760.7</v>
      </c>
      <c r="AE9" s="57">
        <f>'BAR BB| Open rates'!AE9*0.87*0.9</f>
        <v>22628.7</v>
      </c>
      <c r="AF9" s="57">
        <f>'BAR BB| Open rates'!AF9*0.87*0.9</f>
        <v>25760.7</v>
      </c>
      <c r="AG9" s="57">
        <f>'BAR BB| Open rates'!AG9*0.87*0.9</f>
        <v>22628.7</v>
      </c>
      <c r="AH9" s="57">
        <f>'BAR BB| Open rates'!AH9*0.87*0.9</f>
        <v>25760.7</v>
      </c>
      <c r="AI9" s="57">
        <f>'BAR BB| Open rates'!AI9*0.87*0.9</f>
        <v>30302.100000000002</v>
      </c>
      <c r="AJ9" s="57">
        <f>'BAR BB| Open rates'!AJ9*0.87*0.9</f>
        <v>25760.7</v>
      </c>
      <c r="AK9" s="57">
        <f>'BAR BB| Open rates'!AK9*0.87*0.9</f>
        <v>30302.100000000002</v>
      </c>
      <c r="AL9" s="57">
        <f>'BAR BB| Open rates'!AL9*0.87*0.9</f>
        <v>25760.7</v>
      </c>
      <c r="AM9" s="57">
        <f>'BAR BB| Open rates'!AM9*0.87*0.9</f>
        <v>30302.100000000002</v>
      </c>
      <c r="AN9" s="57">
        <f>'BAR BB| Open rates'!AN9*0.87*0.9</f>
        <v>30302.100000000002</v>
      </c>
      <c r="AO9" s="57">
        <f>'BAR BB| Open rates'!AO9*0.87*0.9</f>
        <v>49250.700000000004</v>
      </c>
      <c r="AP9" s="57">
        <f>'BAR BB| Open rates'!AP9*0.87*0.9</f>
        <v>30302.100000000002</v>
      </c>
      <c r="AQ9" s="57">
        <f>'BAR BB| Open rates'!AQ9*0.87*0.9</f>
        <v>30302.100000000002</v>
      </c>
      <c r="AR9" s="57">
        <f>'BAR BB| Open rates'!AR9*0.87*0.9</f>
        <v>22628.7</v>
      </c>
      <c r="AS9" s="57">
        <f>'BAR BB| Open rates'!AS9*0.87*0.9</f>
        <v>18635.400000000001</v>
      </c>
      <c r="AT9" s="57">
        <f>'BAR BB| Open rates'!AT9*0.87*0.9</f>
        <v>22628.7</v>
      </c>
      <c r="AU9" s="57">
        <f>'BAR BB| Open rates'!AU9*0.87*0.9</f>
        <v>18635.400000000001</v>
      </c>
      <c r="AV9" s="57">
        <f>'BAR BB| Open rates'!AV9*0.87*0.9</f>
        <v>22628.7</v>
      </c>
      <c r="AW9" s="57">
        <f>'BAR BB| Open rates'!AW9*0.87*0.9</f>
        <v>18635.400000000001</v>
      </c>
      <c r="AX9" s="57">
        <f>'BAR BB| Open rates'!AX9*0.87*0.9</f>
        <v>22628.7</v>
      </c>
      <c r="AY9" s="57">
        <f>'BAR BB| Open rates'!AY9*0.87*0.9</f>
        <v>18635.400000000001</v>
      </c>
      <c r="AZ9" s="57">
        <f>'BAR BB| Open rates'!AZ9*0.87*0.9</f>
        <v>22628.7</v>
      </c>
      <c r="BA9" s="57">
        <f>'BAR BB| Open rates'!BA9*0.87*0.9</f>
        <v>18635.400000000001</v>
      </c>
    </row>
    <row r="10" spans="1:53" s="36" customFormat="1" ht="12" customHeight="1" x14ac:dyDescent="0.2">
      <c r="A10" s="52">
        <f>'BAR BB| Open rates'!A10</f>
        <v>2</v>
      </c>
      <c r="B10" s="57">
        <f>'BAR BB| Open rates'!B10*0.87*0.9</f>
        <v>27326.7</v>
      </c>
      <c r="C10" s="57">
        <f>'BAR BB| Open rates'!C10*0.87*0.9</f>
        <v>28892.7</v>
      </c>
      <c r="D10" s="57">
        <f>'BAR BB| Open rates'!D10*0.87*0.9</f>
        <v>27326.7</v>
      </c>
      <c r="E10" s="57">
        <f>'BAR BB| Open rates'!E10*0.87*0.9</f>
        <v>24194.7</v>
      </c>
      <c r="F10" s="57">
        <f>'BAR BB| Open rates'!F10*0.87*0.9</f>
        <v>20201.400000000001</v>
      </c>
      <c r="G10" s="57">
        <f>'BAR BB| Open rates'!G10*0.87*0.9</f>
        <v>24194.7</v>
      </c>
      <c r="H10" s="57">
        <f>'BAR BB| Open rates'!H10*0.87*0.9</f>
        <v>20201.400000000001</v>
      </c>
      <c r="I10" s="57">
        <f>'BAR BB| Open rates'!I10*0.87*0.9</f>
        <v>24194.7</v>
      </c>
      <c r="J10" s="57">
        <f>'BAR BB| Open rates'!J10*0.87*0.9</f>
        <v>16912.8</v>
      </c>
      <c r="K10" s="57">
        <f>'BAR BB| Open rates'!K10*0.87*0.9</f>
        <v>16912.8</v>
      </c>
      <c r="L10" s="57">
        <f>'BAR BB| Open rates'!L10*0.87*0.9</f>
        <v>15111.9</v>
      </c>
      <c r="M10" s="57">
        <f>'BAR BB| Open rates'!M10*0.87*0.9</f>
        <v>16912.8</v>
      </c>
      <c r="N10" s="57">
        <f>'BAR BB| Open rates'!N10*0.87*0.9</f>
        <v>16912.8</v>
      </c>
      <c r="O10" s="57">
        <f>'BAR BB| Open rates'!O10*0.87*0.9</f>
        <v>16912.8</v>
      </c>
      <c r="P10" s="57">
        <f>'BAR BB| Open rates'!P10*0.87*0.9</f>
        <v>16912.8</v>
      </c>
      <c r="Q10" s="57">
        <f>'BAR BB| Open rates'!Q10*0.87*0.9</f>
        <v>24194.7</v>
      </c>
      <c r="R10" s="57">
        <f>'BAR BB| Open rates'!R10*0.87*0.9</f>
        <v>20201.400000000001</v>
      </c>
      <c r="S10" s="57">
        <f>'BAR BB| Open rates'!S10*0.87*0.9</f>
        <v>16912.8</v>
      </c>
      <c r="T10" s="57">
        <f>'BAR BB| Open rates'!T10*0.87*0.9</f>
        <v>20201.400000000001</v>
      </c>
      <c r="U10" s="57">
        <f>'BAR BB| Open rates'!U10*0.87*0.9</f>
        <v>16912.8</v>
      </c>
      <c r="V10" s="57">
        <f>'BAR BB| Open rates'!V10*0.87*0.9</f>
        <v>27326.7</v>
      </c>
      <c r="W10" s="57">
        <f>'BAR BB| Open rates'!W10*0.87*0.9</f>
        <v>16912.8</v>
      </c>
      <c r="X10" s="57">
        <f>'BAR BB| Open rates'!X10*0.87*0.9</f>
        <v>20201.400000000001</v>
      </c>
      <c r="Y10" s="57">
        <f>'BAR BB| Open rates'!Y10*0.87*0.9</f>
        <v>24194.7</v>
      </c>
      <c r="Z10" s="57">
        <f>'BAR BB| Open rates'!Z10*0.87*0.9</f>
        <v>27326.7</v>
      </c>
      <c r="AA10" s="57">
        <f>'BAR BB| Open rates'!AA10*0.87*0.9</f>
        <v>24194.7</v>
      </c>
      <c r="AB10" s="57">
        <f>'BAR BB| Open rates'!AB10*0.87*0.9</f>
        <v>27326.7</v>
      </c>
      <c r="AC10" s="57">
        <f>'BAR BB| Open rates'!AC10*0.87*0.9</f>
        <v>24194.7</v>
      </c>
      <c r="AD10" s="57">
        <f>'BAR BB| Open rates'!AD10*0.87*0.9</f>
        <v>27326.7</v>
      </c>
      <c r="AE10" s="57">
        <f>'BAR BB| Open rates'!AE10*0.87*0.9</f>
        <v>24194.7</v>
      </c>
      <c r="AF10" s="57">
        <f>'BAR BB| Open rates'!AF10*0.87*0.9</f>
        <v>27326.7</v>
      </c>
      <c r="AG10" s="57">
        <f>'BAR BB| Open rates'!AG10*0.87*0.9</f>
        <v>24194.7</v>
      </c>
      <c r="AH10" s="57">
        <f>'BAR BB| Open rates'!AH10*0.87*0.9</f>
        <v>27326.7</v>
      </c>
      <c r="AI10" s="57">
        <f>'BAR BB| Open rates'!AI10*0.87*0.9</f>
        <v>31868.100000000002</v>
      </c>
      <c r="AJ10" s="57">
        <f>'BAR BB| Open rates'!AJ10*0.87*0.9</f>
        <v>27326.7</v>
      </c>
      <c r="AK10" s="57">
        <f>'BAR BB| Open rates'!AK10*0.87*0.9</f>
        <v>31868.100000000002</v>
      </c>
      <c r="AL10" s="57">
        <f>'BAR BB| Open rates'!AL10*0.87*0.9</f>
        <v>27326.7</v>
      </c>
      <c r="AM10" s="57">
        <f>'BAR BB| Open rates'!AM10*0.87*0.9</f>
        <v>31868.100000000002</v>
      </c>
      <c r="AN10" s="57">
        <f>'BAR BB| Open rates'!AN10*0.87*0.9</f>
        <v>31868.100000000002</v>
      </c>
      <c r="AO10" s="57">
        <f>'BAR BB| Open rates'!AO10*0.87*0.9</f>
        <v>50816.700000000004</v>
      </c>
      <c r="AP10" s="57">
        <f>'BAR BB| Open rates'!AP10*0.87*0.9</f>
        <v>31868.100000000002</v>
      </c>
      <c r="AQ10" s="57">
        <f>'BAR BB| Open rates'!AQ10*0.87*0.9</f>
        <v>31868.100000000002</v>
      </c>
      <c r="AR10" s="57">
        <f>'BAR BB| Open rates'!AR10*0.87*0.9</f>
        <v>24194.7</v>
      </c>
      <c r="AS10" s="57">
        <f>'BAR BB| Open rates'!AS10*0.87*0.9</f>
        <v>20201.400000000001</v>
      </c>
      <c r="AT10" s="57">
        <f>'BAR BB| Open rates'!AT10*0.87*0.9</f>
        <v>24194.7</v>
      </c>
      <c r="AU10" s="57">
        <f>'BAR BB| Open rates'!AU10*0.87*0.9</f>
        <v>20201.400000000001</v>
      </c>
      <c r="AV10" s="57">
        <f>'BAR BB| Open rates'!AV10*0.87*0.9</f>
        <v>24194.7</v>
      </c>
      <c r="AW10" s="57">
        <f>'BAR BB| Open rates'!AW10*0.87*0.9</f>
        <v>20201.400000000001</v>
      </c>
      <c r="AX10" s="57">
        <f>'BAR BB| Open rates'!AX10*0.87*0.9</f>
        <v>24194.7</v>
      </c>
      <c r="AY10" s="57">
        <f>'BAR BB| Open rates'!AY10*0.87*0.9</f>
        <v>20201.400000000001</v>
      </c>
      <c r="AZ10" s="57">
        <f>'BAR BB| Open rates'!AZ10*0.87*0.9</f>
        <v>24194.7</v>
      </c>
      <c r="BA10" s="57">
        <f>'BAR BB| Open rates'!BA10*0.87*0.9</f>
        <v>20201.400000000001</v>
      </c>
    </row>
    <row r="11" spans="1:53" s="36" customFormat="1" ht="12" customHeight="1" x14ac:dyDescent="0.2">
      <c r="A11" s="146" t="str">
        <f>'BAR BB| Open rates'!A11</f>
        <v>Люкс/ Suite</v>
      </c>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row>
    <row r="12" spans="1:53" s="36" customFormat="1" ht="12" customHeight="1" x14ac:dyDescent="0.2">
      <c r="A12" s="52">
        <f>'BAR BB| Open rates'!A12</f>
        <v>1</v>
      </c>
      <c r="B12" s="57">
        <f>'BAR BB| Open rates'!B12*0.87*0.9</f>
        <v>28814.400000000001</v>
      </c>
      <c r="C12" s="57">
        <f>'BAR BB| Open rates'!C12*0.87*0.9</f>
        <v>30380.400000000001</v>
      </c>
      <c r="D12" s="57">
        <f>'BAR BB| Open rates'!D12*0.87*0.9</f>
        <v>28814.400000000001</v>
      </c>
      <c r="E12" s="57">
        <f>'BAR BB| Open rates'!E12*0.87*0.9</f>
        <v>25682.400000000001</v>
      </c>
      <c r="F12" s="57">
        <f>'BAR BB| Open rates'!F12*0.87*0.9</f>
        <v>21689.100000000002</v>
      </c>
      <c r="G12" s="57">
        <f>'BAR BB| Open rates'!G12*0.87*0.9</f>
        <v>25682.400000000001</v>
      </c>
      <c r="H12" s="57">
        <f>'BAR BB| Open rates'!H12*0.87*0.9</f>
        <v>21689.100000000002</v>
      </c>
      <c r="I12" s="57">
        <f>'BAR BB| Open rates'!I12*0.87*0.9</f>
        <v>25682.400000000001</v>
      </c>
      <c r="J12" s="57">
        <f>'BAR BB| Open rates'!J12*0.87*0.9</f>
        <v>18400.5</v>
      </c>
      <c r="K12" s="57">
        <f>'BAR BB| Open rates'!K12*0.87*0.9</f>
        <v>18400.5</v>
      </c>
      <c r="L12" s="57">
        <f>'BAR BB| Open rates'!L12*0.87*0.9</f>
        <v>16599.600000000002</v>
      </c>
      <c r="M12" s="57">
        <f>'BAR BB| Open rates'!M12*0.87*0.9</f>
        <v>18400.5</v>
      </c>
      <c r="N12" s="57">
        <f>'BAR BB| Open rates'!N12*0.87*0.9</f>
        <v>18400.5</v>
      </c>
      <c r="O12" s="57">
        <f>'BAR BB| Open rates'!O12*0.87*0.9</f>
        <v>18400.5</v>
      </c>
      <c r="P12" s="57">
        <f>'BAR BB| Open rates'!P12*0.87*0.9</f>
        <v>18400.5</v>
      </c>
      <c r="Q12" s="57">
        <f>'BAR BB| Open rates'!Q12*0.87*0.9</f>
        <v>25682.400000000001</v>
      </c>
      <c r="R12" s="57">
        <f>'BAR BB| Open rates'!R12*0.87*0.9</f>
        <v>21689.100000000002</v>
      </c>
      <c r="S12" s="57">
        <f>'BAR BB| Open rates'!S12*0.87*0.9</f>
        <v>18400.5</v>
      </c>
      <c r="T12" s="57">
        <f>'BAR BB| Open rates'!T12*0.87*0.9</f>
        <v>21689.100000000002</v>
      </c>
      <c r="U12" s="57">
        <f>'BAR BB| Open rates'!U12*0.87*0.9</f>
        <v>18400.5</v>
      </c>
      <c r="V12" s="57">
        <f>'BAR BB| Open rates'!V12*0.87*0.9</f>
        <v>28814.400000000001</v>
      </c>
      <c r="W12" s="57">
        <f>'BAR BB| Open rates'!W12*0.87*0.9</f>
        <v>18400.5</v>
      </c>
      <c r="X12" s="57">
        <f>'BAR BB| Open rates'!X12*0.87*0.9</f>
        <v>21689.100000000002</v>
      </c>
      <c r="Y12" s="57">
        <f>'BAR BB| Open rates'!Y12*0.87*0.9</f>
        <v>25682.400000000001</v>
      </c>
      <c r="Z12" s="57">
        <f>'BAR BB| Open rates'!Z12*0.87*0.9</f>
        <v>28814.400000000001</v>
      </c>
      <c r="AA12" s="57">
        <f>'BAR BB| Open rates'!AA12*0.87*0.9</f>
        <v>25682.400000000001</v>
      </c>
      <c r="AB12" s="57">
        <f>'BAR BB| Open rates'!AB12*0.87*0.9</f>
        <v>28814.400000000001</v>
      </c>
      <c r="AC12" s="57">
        <f>'BAR BB| Open rates'!AC12*0.87*0.9</f>
        <v>25682.400000000001</v>
      </c>
      <c r="AD12" s="57">
        <f>'BAR BB| Open rates'!AD12*0.87*0.9</f>
        <v>28814.400000000001</v>
      </c>
      <c r="AE12" s="57">
        <f>'BAR BB| Open rates'!AE12*0.87*0.9</f>
        <v>25682.400000000001</v>
      </c>
      <c r="AF12" s="57">
        <f>'BAR BB| Open rates'!AF12*0.87*0.9</f>
        <v>28814.400000000001</v>
      </c>
      <c r="AG12" s="57">
        <f>'BAR BB| Open rates'!AG12*0.87*0.9</f>
        <v>25682.400000000001</v>
      </c>
      <c r="AH12" s="57">
        <f>'BAR BB| Open rates'!AH12*0.87*0.9</f>
        <v>28814.400000000001</v>
      </c>
      <c r="AI12" s="57">
        <f>'BAR BB| Open rates'!AI12*0.87*0.9</f>
        <v>33355.800000000003</v>
      </c>
      <c r="AJ12" s="57">
        <f>'BAR BB| Open rates'!AJ12*0.87*0.9</f>
        <v>28814.400000000001</v>
      </c>
      <c r="AK12" s="57">
        <f>'BAR BB| Open rates'!AK12*0.87*0.9</f>
        <v>33355.800000000003</v>
      </c>
      <c r="AL12" s="57">
        <f>'BAR BB| Open rates'!AL12*0.87*0.9</f>
        <v>28814.400000000001</v>
      </c>
      <c r="AM12" s="57">
        <f>'BAR BB| Open rates'!AM12*0.87*0.9</f>
        <v>33355.800000000003</v>
      </c>
      <c r="AN12" s="57">
        <f>'BAR BB| Open rates'!AN12*0.87*0.9</f>
        <v>33355.800000000003</v>
      </c>
      <c r="AO12" s="57">
        <f>'BAR BB| Open rates'!AO12*0.87*0.9</f>
        <v>52304.4</v>
      </c>
      <c r="AP12" s="57">
        <f>'BAR BB| Open rates'!AP12*0.87*0.9</f>
        <v>33355.800000000003</v>
      </c>
      <c r="AQ12" s="57">
        <f>'BAR BB| Open rates'!AQ12*0.87*0.9</f>
        <v>33355.800000000003</v>
      </c>
      <c r="AR12" s="57">
        <f>'BAR BB| Open rates'!AR12*0.87*0.9</f>
        <v>25682.400000000001</v>
      </c>
      <c r="AS12" s="57">
        <f>'BAR BB| Open rates'!AS12*0.87*0.9</f>
        <v>21689.100000000002</v>
      </c>
      <c r="AT12" s="57">
        <f>'BAR BB| Open rates'!AT12*0.87*0.9</f>
        <v>25682.400000000001</v>
      </c>
      <c r="AU12" s="57">
        <f>'BAR BB| Open rates'!AU12*0.87*0.9</f>
        <v>21689.100000000002</v>
      </c>
      <c r="AV12" s="57">
        <f>'BAR BB| Open rates'!AV12*0.87*0.9</f>
        <v>25682.400000000001</v>
      </c>
      <c r="AW12" s="57">
        <f>'BAR BB| Open rates'!AW12*0.87*0.9</f>
        <v>21689.100000000002</v>
      </c>
      <c r="AX12" s="57">
        <f>'BAR BB| Open rates'!AX12*0.87*0.9</f>
        <v>25682.400000000001</v>
      </c>
      <c r="AY12" s="57">
        <f>'BAR BB| Open rates'!AY12*0.87*0.9</f>
        <v>21689.100000000002</v>
      </c>
      <c r="AZ12" s="57">
        <f>'BAR BB| Open rates'!AZ12*0.87*0.9</f>
        <v>25682.400000000001</v>
      </c>
      <c r="BA12" s="57">
        <f>'BAR BB| Open rates'!BA12*0.87*0.9</f>
        <v>21689.100000000002</v>
      </c>
    </row>
    <row r="13" spans="1:53" s="36" customFormat="1" ht="12" customHeight="1" x14ac:dyDescent="0.2">
      <c r="A13" s="52">
        <f>'BAR BB| Open rates'!A13</f>
        <v>2</v>
      </c>
      <c r="B13" s="57">
        <f>'BAR BB| Open rates'!B13*0.87*0.9</f>
        <v>30380.400000000001</v>
      </c>
      <c r="C13" s="57">
        <f>'BAR BB| Open rates'!C13*0.87*0.9</f>
        <v>31946.400000000001</v>
      </c>
      <c r="D13" s="57">
        <f>'BAR BB| Open rates'!D13*0.87*0.9</f>
        <v>30380.400000000001</v>
      </c>
      <c r="E13" s="57">
        <f>'BAR BB| Open rates'!E13*0.87*0.9</f>
        <v>27248.400000000001</v>
      </c>
      <c r="F13" s="57">
        <f>'BAR BB| Open rates'!F13*0.87*0.9</f>
        <v>23255.100000000002</v>
      </c>
      <c r="G13" s="57">
        <f>'BAR BB| Open rates'!G13*0.87*0.9</f>
        <v>27248.400000000001</v>
      </c>
      <c r="H13" s="57">
        <f>'BAR BB| Open rates'!H13*0.87*0.9</f>
        <v>23255.100000000002</v>
      </c>
      <c r="I13" s="57">
        <f>'BAR BB| Open rates'!I13*0.87*0.9</f>
        <v>27248.400000000001</v>
      </c>
      <c r="J13" s="57">
        <f>'BAR BB| Open rates'!J13*0.87*0.9</f>
        <v>19966.5</v>
      </c>
      <c r="K13" s="57">
        <f>'BAR BB| Open rates'!K13*0.87*0.9</f>
        <v>19966.5</v>
      </c>
      <c r="L13" s="57">
        <f>'BAR BB| Open rates'!L13*0.87*0.9</f>
        <v>18165.600000000002</v>
      </c>
      <c r="M13" s="57">
        <f>'BAR BB| Open rates'!M13*0.87*0.9</f>
        <v>19966.5</v>
      </c>
      <c r="N13" s="57">
        <f>'BAR BB| Open rates'!N13*0.87*0.9</f>
        <v>19966.5</v>
      </c>
      <c r="O13" s="57">
        <f>'BAR BB| Open rates'!O13*0.87*0.9</f>
        <v>19966.5</v>
      </c>
      <c r="P13" s="57">
        <f>'BAR BB| Open rates'!P13*0.87*0.9</f>
        <v>19966.5</v>
      </c>
      <c r="Q13" s="57">
        <f>'BAR BB| Open rates'!Q13*0.87*0.9</f>
        <v>27248.400000000001</v>
      </c>
      <c r="R13" s="57">
        <f>'BAR BB| Open rates'!R13*0.87*0.9</f>
        <v>23255.100000000002</v>
      </c>
      <c r="S13" s="57">
        <f>'BAR BB| Open rates'!S13*0.87*0.9</f>
        <v>19966.5</v>
      </c>
      <c r="T13" s="57">
        <f>'BAR BB| Open rates'!T13*0.87*0.9</f>
        <v>23255.100000000002</v>
      </c>
      <c r="U13" s="57">
        <f>'BAR BB| Open rates'!U13*0.87*0.9</f>
        <v>19966.5</v>
      </c>
      <c r="V13" s="57">
        <f>'BAR BB| Open rates'!V13*0.87*0.9</f>
        <v>30380.400000000001</v>
      </c>
      <c r="W13" s="57">
        <f>'BAR BB| Open rates'!W13*0.87*0.9</f>
        <v>19966.5</v>
      </c>
      <c r="X13" s="57">
        <f>'BAR BB| Open rates'!X13*0.87*0.9</f>
        <v>23255.100000000002</v>
      </c>
      <c r="Y13" s="57">
        <f>'BAR BB| Open rates'!Y13*0.87*0.9</f>
        <v>27248.400000000001</v>
      </c>
      <c r="Z13" s="57">
        <f>'BAR BB| Open rates'!Z13*0.87*0.9</f>
        <v>30380.400000000001</v>
      </c>
      <c r="AA13" s="57">
        <f>'BAR BB| Open rates'!AA13*0.87*0.9</f>
        <v>27248.400000000001</v>
      </c>
      <c r="AB13" s="57">
        <f>'BAR BB| Open rates'!AB13*0.87*0.9</f>
        <v>30380.400000000001</v>
      </c>
      <c r="AC13" s="57">
        <f>'BAR BB| Open rates'!AC13*0.87*0.9</f>
        <v>27248.400000000001</v>
      </c>
      <c r="AD13" s="57">
        <f>'BAR BB| Open rates'!AD13*0.87*0.9</f>
        <v>30380.400000000001</v>
      </c>
      <c r="AE13" s="57">
        <f>'BAR BB| Open rates'!AE13*0.87*0.9</f>
        <v>27248.400000000001</v>
      </c>
      <c r="AF13" s="57">
        <f>'BAR BB| Open rates'!AF13*0.87*0.9</f>
        <v>30380.400000000001</v>
      </c>
      <c r="AG13" s="57">
        <f>'BAR BB| Open rates'!AG13*0.87*0.9</f>
        <v>27248.400000000001</v>
      </c>
      <c r="AH13" s="57">
        <f>'BAR BB| Open rates'!AH13*0.87*0.9</f>
        <v>30380.400000000001</v>
      </c>
      <c r="AI13" s="57">
        <f>'BAR BB| Open rates'!AI13*0.87*0.9</f>
        <v>34921.800000000003</v>
      </c>
      <c r="AJ13" s="57">
        <f>'BAR BB| Open rates'!AJ13*0.87*0.9</f>
        <v>30380.400000000001</v>
      </c>
      <c r="AK13" s="57">
        <f>'BAR BB| Open rates'!AK13*0.87*0.9</f>
        <v>34921.800000000003</v>
      </c>
      <c r="AL13" s="57">
        <f>'BAR BB| Open rates'!AL13*0.87*0.9</f>
        <v>30380.400000000001</v>
      </c>
      <c r="AM13" s="57">
        <f>'BAR BB| Open rates'!AM13*0.87*0.9</f>
        <v>34921.800000000003</v>
      </c>
      <c r="AN13" s="57">
        <f>'BAR BB| Open rates'!AN13*0.87*0.9</f>
        <v>34921.800000000003</v>
      </c>
      <c r="AO13" s="57">
        <f>'BAR BB| Open rates'!AO13*0.87*0.9</f>
        <v>53870.400000000001</v>
      </c>
      <c r="AP13" s="57">
        <f>'BAR BB| Open rates'!AP13*0.87*0.9</f>
        <v>34921.800000000003</v>
      </c>
      <c r="AQ13" s="57">
        <f>'BAR BB| Open rates'!AQ13*0.87*0.9</f>
        <v>34921.800000000003</v>
      </c>
      <c r="AR13" s="57">
        <f>'BAR BB| Open rates'!AR13*0.87*0.9</f>
        <v>27248.400000000001</v>
      </c>
      <c r="AS13" s="57">
        <f>'BAR BB| Open rates'!AS13*0.87*0.9</f>
        <v>23255.100000000002</v>
      </c>
      <c r="AT13" s="57">
        <f>'BAR BB| Open rates'!AT13*0.87*0.9</f>
        <v>27248.400000000001</v>
      </c>
      <c r="AU13" s="57">
        <f>'BAR BB| Open rates'!AU13*0.87*0.9</f>
        <v>23255.100000000002</v>
      </c>
      <c r="AV13" s="57">
        <f>'BAR BB| Open rates'!AV13*0.87*0.9</f>
        <v>27248.400000000001</v>
      </c>
      <c r="AW13" s="57">
        <f>'BAR BB| Open rates'!AW13*0.87*0.9</f>
        <v>23255.100000000002</v>
      </c>
      <c r="AX13" s="57">
        <f>'BAR BB| Open rates'!AX13*0.87*0.9</f>
        <v>27248.400000000001</v>
      </c>
      <c r="AY13" s="57">
        <f>'BAR BB| Open rates'!AY13*0.87*0.9</f>
        <v>23255.100000000002</v>
      </c>
      <c r="AZ13" s="57">
        <f>'BAR BB| Open rates'!AZ13*0.87*0.9</f>
        <v>27248.400000000001</v>
      </c>
      <c r="BA13" s="57">
        <f>'BAR BB| Open rates'!BA13*0.87*0.9</f>
        <v>23255.100000000002</v>
      </c>
    </row>
    <row r="14" spans="1:53" s="36" customFormat="1" ht="12" customHeight="1" x14ac:dyDescent="0.2">
      <c r="A14" s="146" t="str">
        <f>'BAR BB| Open rates'!A14</f>
        <v>Представительский люкс с видом на горы / Executive Suite Mountain View</v>
      </c>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row>
    <row r="15" spans="1:53" s="36" customFormat="1" ht="12" customHeight="1" x14ac:dyDescent="0.2">
      <c r="A15" s="52">
        <f>'BAR BB| Open rates'!A15</f>
        <v>1</v>
      </c>
      <c r="B15" s="57">
        <f>'BAR BB| Open rates'!B15*0.87*0.9</f>
        <v>34295.4</v>
      </c>
      <c r="C15" s="57">
        <f>'BAR BB| Open rates'!C15*0.87*0.9</f>
        <v>35861.4</v>
      </c>
      <c r="D15" s="57">
        <f>'BAR BB| Open rates'!D15*0.87*0.9</f>
        <v>34295.4</v>
      </c>
      <c r="E15" s="57">
        <f>'BAR BB| Open rates'!E15*0.87*0.9</f>
        <v>31163.4</v>
      </c>
      <c r="F15" s="57">
        <f>'BAR BB| Open rates'!F15*0.87*0.9</f>
        <v>27170.100000000002</v>
      </c>
      <c r="G15" s="57">
        <f>'BAR BB| Open rates'!G15*0.87*0.9</f>
        <v>31163.4</v>
      </c>
      <c r="H15" s="57">
        <f>'BAR BB| Open rates'!H15*0.87*0.9</f>
        <v>27170.100000000002</v>
      </c>
      <c r="I15" s="57">
        <f>'BAR BB| Open rates'!I15*0.87*0.9</f>
        <v>31163.4</v>
      </c>
      <c r="J15" s="57">
        <f>'BAR BB| Open rates'!J15*0.87*0.9</f>
        <v>23881.5</v>
      </c>
      <c r="K15" s="57">
        <f>'BAR BB| Open rates'!K15*0.87*0.9</f>
        <v>23881.5</v>
      </c>
      <c r="L15" s="57">
        <f>'BAR BB| Open rates'!L15*0.87*0.9</f>
        <v>22080.600000000002</v>
      </c>
      <c r="M15" s="57">
        <f>'BAR BB| Open rates'!M15*0.87*0.9</f>
        <v>23881.5</v>
      </c>
      <c r="N15" s="57">
        <f>'BAR BB| Open rates'!N15*0.87*0.9</f>
        <v>23881.5</v>
      </c>
      <c r="O15" s="57">
        <f>'BAR BB| Open rates'!O15*0.87*0.9</f>
        <v>23881.5</v>
      </c>
      <c r="P15" s="57">
        <f>'BAR BB| Open rates'!P15*0.87*0.9</f>
        <v>23881.5</v>
      </c>
      <c r="Q15" s="57">
        <f>'BAR BB| Open rates'!Q15*0.87*0.9</f>
        <v>31163.4</v>
      </c>
      <c r="R15" s="57">
        <f>'BAR BB| Open rates'!R15*0.87*0.9</f>
        <v>27170.100000000002</v>
      </c>
      <c r="S15" s="57">
        <f>'BAR BB| Open rates'!S15*0.87*0.9</f>
        <v>23881.5</v>
      </c>
      <c r="T15" s="57">
        <f>'BAR BB| Open rates'!T15*0.87*0.9</f>
        <v>27170.100000000002</v>
      </c>
      <c r="U15" s="57">
        <f>'BAR BB| Open rates'!U15*0.87*0.9</f>
        <v>23881.5</v>
      </c>
      <c r="V15" s="57">
        <f>'BAR BB| Open rates'!V15*0.87*0.9</f>
        <v>34295.4</v>
      </c>
      <c r="W15" s="57">
        <f>'BAR BB| Open rates'!W15*0.87*0.9</f>
        <v>23881.5</v>
      </c>
      <c r="X15" s="57">
        <f>'BAR BB| Open rates'!X15*0.87*0.9</f>
        <v>27170.100000000002</v>
      </c>
      <c r="Y15" s="57">
        <f>'BAR BB| Open rates'!Y15*0.87*0.9</f>
        <v>34295.4</v>
      </c>
      <c r="Z15" s="57">
        <f>'BAR BB| Open rates'!Z15*0.87*0.9</f>
        <v>37427.4</v>
      </c>
      <c r="AA15" s="57">
        <f>'BAR BB| Open rates'!AA15*0.87*0.9</f>
        <v>34295.4</v>
      </c>
      <c r="AB15" s="57">
        <f>'BAR BB| Open rates'!AB15*0.87*0.9</f>
        <v>37427.4</v>
      </c>
      <c r="AC15" s="57">
        <f>'BAR BB| Open rates'!AC15*0.87*0.9</f>
        <v>34295.4</v>
      </c>
      <c r="AD15" s="57">
        <f>'BAR BB| Open rates'!AD15*0.87*0.9</f>
        <v>37427.4</v>
      </c>
      <c r="AE15" s="57">
        <f>'BAR BB| Open rates'!AE15*0.87*0.9</f>
        <v>34295.4</v>
      </c>
      <c r="AF15" s="57">
        <f>'BAR BB| Open rates'!AF15*0.87*0.9</f>
        <v>37427.4</v>
      </c>
      <c r="AG15" s="57">
        <f>'BAR BB| Open rates'!AG15*0.87*0.9</f>
        <v>34295.4</v>
      </c>
      <c r="AH15" s="57">
        <f>'BAR BB| Open rates'!AH15*0.87*0.9</f>
        <v>37427.4</v>
      </c>
      <c r="AI15" s="57">
        <f>'BAR BB| Open rates'!AI15*0.87*0.9</f>
        <v>41968.800000000003</v>
      </c>
      <c r="AJ15" s="57">
        <f>'BAR BB| Open rates'!AJ15*0.87*0.9</f>
        <v>37427.4</v>
      </c>
      <c r="AK15" s="57">
        <f>'BAR BB| Open rates'!AK15*0.87*0.9</f>
        <v>41968.800000000003</v>
      </c>
      <c r="AL15" s="57">
        <f>'BAR BB| Open rates'!AL15*0.87*0.9</f>
        <v>37427.4</v>
      </c>
      <c r="AM15" s="57">
        <f>'BAR BB| Open rates'!AM15*0.87*0.9</f>
        <v>41968.800000000003</v>
      </c>
      <c r="AN15" s="57">
        <f>'BAR BB| Open rates'!AN15*0.87*0.9</f>
        <v>41968.800000000003</v>
      </c>
      <c r="AO15" s="57">
        <f>'BAR BB| Open rates'!AO15*0.87*0.9</f>
        <v>60917.4</v>
      </c>
      <c r="AP15" s="57">
        <f>'BAR BB| Open rates'!AP15*0.87*0.9</f>
        <v>41968.800000000003</v>
      </c>
      <c r="AQ15" s="57">
        <f>'BAR BB| Open rates'!AQ15*0.87*0.9</f>
        <v>41968.800000000003</v>
      </c>
      <c r="AR15" s="57">
        <f>'BAR BB| Open rates'!AR15*0.87*0.9</f>
        <v>31163.4</v>
      </c>
      <c r="AS15" s="57">
        <f>'BAR BB| Open rates'!AS15*0.87*0.9</f>
        <v>27170.100000000002</v>
      </c>
      <c r="AT15" s="57">
        <f>'BAR BB| Open rates'!AT15*0.87*0.9</f>
        <v>31163.4</v>
      </c>
      <c r="AU15" s="57">
        <f>'BAR BB| Open rates'!AU15*0.87*0.9</f>
        <v>27170.100000000002</v>
      </c>
      <c r="AV15" s="57">
        <f>'BAR BB| Open rates'!AV15*0.87*0.9</f>
        <v>31163.4</v>
      </c>
      <c r="AW15" s="57">
        <f>'BAR BB| Open rates'!AW15*0.87*0.9</f>
        <v>27170.100000000002</v>
      </c>
      <c r="AX15" s="57">
        <f>'BAR BB| Open rates'!AX15*0.87*0.9</f>
        <v>31163.4</v>
      </c>
      <c r="AY15" s="57">
        <f>'BAR BB| Open rates'!AY15*0.87*0.9</f>
        <v>27170.100000000002</v>
      </c>
      <c r="AZ15" s="57">
        <f>'BAR BB| Open rates'!AZ15*0.87*0.9</f>
        <v>31163.4</v>
      </c>
      <c r="BA15" s="57">
        <f>'BAR BB| Open rates'!BA15*0.87*0.9</f>
        <v>27170.100000000002</v>
      </c>
    </row>
    <row r="16" spans="1:53" s="36" customFormat="1" ht="12" customHeight="1" x14ac:dyDescent="0.2">
      <c r="A16" s="52">
        <f>'BAR BB| Open rates'!A16</f>
        <v>2</v>
      </c>
      <c r="B16" s="57">
        <f>'BAR BB| Open rates'!B16*0.87*0.9</f>
        <v>35861.4</v>
      </c>
      <c r="C16" s="57">
        <f>'BAR BB| Open rates'!C16*0.87*0.9</f>
        <v>37427.4</v>
      </c>
      <c r="D16" s="57">
        <f>'BAR BB| Open rates'!D16*0.87*0.9</f>
        <v>35861.4</v>
      </c>
      <c r="E16" s="57">
        <f>'BAR BB| Open rates'!E16*0.87*0.9</f>
        <v>32729.4</v>
      </c>
      <c r="F16" s="57">
        <f>'BAR BB| Open rates'!F16*0.87*0.9</f>
        <v>28736.100000000002</v>
      </c>
      <c r="G16" s="57">
        <f>'BAR BB| Open rates'!G16*0.87*0.9</f>
        <v>32729.4</v>
      </c>
      <c r="H16" s="57">
        <f>'BAR BB| Open rates'!H16*0.87*0.9</f>
        <v>28736.100000000002</v>
      </c>
      <c r="I16" s="57">
        <f>'BAR BB| Open rates'!I16*0.87*0.9</f>
        <v>32729.4</v>
      </c>
      <c r="J16" s="57">
        <f>'BAR BB| Open rates'!J16*0.87*0.9</f>
        <v>25447.5</v>
      </c>
      <c r="K16" s="57">
        <f>'BAR BB| Open rates'!K16*0.87*0.9</f>
        <v>25447.5</v>
      </c>
      <c r="L16" s="57">
        <f>'BAR BB| Open rates'!L16*0.87*0.9</f>
        <v>23646.600000000002</v>
      </c>
      <c r="M16" s="57">
        <f>'BAR BB| Open rates'!M16*0.87*0.9</f>
        <v>25447.5</v>
      </c>
      <c r="N16" s="57">
        <f>'BAR BB| Open rates'!N16*0.87*0.9</f>
        <v>25447.5</v>
      </c>
      <c r="O16" s="57">
        <f>'BAR BB| Open rates'!O16*0.87*0.9</f>
        <v>25447.5</v>
      </c>
      <c r="P16" s="57">
        <f>'BAR BB| Open rates'!P16*0.87*0.9</f>
        <v>25447.5</v>
      </c>
      <c r="Q16" s="57">
        <f>'BAR BB| Open rates'!Q16*0.87*0.9</f>
        <v>32729.4</v>
      </c>
      <c r="R16" s="57">
        <f>'BAR BB| Open rates'!R16*0.87*0.9</f>
        <v>28736.100000000002</v>
      </c>
      <c r="S16" s="57">
        <f>'BAR BB| Open rates'!S16*0.87*0.9</f>
        <v>25447.5</v>
      </c>
      <c r="T16" s="57">
        <f>'BAR BB| Open rates'!T16*0.87*0.9</f>
        <v>28736.100000000002</v>
      </c>
      <c r="U16" s="57">
        <f>'BAR BB| Open rates'!U16*0.87*0.9</f>
        <v>25447.5</v>
      </c>
      <c r="V16" s="57">
        <f>'BAR BB| Open rates'!V16*0.87*0.9</f>
        <v>35861.4</v>
      </c>
      <c r="W16" s="57">
        <f>'BAR BB| Open rates'!W16*0.87*0.9</f>
        <v>25447.5</v>
      </c>
      <c r="X16" s="57">
        <f>'BAR BB| Open rates'!X16*0.87*0.9</f>
        <v>28736.100000000002</v>
      </c>
      <c r="Y16" s="57">
        <f>'BAR BB| Open rates'!Y16*0.87*0.9</f>
        <v>35861.4</v>
      </c>
      <c r="Z16" s="57">
        <f>'BAR BB| Open rates'!Z16*0.87*0.9</f>
        <v>38993.4</v>
      </c>
      <c r="AA16" s="57">
        <f>'BAR BB| Open rates'!AA16*0.87*0.9</f>
        <v>35861.4</v>
      </c>
      <c r="AB16" s="57">
        <f>'BAR BB| Open rates'!AB16*0.87*0.9</f>
        <v>38993.4</v>
      </c>
      <c r="AC16" s="57">
        <f>'BAR BB| Open rates'!AC16*0.87*0.9</f>
        <v>35861.4</v>
      </c>
      <c r="AD16" s="57">
        <f>'BAR BB| Open rates'!AD16*0.87*0.9</f>
        <v>38993.4</v>
      </c>
      <c r="AE16" s="57">
        <f>'BAR BB| Open rates'!AE16*0.87*0.9</f>
        <v>35861.4</v>
      </c>
      <c r="AF16" s="57">
        <f>'BAR BB| Open rates'!AF16*0.87*0.9</f>
        <v>38993.4</v>
      </c>
      <c r="AG16" s="57">
        <f>'BAR BB| Open rates'!AG16*0.87*0.9</f>
        <v>35861.4</v>
      </c>
      <c r="AH16" s="57">
        <f>'BAR BB| Open rates'!AH16*0.87*0.9</f>
        <v>38993.4</v>
      </c>
      <c r="AI16" s="57">
        <f>'BAR BB| Open rates'!AI16*0.87*0.9</f>
        <v>43534.8</v>
      </c>
      <c r="AJ16" s="57">
        <f>'BAR BB| Open rates'!AJ16*0.87*0.9</f>
        <v>38993.4</v>
      </c>
      <c r="AK16" s="57">
        <f>'BAR BB| Open rates'!AK16*0.87*0.9</f>
        <v>43534.8</v>
      </c>
      <c r="AL16" s="57">
        <f>'BAR BB| Open rates'!AL16*0.87*0.9</f>
        <v>38993.4</v>
      </c>
      <c r="AM16" s="57">
        <f>'BAR BB| Open rates'!AM16*0.87*0.9</f>
        <v>43534.8</v>
      </c>
      <c r="AN16" s="57">
        <f>'BAR BB| Open rates'!AN16*0.87*0.9</f>
        <v>43534.8</v>
      </c>
      <c r="AO16" s="57">
        <f>'BAR BB| Open rates'!AO16*0.87*0.9</f>
        <v>62483.4</v>
      </c>
      <c r="AP16" s="57">
        <f>'BAR BB| Open rates'!AP16*0.87*0.9</f>
        <v>43534.8</v>
      </c>
      <c r="AQ16" s="57">
        <f>'BAR BB| Open rates'!AQ16*0.87*0.9</f>
        <v>43534.8</v>
      </c>
      <c r="AR16" s="57">
        <f>'BAR BB| Open rates'!AR16*0.87*0.9</f>
        <v>32729.4</v>
      </c>
      <c r="AS16" s="57">
        <f>'BAR BB| Open rates'!AS16*0.87*0.9</f>
        <v>28736.100000000002</v>
      </c>
      <c r="AT16" s="57">
        <f>'BAR BB| Open rates'!AT16*0.87*0.9</f>
        <v>32729.4</v>
      </c>
      <c r="AU16" s="57">
        <f>'BAR BB| Open rates'!AU16*0.87*0.9</f>
        <v>28736.100000000002</v>
      </c>
      <c r="AV16" s="57">
        <f>'BAR BB| Open rates'!AV16*0.87*0.9</f>
        <v>32729.4</v>
      </c>
      <c r="AW16" s="57">
        <f>'BAR BB| Open rates'!AW16*0.87*0.9</f>
        <v>28736.100000000002</v>
      </c>
      <c r="AX16" s="57">
        <f>'BAR BB| Open rates'!AX16*0.87*0.9</f>
        <v>32729.4</v>
      </c>
      <c r="AY16" s="57">
        <f>'BAR BB| Open rates'!AY16*0.87*0.9</f>
        <v>28736.100000000002</v>
      </c>
      <c r="AZ16" s="57">
        <f>'BAR BB| Open rates'!AZ16*0.87*0.9</f>
        <v>32729.4</v>
      </c>
      <c r="BA16" s="57">
        <f>'BAR BB| Open rates'!BA16*0.87*0.9</f>
        <v>28736.100000000002</v>
      </c>
    </row>
    <row r="17" spans="1:53" s="36" customFormat="1" ht="12" customHeight="1" x14ac:dyDescent="0.2">
      <c r="A17" s="146" t="str">
        <f>'BAR BB| Open rates'!A17</f>
        <v xml:space="preserve">Апартаменты с одной спальней / 1 Bedroom Apartments </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row>
    <row r="18" spans="1:53" s="36" customFormat="1" ht="12" customHeight="1" x14ac:dyDescent="0.2">
      <c r="A18" s="52" t="str">
        <f>'BAR BB| Open rates'!A18</f>
        <v>от 1 до 2</v>
      </c>
      <c r="B18" s="57">
        <f>'BAR BB| Open rates'!B18*0.87*0.9</f>
        <v>31241.7</v>
      </c>
      <c r="C18" s="57">
        <f>'BAR BB| Open rates'!C18*0.87*0.9</f>
        <v>32807.700000000004</v>
      </c>
      <c r="D18" s="57">
        <f>'BAR BB| Open rates'!D18*0.87*0.9</f>
        <v>31241.7</v>
      </c>
      <c r="E18" s="57">
        <f>'BAR BB| Open rates'!E18*0.87*0.9</f>
        <v>28109.7</v>
      </c>
      <c r="F18" s="57">
        <f>'BAR BB| Open rates'!F18*0.87*0.9</f>
        <v>24116.400000000001</v>
      </c>
      <c r="G18" s="57">
        <f>'BAR BB| Open rates'!G18*0.87*0.9</f>
        <v>28109.7</v>
      </c>
      <c r="H18" s="57">
        <f>'BAR BB| Open rates'!H18*0.87*0.9</f>
        <v>24116.400000000001</v>
      </c>
      <c r="I18" s="57">
        <f>'BAR BB| Open rates'!I18*0.87*0.9</f>
        <v>28109.7</v>
      </c>
      <c r="J18" s="57">
        <f>'BAR BB| Open rates'!J18*0.87*0.9</f>
        <v>20827.8</v>
      </c>
      <c r="K18" s="57">
        <f>'BAR BB| Open rates'!K18*0.87*0.9</f>
        <v>20827.8</v>
      </c>
      <c r="L18" s="57">
        <f>'BAR BB| Open rates'!L18*0.87*0.9</f>
        <v>19026.900000000001</v>
      </c>
      <c r="M18" s="57">
        <f>'BAR BB| Open rates'!M18*0.87*0.9</f>
        <v>20827.8</v>
      </c>
      <c r="N18" s="57">
        <f>'BAR BB| Open rates'!N18*0.87*0.9</f>
        <v>20827.8</v>
      </c>
      <c r="O18" s="57">
        <f>'BAR BB| Open rates'!O18*0.87*0.9</f>
        <v>20827.8</v>
      </c>
      <c r="P18" s="57">
        <f>'BAR BB| Open rates'!P18*0.87*0.9</f>
        <v>20827.8</v>
      </c>
      <c r="Q18" s="57">
        <f>'BAR BB| Open rates'!Q18*0.87*0.9</f>
        <v>28109.7</v>
      </c>
      <c r="R18" s="57">
        <f>'BAR BB| Open rates'!R18*0.87*0.9</f>
        <v>24116.400000000001</v>
      </c>
      <c r="S18" s="57">
        <f>'BAR BB| Open rates'!S18*0.87*0.9</f>
        <v>20827.8</v>
      </c>
      <c r="T18" s="57">
        <f>'BAR BB| Open rates'!T18*0.87*0.9</f>
        <v>24116.400000000001</v>
      </c>
      <c r="U18" s="57">
        <f>'BAR BB| Open rates'!U18*0.87*0.9</f>
        <v>20827.8</v>
      </c>
      <c r="V18" s="57">
        <f>'BAR BB| Open rates'!V18*0.87*0.9</f>
        <v>31241.7</v>
      </c>
      <c r="W18" s="57">
        <f>'BAR BB| Open rates'!W18*0.87*0.9</f>
        <v>20827.8</v>
      </c>
      <c r="X18" s="57">
        <f>'BAR BB| Open rates'!X18*0.87*0.9</f>
        <v>24116.400000000001</v>
      </c>
      <c r="Y18" s="57">
        <f>'BAR BB| Open rates'!Y18*0.87*0.9</f>
        <v>35078.400000000001</v>
      </c>
      <c r="Z18" s="57">
        <f>'BAR BB| Open rates'!Z18*0.87*0.9</f>
        <v>38210.400000000001</v>
      </c>
      <c r="AA18" s="57">
        <f>'BAR BB| Open rates'!AA18*0.87*0.9</f>
        <v>35078.400000000001</v>
      </c>
      <c r="AB18" s="57">
        <f>'BAR BB| Open rates'!AB18*0.87*0.9</f>
        <v>38210.400000000001</v>
      </c>
      <c r="AC18" s="57">
        <f>'BAR BB| Open rates'!AC18*0.87*0.9</f>
        <v>35078.400000000001</v>
      </c>
      <c r="AD18" s="57">
        <f>'BAR BB| Open rates'!AD18*0.87*0.9</f>
        <v>38210.400000000001</v>
      </c>
      <c r="AE18" s="57">
        <f>'BAR BB| Open rates'!AE18*0.87*0.9</f>
        <v>35078.400000000001</v>
      </c>
      <c r="AF18" s="57">
        <f>'BAR BB| Open rates'!AF18*0.87*0.9</f>
        <v>38210.400000000001</v>
      </c>
      <c r="AG18" s="57">
        <f>'BAR BB| Open rates'!AG18*0.87*0.9</f>
        <v>35078.400000000001</v>
      </c>
      <c r="AH18" s="57">
        <f>'BAR BB| Open rates'!AH18*0.87*0.9</f>
        <v>38210.400000000001</v>
      </c>
      <c r="AI18" s="57">
        <f>'BAR BB| Open rates'!AI18*0.87*0.9</f>
        <v>42751.8</v>
      </c>
      <c r="AJ18" s="57">
        <f>'BAR BB| Open rates'!AJ18*0.87*0.9</f>
        <v>38210.400000000001</v>
      </c>
      <c r="AK18" s="57">
        <f>'BAR BB| Open rates'!AK18*0.87*0.9</f>
        <v>42751.8</v>
      </c>
      <c r="AL18" s="57">
        <f>'BAR BB| Open rates'!AL18*0.87*0.9</f>
        <v>38210.400000000001</v>
      </c>
      <c r="AM18" s="57">
        <f>'BAR BB| Open rates'!AM18*0.87*0.9</f>
        <v>42751.8</v>
      </c>
      <c r="AN18" s="57">
        <f>'BAR BB| Open rates'!AN18*0.87*0.9</f>
        <v>42751.8</v>
      </c>
      <c r="AO18" s="57">
        <f>'BAR BB| Open rates'!AO18*0.87*0.9</f>
        <v>61700.4</v>
      </c>
      <c r="AP18" s="57">
        <f>'BAR BB| Open rates'!AP18*0.87*0.9</f>
        <v>42751.8</v>
      </c>
      <c r="AQ18" s="57">
        <f>'BAR BB| Open rates'!AQ18*0.87*0.9</f>
        <v>42751.8</v>
      </c>
      <c r="AR18" s="57">
        <f>'BAR BB| Open rates'!AR18*0.87*0.9</f>
        <v>28109.7</v>
      </c>
      <c r="AS18" s="57">
        <f>'BAR BB| Open rates'!AS18*0.87*0.9</f>
        <v>24116.400000000001</v>
      </c>
      <c r="AT18" s="57">
        <f>'BAR BB| Open rates'!AT18*0.87*0.9</f>
        <v>28109.7</v>
      </c>
      <c r="AU18" s="57">
        <f>'BAR BB| Open rates'!AU18*0.87*0.9</f>
        <v>24116.400000000001</v>
      </c>
      <c r="AV18" s="57">
        <f>'BAR BB| Open rates'!AV18*0.87*0.9</f>
        <v>28109.7</v>
      </c>
      <c r="AW18" s="57">
        <f>'BAR BB| Open rates'!AW18*0.87*0.9</f>
        <v>24116.400000000001</v>
      </c>
      <c r="AX18" s="57">
        <f>'BAR BB| Open rates'!AX18*0.87*0.9</f>
        <v>28109.7</v>
      </c>
      <c r="AY18" s="57">
        <f>'BAR BB| Open rates'!AY18*0.87*0.9</f>
        <v>24116.400000000001</v>
      </c>
      <c r="AZ18" s="57">
        <f>'BAR BB| Open rates'!AZ18*0.87*0.9</f>
        <v>28109.7</v>
      </c>
      <c r="BA18" s="57">
        <f>'BAR BB| Open rates'!BA18*0.87*0.9</f>
        <v>24116.400000000001</v>
      </c>
    </row>
    <row r="19" spans="1:53" s="36" customFormat="1" ht="12" customHeight="1" x14ac:dyDescent="0.2">
      <c r="A19" s="146" t="str">
        <f>'BAR BB| Open rates'!A19</f>
        <v xml:space="preserve">Улучшенные апартаменты с одной спальней / 1 Bedroom Superior Apartments </v>
      </c>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row>
    <row r="20" spans="1:53" s="36" customFormat="1" ht="12" customHeight="1" x14ac:dyDescent="0.2">
      <c r="A20" s="52" t="str">
        <f>'BAR BB| Open rates'!A20</f>
        <v>от 1 до 2</v>
      </c>
      <c r="B20" s="57">
        <f>'BAR BB| Open rates'!B20*0.87*0.9</f>
        <v>32024.7</v>
      </c>
      <c r="C20" s="57">
        <f>'BAR BB| Open rates'!C20*0.87*0.9</f>
        <v>33590.700000000004</v>
      </c>
      <c r="D20" s="57">
        <f>'BAR BB| Open rates'!D20*0.87*0.9</f>
        <v>32024.7</v>
      </c>
      <c r="E20" s="57">
        <f>'BAR BB| Open rates'!E20*0.87*0.9</f>
        <v>28892.7</v>
      </c>
      <c r="F20" s="57">
        <f>'BAR BB| Open rates'!F20*0.87*0.9</f>
        <v>24899.4</v>
      </c>
      <c r="G20" s="57">
        <f>'BAR BB| Open rates'!G20*0.87*0.9</f>
        <v>28892.7</v>
      </c>
      <c r="H20" s="57">
        <f>'BAR BB| Open rates'!H20*0.87*0.9</f>
        <v>24899.4</v>
      </c>
      <c r="I20" s="57">
        <f>'BAR BB| Open rates'!I20*0.87*0.9</f>
        <v>28892.7</v>
      </c>
      <c r="J20" s="57">
        <f>'BAR BB| Open rates'!J20*0.87*0.9</f>
        <v>21610.799999999999</v>
      </c>
      <c r="K20" s="57">
        <f>'BAR BB| Open rates'!K20*0.87*0.9</f>
        <v>21610.799999999999</v>
      </c>
      <c r="L20" s="57">
        <f>'BAR BB| Open rates'!L20*0.87*0.9</f>
        <v>19809.900000000001</v>
      </c>
      <c r="M20" s="57">
        <f>'BAR BB| Open rates'!M20*0.87*0.9</f>
        <v>21610.799999999999</v>
      </c>
      <c r="N20" s="57">
        <f>'BAR BB| Open rates'!N20*0.87*0.9</f>
        <v>21610.799999999999</v>
      </c>
      <c r="O20" s="57">
        <f>'BAR BB| Open rates'!O20*0.87*0.9</f>
        <v>21610.799999999999</v>
      </c>
      <c r="P20" s="57">
        <f>'BAR BB| Open rates'!P20*0.87*0.9</f>
        <v>21610.799999999999</v>
      </c>
      <c r="Q20" s="57">
        <f>'BAR BB| Open rates'!Q20*0.87*0.9</f>
        <v>28892.7</v>
      </c>
      <c r="R20" s="57">
        <f>'BAR BB| Open rates'!R20*0.87*0.9</f>
        <v>24899.4</v>
      </c>
      <c r="S20" s="57">
        <f>'BAR BB| Open rates'!S20*0.87*0.9</f>
        <v>21610.799999999999</v>
      </c>
      <c r="T20" s="57">
        <f>'BAR BB| Open rates'!T20*0.87*0.9</f>
        <v>24899.4</v>
      </c>
      <c r="U20" s="57">
        <f>'BAR BB| Open rates'!U20*0.87*0.9</f>
        <v>21610.799999999999</v>
      </c>
      <c r="V20" s="57">
        <f>'BAR BB| Open rates'!V20*0.87*0.9</f>
        <v>32024.7</v>
      </c>
      <c r="W20" s="57">
        <f>'BAR BB| Open rates'!W20*0.87*0.9</f>
        <v>21610.799999999999</v>
      </c>
      <c r="X20" s="57">
        <f>'BAR BB| Open rates'!X20*0.87*0.9</f>
        <v>24899.4</v>
      </c>
      <c r="Y20" s="57">
        <f>'BAR BB| Open rates'!Y20*0.87*0.9</f>
        <v>35861.4</v>
      </c>
      <c r="Z20" s="57">
        <f>'BAR BB| Open rates'!Z20*0.87*0.9</f>
        <v>38993.4</v>
      </c>
      <c r="AA20" s="57">
        <f>'BAR BB| Open rates'!AA20*0.87*0.9</f>
        <v>35861.4</v>
      </c>
      <c r="AB20" s="57">
        <f>'BAR BB| Open rates'!AB20*0.87*0.9</f>
        <v>38993.4</v>
      </c>
      <c r="AC20" s="57">
        <f>'BAR BB| Open rates'!AC20*0.87*0.9</f>
        <v>35861.4</v>
      </c>
      <c r="AD20" s="57">
        <f>'BAR BB| Open rates'!AD20*0.87*0.9</f>
        <v>38993.4</v>
      </c>
      <c r="AE20" s="57">
        <f>'BAR BB| Open rates'!AE20*0.87*0.9</f>
        <v>35861.4</v>
      </c>
      <c r="AF20" s="57">
        <f>'BAR BB| Open rates'!AF20*0.87*0.9</f>
        <v>38993.4</v>
      </c>
      <c r="AG20" s="57">
        <f>'BAR BB| Open rates'!AG20*0.87*0.9</f>
        <v>35861.4</v>
      </c>
      <c r="AH20" s="57">
        <f>'BAR BB| Open rates'!AH20*0.87*0.9</f>
        <v>38993.4</v>
      </c>
      <c r="AI20" s="57">
        <f>'BAR BB| Open rates'!AI20*0.87*0.9</f>
        <v>43534.8</v>
      </c>
      <c r="AJ20" s="57">
        <f>'BAR BB| Open rates'!AJ20*0.87*0.9</f>
        <v>38993.4</v>
      </c>
      <c r="AK20" s="57">
        <f>'BAR BB| Open rates'!AK20*0.87*0.9</f>
        <v>43534.8</v>
      </c>
      <c r="AL20" s="57">
        <f>'BAR BB| Open rates'!AL20*0.87*0.9</f>
        <v>38993.4</v>
      </c>
      <c r="AM20" s="57">
        <f>'BAR BB| Open rates'!AM20*0.87*0.9</f>
        <v>43534.8</v>
      </c>
      <c r="AN20" s="57">
        <f>'BAR BB| Open rates'!AN20*0.87*0.9</f>
        <v>43534.8</v>
      </c>
      <c r="AO20" s="57">
        <f>'BAR BB| Open rates'!AO20*0.87*0.9</f>
        <v>62483.4</v>
      </c>
      <c r="AP20" s="57">
        <f>'BAR BB| Open rates'!AP20*0.87*0.9</f>
        <v>43534.8</v>
      </c>
      <c r="AQ20" s="57">
        <f>'BAR BB| Open rates'!AQ20*0.87*0.9</f>
        <v>43534.8</v>
      </c>
      <c r="AR20" s="57">
        <f>'BAR BB| Open rates'!AR20*0.87*0.9</f>
        <v>28892.7</v>
      </c>
      <c r="AS20" s="57">
        <f>'BAR BB| Open rates'!AS20*0.87*0.9</f>
        <v>24899.4</v>
      </c>
      <c r="AT20" s="57">
        <f>'BAR BB| Open rates'!AT20*0.87*0.9</f>
        <v>28892.7</v>
      </c>
      <c r="AU20" s="57">
        <f>'BAR BB| Open rates'!AU20*0.87*0.9</f>
        <v>24899.4</v>
      </c>
      <c r="AV20" s="57">
        <f>'BAR BB| Open rates'!AV20*0.87*0.9</f>
        <v>28892.7</v>
      </c>
      <c r="AW20" s="57">
        <f>'BAR BB| Open rates'!AW20*0.87*0.9</f>
        <v>24899.4</v>
      </c>
      <c r="AX20" s="57">
        <f>'BAR BB| Open rates'!AX20*0.87*0.9</f>
        <v>28892.7</v>
      </c>
      <c r="AY20" s="57">
        <f>'BAR BB| Open rates'!AY20*0.87*0.9</f>
        <v>24899.4</v>
      </c>
      <c r="AZ20" s="57">
        <f>'BAR BB| Open rates'!AZ20*0.87*0.9</f>
        <v>28892.7</v>
      </c>
      <c r="BA20" s="57">
        <f>'BAR BB| Open rates'!BA20*0.87*0.9</f>
        <v>24899.4</v>
      </c>
    </row>
    <row r="21" spans="1:53" s="36" customFormat="1" ht="12" customHeight="1" x14ac:dyDescent="0.2">
      <c r="A21" s="146" t="str">
        <f>'BAR BB| Open rates'!A21</f>
        <v xml:space="preserve">Апартаменты с двумя спальнями / 2 Bedroom Apartments </v>
      </c>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row>
    <row r="22" spans="1:53" s="36" customFormat="1" ht="12" customHeight="1" x14ac:dyDescent="0.2">
      <c r="A22" s="52" t="str">
        <f>'BAR BB| Open rates'!A22</f>
        <v>от 1 до 4</v>
      </c>
      <c r="B22" s="57">
        <f>'BAR BB| Open rates'!B22*0.87*0.9</f>
        <v>42908.4</v>
      </c>
      <c r="C22" s="57">
        <f>'BAR BB| Open rates'!C22*0.87*0.9</f>
        <v>44474.400000000001</v>
      </c>
      <c r="D22" s="57">
        <f>'BAR BB| Open rates'!D22*0.87*0.9</f>
        <v>42908.4</v>
      </c>
      <c r="E22" s="57">
        <f>'BAR BB| Open rates'!E22*0.87*0.9</f>
        <v>39776.400000000001</v>
      </c>
      <c r="F22" s="57">
        <f>'BAR BB| Open rates'!F22*0.87*0.9</f>
        <v>35783.1</v>
      </c>
      <c r="G22" s="57">
        <f>'BAR BB| Open rates'!G22*0.87*0.9</f>
        <v>39776.400000000001</v>
      </c>
      <c r="H22" s="57">
        <f>'BAR BB| Open rates'!H22*0.87*0.9</f>
        <v>35783.1</v>
      </c>
      <c r="I22" s="57">
        <f>'BAR BB| Open rates'!I22*0.87*0.9</f>
        <v>39776.400000000001</v>
      </c>
      <c r="J22" s="57">
        <f>'BAR BB| Open rates'!J22*0.87*0.9</f>
        <v>32494.5</v>
      </c>
      <c r="K22" s="57">
        <f>'BAR BB| Open rates'!K22*0.87*0.9</f>
        <v>32494.5</v>
      </c>
      <c r="L22" s="57">
        <f>'BAR BB| Open rates'!L22*0.87*0.9</f>
        <v>30693.600000000002</v>
      </c>
      <c r="M22" s="57">
        <f>'BAR BB| Open rates'!M22*0.87*0.9</f>
        <v>32494.5</v>
      </c>
      <c r="N22" s="57">
        <f>'BAR BB| Open rates'!N22*0.87*0.9</f>
        <v>32494.5</v>
      </c>
      <c r="O22" s="57">
        <f>'BAR BB| Open rates'!O22*0.87*0.9</f>
        <v>32494.5</v>
      </c>
      <c r="P22" s="57">
        <f>'BAR BB| Open rates'!P22*0.87*0.9</f>
        <v>32494.5</v>
      </c>
      <c r="Q22" s="57">
        <f>'BAR BB| Open rates'!Q22*0.87*0.9</f>
        <v>39776.400000000001</v>
      </c>
      <c r="R22" s="57">
        <f>'BAR BB| Open rates'!R22*0.87*0.9</f>
        <v>35783.1</v>
      </c>
      <c r="S22" s="57">
        <f>'BAR BB| Open rates'!S22*0.87*0.9</f>
        <v>32494.5</v>
      </c>
      <c r="T22" s="57">
        <f>'BAR BB| Open rates'!T22*0.87*0.9</f>
        <v>35783.1</v>
      </c>
      <c r="U22" s="57">
        <f>'BAR BB| Open rates'!U22*0.87*0.9</f>
        <v>32494.5</v>
      </c>
      <c r="V22" s="57">
        <f>'BAR BB| Open rates'!V22*0.87*0.9</f>
        <v>42908.4</v>
      </c>
      <c r="W22" s="57">
        <f>'BAR BB| Open rates'!W22*0.87*0.9</f>
        <v>32494.5</v>
      </c>
      <c r="X22" s="57">
        <f>'BAR BB| Open rates'!X22*0.87*0.9</f>
        <v>35783.1</v>
      </c>
      <c r="Y22" s="57">
        <f>'BAR BB| Open rates'!Y22*0.87*0.9</f>
        <v>44474.400000000001</v>
      </c>
      <c r="Z22" s="57">
        <f>'BAR BB| Open rates'!Z22*0.87*0.9</f>
        <v>47606.400000000001</v>
      </c>
      <c r="AA22" s="57">
        <f>'BAR BB| Open rates'!AA22*0.87*0.9</f>
        <v>44474.400000000001</v>
      </c>
      <c r="AB22" s="57">
        <f>'BAR BB| Open rates'!AB22*0.87*0.9</f>
        <v>47606.400000000001</v>
      </c>
      <c r="AC22" s="57">
        <f>'BAR BB| Open rates'!AC22*0.87*0.9</f>
        <v>44474.400000000001</v>
      </c>
      <c r="AD22" s="57">
        <f>'BAR BB| Open rates'!AD22*0.87*0.9</f>
        <v>47606.400000000001</v>
      </c>
      <c r="AE22" s="57">
        <f>'BAR BB| Open rates'!AE22*0.87*0.9</f>
        <v>44474.400000000001</v>
      </c>
      <c r="AF22" s="57">
        <f>'BAR BB| Open rates'!AF22*0.87*0.9</f>
        <v>47606.400000000001</v>
      </c>
      <c r="AG22" s="57">
        <f>'BAR BB| Open rates'!AG22*0.87*0.9</f>
        <v>44474.400000000001</v>
      </c>
      <c r="AH22" s="57">
        <f>'BAR BB| Open rates'!AH22*0.87*0.9</f>
        <v>47606.400000000001</v>
      </c>
      <c r="AI22" s="57">
        <f>'BAR BB| Open rates'!AI22*0.87*0.9</f>
        <v>52147.8</v>
      </c>
      <c r="AJ22" s="57">
        <f>'BAR BB| Open rates'!AJ22*0.87*0.9</f>
        <v>47606.400000000001</v>
      </c>
      <c r="AK22" s="57">
        <f>'BAR BB| Open rates'!AK22*0.87*0.9</f>
        <v>52147.8</v>
      </c>
      <c r="AL22" s="57">
        <f>'BAR BB| Open rates'!AL22*0.87*0.9</f>
        <v>47606.400000000001</v>
      </c>
      <c r="AM22" s="57">
        <f>'BAR BB| Open rates'!AM22*0.87*0.9</f>
        <v>52147.8</v>
      </c>
      <c r="AN22" s="57">
        <f>'BAR BB| Open rates'!AN22*0.87*0.9</f>
        <v>52147.8</v>
      </c>
      <c r="AO22" s="57">
        <f>'BAR BB| Open rates'!AO22*0.87*0.9</f>
        <v>71096.400000000009</v>
      </c>
      <c r="AP22" s="57">
        <f>'BAR BB| Open rates'!AP22*0.87*0.9</f>
        <v>52147.8</v>
      </c>
      <c r="AQ22" s="57">
        <f>'BAR BB| Open rates'!AQ22*0.87*0.9</f>
        <v>52147.8</v>
      </c>
      <c r="AR22" s="57">
        <f>'BAR BB| Open rates'!AR22*0.87*0.9</f>
        <v>39776.400000000001</v>
      </c>
      <c r="AS22" s="57">
        <f>'BAR BB| Open rates'!AS22*0.87*0.9</f>
        <v>35783.1</v>
      </c>
      <c r="AT22" s="57">
        <f>'BAR BB| Open rates'!AT22*0.87*0.9</f>
        <v>39776.400000000001</v>
      </c>
      <c r="AU22" s="57">
        <f>'BAR BB| Open rates'!AU22*0.87*0.9</f>
        <v>35783.1</v>
      </c>
      <c r="AV22" s="57">
        <f>'BAR BB| Open rates'!AV22*0.87*0.9</f>
        <v>39776.400000000001</v>
      </c>
      <c r="AW22" s="57">
        <f>'BAR BB| Open rates'!AW22*0.87*0.9</f>
        <v>35783.1</v>
      </c>
      <c r="AX22" s="57">
        <f>'BAR BB| Open rates'!AX22*0.87*0.9</f>
        <v>39776.400000000001</v>
      </c>
      <c r="AY22" s="57">
        <f>'BAR BB| Open rates'!AY22*0.87*0.9</f>
        <v>35783.1</v>
      </c>
      <c r="AZ22" s="57">
        <f>'BAR BB| Open rates'!AZ22*0.87*0.9</f>
        <v>39776.400000000001</v>
      </c>
      <c r="BA22" s="57">
        <f>'BAR BB| Open rates'!BA22*0.87*0.9</f>
        <v>35783.1</v>
      </c>
    </row>
    <row r="23" spans="1:53" s="36" customFormat="1" ht="12" customHeight="1" x14ac:dyDescent="0.2">
      <c r="A23" s="146" t="str">
        <f>'BAR BB| Open rates'!A23</f>
        <v xml:space="preserve">Улучшенные апартаменты с двумя спальнями / 2 Bedroom Superior Apartments </v>
      </c>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row>
    <row r="24" spans="1:53" s="36" customFormat="1" ht="12" customHeight="1" x14ac:dyDescent="0.2">
      <c r="A24" s="52" t="str">
        <f>'BAR BB| Open rates'!A24</f>
        <v>от 1 до 4</v>
      </c>
      <c r="B24" s="57">
        <f>'BAR BB| Open rates'!B24*0.87*0.9</f>
        <v>46040.4</v>
      </c>
      <c r="C24" s="57">
        <f>'BAR BB| Open rates'!C24*0.87*0.9</f>
        <v>47606.400000000001</v>
      </c>
      <c r="D24" s="57">
        <f>'BAR BB| Open rates'!D24*0.87*0.9</f>
        <v>46040.4</v>
      </c>
      <c r="E24" s="57">
        <f>'BAR BB| Open rates'!E24*0.87*0.9</f>
        <v>42908.4</v>
      </c>
      <c r="F24" s="57">
        <f>'BAR BB| Open rates'!F24*0.87*0.9</f>
        <v>38915.1</v>
      </c>
      <c r="G24" s="57">
        <f>'BAR BB| Open rates'!G24*0.87*0.9</f>
        <v>42908.4</v>
      </c>
      <c r="H24" s="57">
        <f>'BAR BB| Open rates'!H24*0.87*0.9</f>
        <v>38915.1</v>
      </c>
      <c r="I24" s="57">
        <f>'BAR BB| Open rates'!I24*0.87*0.9</f>
        <v>42908.4</v>
      </c>
      <c r="J24" s="57">
        <f>'BAR BB| Open rates'!J24*0.87*0.9</f>
        <v>35626.5</v>
      </c>
      <c r="K24" s="57">
        <f>'BAR BB| Open rates'!K24*0.87*0.9</f>
        <v>35626.5</v>
      </c>
      <c r="L24" s="57">
        <f>'BAR BB| Open rates'!L24*0.87*0.9</f>
        <v>33825.599999999999</v>
      </c>
      <c r="M24" s="57">
        <f>'BAR BB| Open rates'!M24*0.87*0.9</f>
        <v>35626.5</v>
      </c>
      <c r="N24" s="57">
        <f>'BAR BB| Open rates'!N24*0.87*0.9</f>
        <v>35626.5</v>
      </c>
      <c r="O24" s="57">
        <f>'BAR BB| Open rates'!O24*0.87*0.9</f>
        <v>35626.5</v>
      </c>
      <c r="P24" s="57">
        <f>'BAR BB| Open rates'!P24*0.87*0.9</f>
        <v>35626.5</v>
      </c>
      <c r="Q24" s="57">
        <f>'BAR BB| Open rates'!Q24*0.87*0.9</f>
        <v>42908.4</v>
      </c>
      <c r="R24" s="57">
        <f>'BAR BB| Open rates'!R24*0.87*0.9</f>
        <v>38915.1</v>
      </c>
      <c r="S24" s="57">
        <f>'BAR BB| Open rates'!S24*0.87*0.9</f>
        <v>35626.5</v>
      </c>
      <c r="T24" s="57">
        <f>'BAR BB| Open rates'!T24*0.87*0.9</f>
        <v>38915.1</v>
      </c>
      <c r="U24" s="57">
        <f>'BAR BB| Open rates'!U24*0.87*0.9</f>
        <v>35626.5</v>
      </c>
      <c r="V24" s="57">
        <f>'BAR BB| Open rates'!V24*0.87*0.9</f>
        <v>46040.4</v>
      </c>
      <c r="W24" s="57">
        <f>'BAR BB| Open rates'!W24*0.87*0.9</f>
        <v>35626.5</v>
      </c>
      <c r="X24" s="57">
        <f>'BAR BB| Open rates'!X24*0.87*0.9</f>
        <v>38915.1</v>
      </c>
      <c r="Y24" s="57">
        <f>'BAR BB| Open rates'!Y24*0.87*0.9</f>
        <v>48389.4</v>
      </c>
      <c r="Z24" s="57">
        <f>'BAR BB| Open rates'!Z24*0.87*0.9</f>
        <v>51521.4</v>
      </c>
      <c r="AA24" s="57">
        <f>'BAR BB| Open rates'!AA24*0.87*0.9</f>
        <v>48389.4</v>
      </c>
      <c r="AB24" s="57">
        <f>'BAR BB| Open rates'!AB24*0.87*0.9</f>
        <v>51521.4</v>
      </c>
      <c r="AC24" s="57">
        <f>'BAR BB| Open rates'!AC24*0.87*0.9</f>
        <v>48389.4</v>
      </c>
      <c r="AD24" s="57">
        <f>'BAR BB| Open rates'!AD24*0.87*0.9</f>
        <v>51521.4</v>
      </c>
      <c r="AE24" s="57">
        <f>'BAR BB| Open rates'!AE24*0.87*0.9</f>
        <v>48389.4</v>
      </c>
      <c r="AF24" s="57">
        <f>'BAR BB| Open rates'!AF24*0.87*0.9</f>
        <v>51521.4</v>
      </c>
      <c r="AG24" s="57">
        <f>'BAR BB| Open rates'!AG24*0.87*0.9</f>
        <v>48389.4</v>
      </c>
      <c r="AH24" s="57">
        <f>'BAR BB| Open rates'!AH24*0.87*0.9</f>
        <v>51521.4</v>
      </c>
      <c r="AI24" s="57">
        <f>'BAR BB| Open rates'!AI24*0.87*0.9</f>
        <v>56062.8</v>
      </c>
      <c r="AJ24" s="57">
        <f>'BAR BB| Open rates'!AJ24*0.87*0.9</f>
        <v>51521.4</v>
      </c>
      <c r="AK24" s="57">
        <f>'BAR BB| Open rates'!AK24*0.87*0.9</f>
        <v>56062.8</v>
      </c>
      <c r="AL24" s="57">
        <f>'BAR BB| Open rates'!AL24*0.87*0.9</f>
        <v>51521.4</v>
      </c>
      <c r="AM24" s="57">
        <f>'BAR BB| Open rates'!AM24*0.87*0.9</f>
        <v>56062.8</v>
      </c>
      <c r="AN24" s="57">
        <f>'BAR BB| Open rates'!AN24*0.87*0.9</f>
        <v>56062.8</v>
      </c>
      <c r="AO24" s="57">
        <f>'BAR BB| Open rates'!AO24*0.87*0.9</f>
        <v>75011.400000000009</v>
      </c>
      <c r="AP24" s="57">
        <f>'BAR BB| Open rates'!AP24*0.87*0.9</f>
        <v>56062.8</v>
      </c>
      <c r="AQ24" s="57">
        <f>'BAR BB| Open rates'!AQ24*0.87*0.9</f>
        <v>56062.8</v>
      </c>
      <c r="AR24" s="57">
        <f>'BAR BB| Open rates'!AR24*0.87*0.9</f>
        <v>42908.4</v>
      </c>
      <c r="AS24" s="57">
        <f>'BAR BB| Open rates'!AS24*0.87*0.9</f>
        <v>38915.1</v>
      </c>
      <c r="AT24" s="57">
        <f>'BAR BB| Open rates'!AT24*0.87*0.9</f>
        <v>42908.4</v>
      </c>
      <c r="AU24" s="57">
        <f>'BAR BB| Open rates'!AU24*0.87*0.9</f>
        <v>38915.1</v>
      </c>
      <c r="AV24" s="57">
        <f>'BAR BB| Open rates'!AV24*0.87*0.9</f>
        <v>42908.4</v>
      </c>
      <c r="AW24" s="57">
        <f>'BAR BB| Open rates'!AW24*0.87*0.9</f>
        <v>38915.1</v>
      </c>
      <c r="AX24" s="57">
        <f>'BAR BB| Open rates'!AX24*0.87*0.9</f>
        <v>42908.4</v>
      </c>
      <c r="AY24" s="57">
        <f>'BAR BB| Open rates'!AY24*0.87*0.9</f>
        <v>38915.1</v>
      </c>
      <c r="AZ24" s="57">
        <f>'BAR BB| Open rates'!AZ24*0.87*0.9</f>
        <v>42908.4</v>
      </c>
      <c r="BA24" s="57">
        <f>'BAR BB| Open rates'!BA24*0.87*0.9</f>
        <v>38915.1</v>
      </c>
    </row>
    <row r="25" spans="1:53" s="36" customFormat="1" ht="12" customHeight="1" x14ac:dyDescent="0.2">
      <c r="A25" s="146" t="str">
        <f>'BAR BB| Open rates'!A25</f>
        <v xml:space="preserve">Апартаменты с тремя спальнями / 3 Bedroom Apartments </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row>
    <row r="26" spans="1:53" s="36" customFormat="1" ht="12" customHeight="1" x14ac:dyDescent="0.2">
      <c r="A26" s="52" t="str">
        <f>'BAR BB| Open rates'!A26</f>
        <v>от 1 до 6</v>
      </c>
      <c r="B26" s="57">
        <f>'BAR BB| Open rates'!B26*0.87*0.9</f>
        <v>51521.4</v>
      </c>
      <c r="C26" s="57">
        <f>'BAR BB| Open rates'!C26*0.87*0.9</f>
        <v>53087.4</v>
      </c>
      <c r="D26" s="57">
        <f>'BAR BB| Open rates'!D26*0.87*0.9</f>
        <v>51521.4</v>
      </c>
      <c r="E26" s="57">
        <f>'BAR BB| Open rates'!E26*0.87*0.9</f>
        <v>48389.4</v>
      </c>
      <c r="F26" s="57">
        <f>'BAR BB| Open rates'!F26*0.87*0.9</f>
        <v>44396.1</v>
      </c>
      <c r="G26" s="57">
        <f>'BAR BB| Open rates'!G26*0.87*0.9</f>
        <v>48389.4</v>
      </c>
      <c r="H26" s="57">
        <f>'BAR BB| Open rates'!H26*0.87*0.9</f>
        <v>44396.1</v>
      </c>
      <c r="I26" s="57">
        <f>'BAR BB| Open rates'!I26*0.87*0.9</f>
        <v>48389.4</v>
      </c>
      <c r="J26" s="57">
        <f>'BAR BB| Open rates'!J26*0.87*0.9</f>
        <v>41107.5</v>
      </c>
      <c r="K26" s="57">
        <f>'BAR BB| Open rates'!K26*0.87*0.9</f>
        <v>41107.5</v>
      </c>
      <c r="L26" s="57">
        <f>'BAR BB| Open rates'!L26*0.87*0.9</f>
        <v>39306.6</v>
      </c>
      <c r="M26" s="57">
        <f>'BAR BB| Open rates'!M26*0.87*0.9</f>
        <v>41107.5</v>
      </c>
      <c r="N26" s="57">
        <f>'BAR BB| Open rates'!N26*0.87*0.9</f>
        <v>41107.5</v>
      </c>
      <c r="O26" s="57">
        <f>'BAR BB| Open rates'!O26*0.87*0.9</f>
        <v>41107.5</v>
      </c>
      <c r="P26" s="57">
        <f>'BAR BB| Open rates'!P26*0.87*0.9</f>
        <v>41107.5</v>
      </c>
      <c r="Q26" s="57">
        <f>'BAR BB| Open rates'!Q26*0.87*0.9</f>
        <v>48389.4</v>
      </c>
      <c r="R26" s="57">
        <f>'BAR BB| Open rates'!R26*0.87*0.9</f>
        <v>44396.1</v>
      </c>
      <c r="S26" s="57">
        <f>'BAR BB| Open rates'!S26*0.87*0.9</f>
        <v>41107.5</v>
      </c>
      <c r="T26" s="57">
        <f>'BAR BB| Open rates'!T26*0.87*0.9</f>
        <v>44396.1</v>
      </c>
      <c r="U26" s="57">
        <f>'BAR BB| Open rates'!U26*0.87*0.9</f>
        <v>41107.5</v>
      </c>
      <c r="V26" s="57">
        <f>'BAR BB| Open rates'!V26*0.87*0.9</f>
        <v>51521.4</v>
      </c>
      <c r="W26" s="57">
        <f>'BAR BB| Open rates'!W26*0.87*0.9</f>
        <v>41107.5</v>
      </c>
      <c r="X26" s="57">
        <f>'BAR BB| Open rates'!X26*0.87*0.9</f>
        <v>44396.1</v>
      </c>
      <c r="Y26" s="57">
        <f>'BAR BB| Open rates'!Y26*0.87*0.9</f>
        <v>59351.4</v>
      </c>
      <c r="Z26" s="57">
        <f>'BAR BB| Open rates'!Z26*0.87*0.9</f>
        <v>62483.4</v>
      </c>
      <c r="AA26" s="57">
        <f>'BAR BB| Open rates'!AA26*0.87*0.9</f>
        <v>59351.4</v>
      </c>
      <c r="AB26" s="57">
        <f>'BAR BB| Open rates'!AB26*0.87*0.9</f>
        <v>62483.4</v>
      </c>
      <c r="AC26" s="57">
        <f>'BAR BB| Open rates'!AC26*0.87*0.9</f>
        <v>59351.4</v>
      </c>
      <c r="AD26" s="57">
        <f>'BAR BB| Open rates'!AD26*0.87*0.9</f>
        <v>62483.4</v>
      </c>
      <c r="AE26" s="57">
        <f>'BAR BB| Open rates'!AE26*0.87*0.9</f>
        <v>59351.4</v>
      </c>
      <c r="AF26" s="57">
        <f>'BAR BB| Open rates'!AF26*0.87*0.9</f>
        <v>62483.4</v>
      </c>
      <c r="AG26" s="57">
        <f>'BAR BB| Open rates'!AG26*0.87*0.9</f>
        <v>59351.4</v>
      </c>
      <c r="AH26" s="57">
        <f>'BAR BB| Open rates'!AH26*0.87*0.9</f>
        <v>62483.4</v>
      </c>
      <c r="AI26" s="57">
        <f>'BAR BB| Open rates'!AI26*0.87*0.9</f>
        <v>67024.800000000003</v>
      </c>
      <c r="AJ26" s="57">
        <f>'BAR BB| Open rates'!AJ26*0.87*0.9</f>
        <v>62483.4</v>
      </c>
      <c r="AK26" s="57">
        <f>'BAR BB| Open rates'!AK26*0.87*0.9</f>
        <v>67024.800000000003</v>
      </c>
      <c r="AL26" s="57">
        <f>'BAR BB| Open rates'!AL26*0.87*0.9</f>
        <v>62483.4</v>
      </c>
      <c r="AM26" s="57">
        <f>'BAR BB| Open rates'!AM26*0.87*0.9</f>
        <v>67024.800000000003</v>
      </c>
      <c r="AN26" s="57">
        <f>'BAR BB| Open rates'!AN26*0.87*0.9</f>
        <v>67024.800000000003</v>
      </c>
      <c r="AO26" s="57">
        <f>'BAR BB| Open rates'!AO26*0.87*0.9</f>
        <v>85973.400000000009</v>
      </c>
      <c r="AP26" s="57">
        <f>'BAR BB| Open rates'!AP26*0.87*0.9</f>
        <v>67024.800000000003</v>
      </c>
      <c r="AQ26" s="57">
        <f>'BAR BB| Open rates'!AQ26*0.87*0.9</f>
        <v>67024.800000000003</v>
      </c>
      <c r="AR26" s="57">
        <f>'BAR BB| Open rates'!AR26*0.87*0.9</f>
        <v>48389.4</v>
      </c>
      <c r="AS26" s="57">
        <f>'BAR BB| Open rates'!AS26*0.87*0.9</f>
        <v>44396.1</v>
      </c>
      <c r="AT26" s="57">
        <f>'BAR BB| Open rates'!AT26*0.87*0.9</f>
        <v>48389.4</v>
      </c>
      <c r="AU26" s="57">
        <f>'BAR BB| Open rates'!AU26*0.87*0.9</f>
        <v>44396.1</v>
      </c>
      <c r="AV26" s="57">
        <f>'BAR BB| Open rates'!AV26*0.87*0.9</f>
        <v>48389.4</v>
      </c>
      <c r="AW26" s="57">
        <f>'BAR BB| Open rates'!AW26*0.87*0.9</f>
        <v>44396.1</v>
      </c>
      <c r="AX26" s="57">
        <f>'BAR BB| Open rates'!AX26*0.87*0.9</f>
        <v>48389.4</v>
      </c>
      <c r="AY26" s="57">
        <f>'BAR BB| Open rates'!AY26*0.87*0.9</f>
        <v>44396.1</v>
      </c>
      <c r="AZ26" s="57">
        <f>'BAR BB| Open rates'!AZ26*0.87*0.9</f>
        <v>48389.4</v>
      </c>
      <c r="BA26" s="57">
        <f>'BAR BB| Open rates'!BA26*0.87*0.9</f>
        <v>44396.1</v>
      </c>
    </row>
    <row r="27" spans="1:53" s="33" customFormat="1" x14ac:dyDescent="0.2">
      <c r="A27" s="90"/>
    </row>
    <row r="28" spans="1:53" s="33" customFormat="1" x14ac:dyDescent="0.2">
      <c r="A28" s="288" t="s">
        <v>172</v>
      </c>
    </row>
    <row r="29" spans="1:53" s="33" customFormat="1" x14ac:dyDescent="0.2">
      <c r="A29" s="288"/>
    </row>
    <row r="30" spans="1:53" s="31" customFormat="1" ht="13.5" customHeight="1" x14ac:dyDescent="0.2"/>
    <row r="31" spans="1:53" s="6" customFormat="1" ht="12.75" customHeight="1" x14ac:dyDescent="0.2">
      <c r="A31" s="178" t="s">
        <v>74</v>
      </c>
    </row>
    <row r="32" spans="1:53" s="6" customFormat="1" ht="12.75" customHeight="1" x14ac:dyDescent="0.2">
      <c r="A32" s="176" t="s">
        <v>75</v>
      </c>
    </row>
    <row r="33" spans="1:1" s="6" customFormat="1" ht="12.75" customHeight="1" x14ac:dyDescent="0.2">
      <c r="A33" s="177" t="s">
        <v>76</v>
      </c>
    </row>
    <row r="34" spans="1:1" s="6" customFormat="1" ht="12.75" customHeight="1" x14ac:dyDescent="0.2">
      <c r="A34" s="177" t="s">
        <v>77</v>
      </c>
    </row>
    <row r="35" spans="1:1" s="6" customFormat="1" ht="12.75" customHeight="1" x14ac:dyDescent="0.2">
      <c r="A35" s="177" t="s">
        <v>78</v>
      </c>
    </row>
    <row r="36" spans="1:1" s="36" customFormat="1" ht="23.25" customHeight="1" x14ac:dyDescent="0.2">
      <c r="A36" s="180" t="s">
        <v>79</v>
      </c>
    </row>
    <row r="37" spans="1:1" s="36" customFormat="1" ht="25.5" customHeight="1" x14ac:dyDescent="0.2">
      <c r="A37" s="180" t="s">
        <v>187</v>
      </c>
    </row>
    <row r="38" spans="1:1" s="33" customFormat="1" x14ac:dyDescent="0.2">
      <c r="A38" s="90"/>
    </row>
    <row r="39" spans="1:1" s="33" customFormat="1" x14ac:dyDescent="0.2">
      <c r="A39" s="175" t="s">
        <v>81</v>
      </c>
    </row>
    <row r="40" spans="1:1" s="33" customFormat="1" ht="60" x14ac:dyDescent="0.2">
      <c r="A40" s="181" t="s">
        <v>96</v>
      </c>
    </row>
    <row r="41" spans="1:1" s="33" customFormat="1" x14ac:dyDescent="0.2"/>
    <row r="42" spans="1:1" s="33" customFormat="1" x14ac:dyDescent="0.2">
      <c r="A42" s="175" t="s">
        <v>83</v>
      </c>
    </row>
    <row r="43" spans="1:1" s="33" customFormat="1" ht="23.25" customHeight="1" x14ac:dyDescent="0.2">
      <c r="A43" s="228" t="s">
        <v>281</v>
      </c>
    </row>
    <row r="44" spans="1:1" s="33" customFormat="1" ht="24" x14ac:dyDescent="0.2">
      <c r="A44" s="226" t="s">
        <v>282</v>
      </c>
    </row>
    <row r="45" spans="1:1" s="33" customFormat="1" x14ac:dyDescent="0.2"/>
    <row r="46" spans="1:1" s="33" customFormat="1" ht="24" x14ac:dyDescent="0.2">
      <c r="A46" s="184" t="s">
        <v>174</v>
      </c>
    </row>
    <row r="47" spans="1:1" s="33" customFormat="1" x14ac:dyDescent="0.2"/>
    <row r="48" spans="1:1" s="33" customFormat="1" x14ac:dyDescent="0.2"/>
    <row r="49" s="33" customFormat="1" x14ac:dyDescent="0.2"/>
    <row r="50" s="33" customFormat="1" x14ac:dyDescent="0.2"/>
    <row r="51" s="33" customFormat="1" x14ac:dyDescent="0.2"/>
    <row r="52" s="33" customFormat="1" x14ac:dyDescent="0.2"/>
    <row r="53" s="33" customFormat="1" x14ac:dyDescent="0.2"/>
    <row r="54" s="33" customFormat="1" x14ac:dyDescent="0.2"/>
    <row r="55" s="33" customFormat="1" x14ac:dyDescent="0.2"/>
    <row r="56" s="33" customFormat="1" x14ac:dyDescent="0.2"/>
    <row r="57" s="33" customFormat="1" x14ac:dyDescent="0.2"/>
    <row r="58" s="33" customFormat="1" x14ac:dyDescent="0.2"/>
    <row r="59" s="33" customFormat="1" x14ac:dyDescent="0.2"/>
    <row r="60" s="33" customFormat="1" x14ac:dyDescent="0.2"/>
  </sheetData>
  <mergeCells count="1">
    <mergeCell ref="A28:A29"/>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10"/>
  <sheetViews>
    <sheetView workbookViewId="0">
      <selection activeCell="BK3" sqref="BK3"/>
    </sheetView>
  </sheetViews>
  <sheetFormatPr defaultColWidth="9.140625" defaultRowHeight="12.75" x14ac:dyDescent="0.2"/>
  <cols>
    <col min="1" max="1" width="66" style="32" customWidth="1"/>
    <col min="2" max="62" width="11" style="32" hidden="1" customWidth="1"/>
    <col min="63" max="69" width="11" style="32" customWidth="1"/>
    <col min="70" max="70" width="10.42578125" style="32" customWidth="1"/>
    <col min="71" max="71" width="11.28515625" style="32" customWidth="1"/>
    <col min="72" max="72" width="11.7109375" style="32" customWidth="1"/>
    <col min="73" max="73" width="10.5703125" style="32" customWidth="1"/>
    <col min="74" max="74" width="12" style="32" customWidth="1"/>
    <col min="75" max="75" width="11.140625" style="32" customWidth="1"/>
    <col min="76" max="76" width="10.42578125" style="32" customWidth="1"/>
    <col min="77" max="77" width="11.42578125" style="32" customWidth="1"/>
    <col min="78" max="78" width="11.28515625" style="32" customWidth="1"/>
    <col min="79" max="81" width="11" style="32" customWidth="1"/>
    <col min="82" max="82" width="9.85546875" style="32" customWidth="1"/>
    <col min="83" max="16384" width="9.140625" style="32"/>
  </cols>
  <sheetData>
    <row r="1" spans="1:82" x14ac:dyDescent="0.2">
      <c r="A1" s="63" t="s">
        <v>61</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row>
    <row r="2" spans="1:82" x14ac:dyDescent="0.2">
      <c r="A2" s="11" t="s">
        <v>16</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row>
    <row r="3" spans="1:82" s="33" customFormat="1" ht="26.25" customHeight="1" x14ac:dyDescent="0.2">
      <c r="A3" s="64" t="s">
        <v>97</v>
      </c>
      <c r="B3" s="81" t="e">
        <f>'BAR BB| Open rates'!#REF!</f>
        <v>#REF!</v>
      </c>
      <c r="C3" s="81" t="e">
        <f>'BAR BB| Open rates'!#REF!</f>
        <v>#REF!</v>
      </c>
      <c r="D3" s="81" t="e">
        <f>'BAR BB| Open rates'!#REF!</f>
        <v>#REF!</v>
      </c>
      <c r="E3" s="81" t="e">
        <f>'BAR BB| Open rates'!#REF!</f>
        <v>#REF!</v>
      </c>
      <c r="F3" s="81" t="e">
        <f>'BAR BB| Open rates'!#REF!</f>
        <v>#REF!</v>
      </c>
      <c r="G3" s="81" t="e">
        <f>'BAR BB| Open rates'!#REF!</f>
        <v>#REF!</v>
      </c>
      <c r="H3" s="81" t="e">
        <f>'BAR BB| Open rates'!#REF!</f>
        <v>#REF!</v>
      </c>
      <c r="I3" s="81" t="e">
        <f>'BAR BB| Open rates'!#REF!</f>
        <v>#REF!</v>
      </c>
      <c r="J3" s="81" t="e">
        <f>'BAR BB| Open rates'!#REF!</f>
        <v>#REF!</v>
      </c>
      <c r="K3" s="81" t="e">
        <f>'BAR BB| Open rates'!#REF!</f>
        <v>#REF!</v>
      </c>
      <c r="L3" s="81" t="e">
        <f>'BAR BB| Open rates'!#REF!</f>
        <v>#REF!</v>
      </c>
      <c r="M3" s="81" t="e">
        <f>'BAR BB| Open rates'!#REF!</f>
        <v>#REF!</v>
      </c>
      <c r="N3" s="81" t="e">
        <f>'BAR BB| Open rates'!#REF!</f>
        <v>#REF!</v>
      </c>
      <c r="O3" s="81" t="e">
        <f>'BAR BB| Open rates'!#REF!</f>
        <v>#REF!</v>
      </c>
      <c r="P3" s="81" t="e">
        <f>'BAR BB| Open rates'!#REF!</f>
        <v>#REF!</v>
      </c>
      <c r="Q3" s="81" t="e">
        <f>'BAR BB| Open rates'!#REF!</f>
        <v>#REF!</v>
      </c>
      <c r="R3" s="81" t="e">
        <f>'BAR BB| Open rates'!#REF!</f>
        <v>#REF!</v>
      </c>
      <c r="S3" s="81" t="e">
        <f>'BAR BB| Open rates'!#REF!</f>
        <v>#REF!</v>
      </c>
      <c r="T3" s="81" t="e">
        <f>'BAR BB| Open rates'!#REF!</f>
        <v>#REF!</v>
      </c>
      <c r="U3" s="81" t="e">
        <f>'BAR BB| Open rates'!#REF!</f>
        <v>#REF!</v>
      </c>
      <c r="V3" s="81" t="e">
        <f>'BAR BB| Open rates'!#REF!</f>
        <v>#REF!</v>
      </c>
      <c r="W3" s="81" t="e">
        <f>'BAR BB| Open rates'!#REF!</f>
        <v>#REF!</v>
      </c>
      <c r="X3" s="81" t="e">
        <f>'BAR BB| Open rates'!#REF!</f>
        <v>#REF!</v>
      </c>
      <c r="Y3" s="81" t="e">
        <f>'BAR BB| Open rates'!#REF!</f>
        <v>#REF!</v>
      </c>
      <c r="Z3" s="81" t="e">
        <f>'BAR BB| Open rates'!#REF!</f>
        <v>#REF!</v>
      </c>
      <c r="AA3" s="81" t="e">
        <f>'BAR BB| Open rates'!#REF!</f>
        <v>#REF!</v>
      </c>
      <c r="AB3" s="81" t="e">
        <f>'BAR BB| Open rates'!#REF!</f>
        <v>#REF!</v>
      </c>
      <c r="AC3" s="81" t="e">
        <f>'BAR BB| Open rates'!#REF!</f>
        <v>#REF!</v>
      </c>
      <c r="AD3" s="81" t="e">
        <f>'BAR BB| Open rates'!#REF!</f>
        <v>#REF!</v>
      </c>
      <c r="AE3" s="81" t="e">
        <f>'BAR BB| Open rates'!#REF!</f>
        <v>#REF!</v>
      </c>
      <c r="AF3" s="81" t="e">
        <f>'BAR BB| Open rates'!#REF!</f>
        <v>#REF!</v>
      </c>
      <c r="AG3" s="112" t="e">
        <f>'BAR BB| Open rates'!#REF!</f>
        <v>#REF!</v>
      </c>
      <c r="AH3" s="114" t="e">
        <f>'BAR BB| Open rates'!#REF!</f>
        <v>#REF!</v>
      </c>
      <c r="AI3" s="114" t="e">
        <f>'BAR BB| Open rates'!#REF!</f>
        <v>#REF!</v>
      </c>
      <c r="AJ3" s="114" t="e">
        <f>'BAR BB| Open rates'!#REF!</f>
        <v>#REF!</v>
      </c>
      <c r="AK3" s="114" t="e">
        <f>'BAR BB| Open rates'!#REF!</f>
        <v>#REF!</v>
      </c>
      <c r="AL3" s="114" t="e">
        <f>'BAR BB| Open rates'!#REF!</f>
        <v>#REF!</v>
      </c>
      <c r="AM3" s="114" t="e">
        <f>'BAR BB| Open rates'!#REF!</f>
        <v>#REF!</v>
      </c>
      <c r="AN3" s="114" t="e">
        <f>'BAR BB| Open rates'!#REF!</f>
        <v>#REF!</v>
      </c>
      <c r="AO3" s="114" t="e">
        <f>'BAR BB| Open rates'!#REF!</f>
        <v>#REF!</v>
      </c>
      <c r="AP3" s="114" t="e">
        <f>'BAR BB| Open rates'!#REF!</f>
        <v>#REF!</v>
      </c>
      <c r="AQ3" s="114" t="e">
        <f>'BAR BB| Open rates'!#REF!</f>
        <v>#REF!</v>
      </c>
      <c r="AR3" s="114" t="e">
        <f>'BAR BB| Open rates'!#REF!</f>
        <v>#REF!</v>
      </c>
      <c r="AS3" s="114" t="e">
        <f>'BAR BB| Open rates'!#REF!</f>
        <v>#REF!</v>
      </c>
      <c r="AT3" s="114" t="e">
        <f>'BAR BB| Open rates'!#REF!</f>
        <v>#REF!</v>
      </c>
      <c r="AU3" s="114" t="e">
        <f>'BAR BB| Open rates'!#REF!</f>
        <v>#REF!</v>
      </c>
      <c r="AV3" s="114" t="e">
        <f>'BAR BB| Open rates'!#REF!</f>
        <v>#REF!</v>
      </c>
      <c r="AW3" s="114" t="e">
        <f>'BAR BB| Open rates'!#REF!</f>
        <v>#REF!</v>
      </c>
      <c r="AX3" s="114" t="e">
        <f>'BAR BB| Open rates'!#REF!</f>
        <v>#REF!</v>
      </c>
      <c r="AY3" s="114" t="e">
        <f>'BAR BB| Open rates'!#REF!</f>
        <v>#REF!</v>
      </c>
      <c r="AZ3" s="114" t="e">
        <f>'BAR BB| Open rates'!#REF!</f>
        <v>#REF!</v>
      </c>
      <c r="BA3" s="114" t="e">
        <f>'BAR BB| Open rates'!#REF!</f>
        <v>#REF!</v>
      </c>
      <c r="BB3" s="114" t="e">
        <f>'BAR BB| Open rates'!#REF!</f>
        <v>#REF!</v>
      </c>
      <c r="BC3" s="114" t="e">
        <f>'BAR BB| Open rates'!#REF!</f>
        <v>#REF!</v>
      </c>
      <c r="BD3" s="114" t="e">
        <f>'BAR BB| Open rates'!#REF!</f>
        <v>#REF!</v>
      </c>
      <c r="BE3" s="114" t="e">
        <f>'BAR BB| Open rates'!#REF!</f>
        <v>#REF!</v>
      </c>
      <c r="BF3" s="114" t="e">
        <f>'BAR BB| Open rates'!#REF!</f>
        <v>#REF!</v>
      </c>
      <c r="BG3" s="114" t="e">
        <f>'BAR BB| Open rates'!#REF!</f>
        <v>#REF!</v>
      </c>
      <c r="BH3" s="114" t="e">
        <f>'BAR BB| Open rates'!#REF!</f>
        <v>#REF!</v>
      </c>
      <c r="BI3" s="114" t="e">
        <f>'BAR BB| Open rates'!#REF!</f>
        <v>#REF!</v>
      </c>
      <c r="BJ3" s="114" t="e">
        <f>'BAR BB| Open rates'!#REF!</f>
        <v>#REF!</v>
      </c>
      <c r="BK3" s="114" t="e">
        <f>'BAR BB| Open rates'!#REF!</f>
        <v>#REF!</v>
      </c>
      <c r="BL3" s="114" t="e">
        <f>'BAR BB| Open rates'!#REF!</f>
        <v>#REF!</v>
      </c>
      <c r="BM3" s="114" t="e">
        <f>'BAR BB| Open rates'!#REF!</f>
        <v>#REF!</v>
      </c>
      <c r="BN3" s="114" t="e">
        <f>'BAR BB| Open rates'!#REF!</f>
        <v>#REF!</v>
      </c>
      <c r="BO3" s="114" t="e">
        <f>'BAR BB| Open rates'!#REF!</f>
        <v>#REF!</v>
      </c>
      <c r="BP3" s="114" t="e">
        <f>'BAR BB| Open rates'!#REF!</f>
        <v>#REF!</v>
      </c>
      <c r="BQ3" s="114" t="e">
        <f>'BAR BB| Open rates'!#REF!</f>
        <v>#REF!</v>
      </c>
      <c r="BR3" s="114" t="e">
        <f>'BAR BB| Open rates'!#REF!</f>
        <v>#REF!</v>
      </c>
      <c r="BS3" s="114" t="e">
        <f>'BAR BB| Open rates'!#REF!</f>
        <v>#REF!</v>
      </c>
      <c r="BT3" s="114" t="e">
        <f>'BAR BB| Open rates'!#REF!</f>
        <v>#REF!</v>
      </c>
      <c r="BU3" s="114" t="e">
        <f>'BAR BB| Open rates'!#REF!</f>
        <v>#REF!</v>
      </c>
      <c r="BV3" s="114" t="e">
        <f>'BAR BB| Open rates'!#REF!</f>
        <v>#REF!</v>
      </c>
      <c r="BW3" s="114" t="e">
        <f>'BAR BB| Open rates'!#REF!</f>
        <v>#REF!</v>
      </c>
      <c r="BX3" s="114" t="e">
        <f>'BAR BB| Open rates'!#REF!</f>
        <v>#REF!</v>
      </c>
      <c r="BY3" s="114" t="e">
        <f>'BAR BB| Open rates'!#REF!</f>
        <v>#REF!</v>
      </c>
      <c r="BZ3" s="114" t="e">
        <f>'BAR BB| Open rates'!#REF!</f>
        <v>#REF!</v>
      </c>
      <c r="CA3" s="114" t="e">
        <f>'BAR BB| Open rates'!#REF!</f>
        <v>#REF!</v>
      </c>
      <c r="CB3" s="114" t="e">
        <f>'BAR BB| Open rates'!#REF!</f>
        <v>#REF!</v>
      </c>
      <c r="CC3" s="114" t="e">
        <f>'BAR BB| Open rates'!#REF!</f>
        <v>#REF!</v>
      </c>
      <c r="CD3" s="114" t="e">
        <f>'BAR BB| Open rates'!#REF!</f>
        <v>#REF!</v>
      </c>
    </row>
    <row r="4" spans="1:82" s="33" customFormat="1" ht="26.25" customHeight="1" x14ac:dyDescent="0.2">
      <c r="A4" s="108"/>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4" t="e">
        <f>'BAR BB| Open rates'!#REF!</f>
        <v>#REF!</v>
      </c>
      <c r="AI4" s="114" t="e">
        <f>'BAR BB| Open rates'!#REF!</f>
        <v>#REF!</v>
      </c>
      <c r="AJ4" s="114" t="e">
        <f>'BAR BB| Open rates'!#REF!</f>
        <v>#REF!</v>
      </c>
      <c r="AK4" s="114" t="e">
        <f>'BAR BB| Open rates'!#REF!</f>
        <v>#REF!</v>
      </c>
      <c r="AL4" s="114" t="e">
        <f>'BAR BB| Open rates'!#REF!</f>
        <v>#REF!</v>
      </c>
      <c r="AM4" s="114" t="e">
        <f>'BAR BB| Open rates'!#REF!</f>
        <v>#REF!</v>
      </c>
      <c r="AN4" s="114" t="e">
        <f>'BAR BB| Open rates'!#REF!</f>
        <v>#REF!</v>
      </c>
      <c r="AO4" s="114" t="e">
        <f>'BAR BB| Open rates'!#REF!</f>
        <v>#REF!</v>
      </c>
      <c r="AP4" s="114" t="e">
        <f>'BAR BB| Open rates'!#REF!</f>
        <v>#REF!</v>
      </c>
      <c r="AQ4" s="114" t="e">
        <f>'BAR BB| Open rates'!#REF!</f>
        <v>#REF!</v>
      </c>
      <c r="AR4" s="114" t="e">
        <f>'BAR BB| Open rates'!#REF!</f>
        <v>#REF!</v>
      </c>
      <c r="AS4" s="114" t="e">
        <f>'BAR BB| Open rates'!#REF!</f>
        <v>#REF!</v>
      </c>
      <c r="AT4" s="114" t="e">
        <f>'BAR BB| Open rates'!#REF!</f>
        <v>#REF!</v>
      </c>
      <c r="AU4" s="114" t="e">
        <f>'BAR BB| Open rates'!#REF!</f>
        <v>#REF!</v>
      </c>
      <c r="AV4" s="114" t="e">
        <f>'BAR BB| Open rates'!#REF!</f>
        <v>#REF!</v>
      </c>
      <c r="AW4" s="114" t="e">
        <f>'BAR BB| Open rates'!#REF!</f>
        <v>#REF!</v>
      </c>
      <c r="AX4" s="114" t="e">
        <f>'BAR BB| Open rates'!#REF!</f>
        <v>#REF!</v>
      </c>
      <c r="AY4" s="114" t="e">
        <f>'BAR BB| Open rates'!#REF!</f>
        <v>#REF!</v>
      </c>
      <c r="AZ4" s="114" t="e">
        <f>'BAR BB| Open rates'!#REF!</f>
        <v>#REF!</v>
      </c>
      <c r="BA4" s="114" t="e">
        <f>'BAR BB| Open rates'!#REF!</f>
        <v>#REF!</v>
      </c>
      <c r="BB4" s="114" t="e">
        <f>'BAR BB| Open rates'!#REF!</f>
        <v>#REF!</v>
      </c>
      <c r="BC4" s="114" t="e">
        <f>'BAR BB| Open rates'!#REF!</f>
        <v>#REF!</v>
      </c>
      <c r="BD4" s="114" t="e">
        <f>'BAR BB| Open rates'!#REF!</f>
        <v>#REF!</v>
      </c>
      <c r="BE4" s="114" t="e">
        <f>'BAR BB| Open rates'!#REF!</f>
        <v>#REF!</v>
      </c>
      <c r="BF4" s="114" t="e">
        <f>'BAR BB| Open rates'!#REF!</f>
        <v>#REF!</v>
      </c>
      <c r="BG4" s="114" t="e">
        <f>'BAR BB| Open rates'!#REF!</f>
        <v>#REF!</v>
      </c>
      <c r="BH4" s="114" t="e">
        <f>'BAR BB| Open rates'!#REF!</f>
        <v>#REF!</v>
      </c>
      <c r="BI4" s="114" t="e">
        <f>'BAR BB| Open rates'!#REF!</f>
        <v>#REF!</v>
      </c>
      <c r="BJ4" s="114" t="e">
        <f>'BAR BB| Open rates'!#REF!</f>
        <v>#REF!</v>
      </c>
      <c r="BK4" s="114" t="e">
        <f>'BAR BB| Open rates'!#REF!</f>
        <v>#REF!</v>
      </c>
      <c r="BL4" s="114" t="e">
        <f>'BAR BB| Open rates'!#REF!</f>
        <v>#REF!</v>
      </c>
      <c r="BM4" s="114" t="e">
        <f>'BAR BB| Open rates'!#REF!</f>
        <v>#REF!</v>
      </c>
      <c r="BN4" s="114" t="e">
        <f>'BAR BB| Open rates'!#REF!</f>
        <v>#REF!</v>
      </c>
      <c r="BO4" s="114" t="e">
        <f>'BAR BB| Open rates'!#REF!</f>
        <v>#REF!</v>
      </c>
      <c r="BP4" s="114" t="e">
        <f>'BAR BB| Open rates'!#REF!</f>
        <v>#REF!</v>
      </c>
      <c r="BQ4" s="114" t="e">
        <f>'BAR BB| Open rates'!#REF!</f>
        <v>#REF!</v>
      </c>
      <c r="BR4" s="114" t="e">
        <f>'BAR BB| Open rates'!#REF!</f>
        <v>#REF!</v>
      </c>
      <c r="BS4" s="114" t="e">
        <f>'BAR BB| Open rates'!#REF!</f>
        <v>#REF!</v>
      </c>
      <c r="BT4" s="114" t="e">
        <f>'BAR BB| Open rates'!#REF!</f>
        <v>#REF!</v>
      </c>
      <c r="BU4" s="114" t="e">
        <f>'BAR BB| Open rates'!#REF!</f>
        <v>#REF!</v>
      </c>
      <c r="BV4" s="114" t="e">
        <f>'BAR BB| Open rates'!#REF!</f>
        <v>#REF!</v>
      </c>
      <c r="BW4" s="114" t="e">
        <f>'BAR BB| Open rates'!#REF!</f>
        <v>#REF!</v>
      </c>
      <c r="BX4" s="114" t="e">
        <f>'BAR BB| Open rates'!#REF!</f>
        <v>#REF!</v>
      </c>
      <c r="BY4" s="114" t="e">
        <f>'BAR BB| Open rates'!#REF!</f>
        <v>#REF!</v>
      </c>
      <c r="BZ4" s="114" t="e">
        <f>'BAR BB| Open rates'!#REF!</f>
        <v>#REF!</v>
      </c>
      <c r="CA4" s="114" t="e">
        <f>'BAR BB| Open rates'!#REF!</f>
        <v>#REF!</v>
      </c>
      <c r="CB4" s="114" t="e">
        <f>'BAR BB| Open rates'!#REF!</f>
        <v>#REF!</v>
      </c>
      <c r="CC4" s="114" t="e">
        <f>'BAR BB| Open rates'!#REF!</f>
        <v>#REF!</v>
      </c>
      <c r="CD4" s="114" t="e">
        <f>'BAR BB| Open rates'!#REF!</f>
        <v>#REF!</v>
      </c>
    </row>
    <row r="5" spans="1:82" s="36" customFormat="1" ht="12" customHeight="1" x14ac:dyDescent="0.2">
      <c r="A5" s="65" t="s">
        <v>63</v>
      </c>
      <c r="B5" s="35"/>
      <c r="C5" s="35"/>
      <c r="D5" s="35"/>
      <c r="E5" s="35"/>
      <c r="F5" s="35"/>
      <c r="G5" s="35"/>
      <c r="H5" s="35"/>
      <c r="I5" s="35"/>
      <c r="J5" s="61"/>
      <c r="K5" s="61"/>
      <c r="L5" s="61"/>
      <c r="M5" s="61"/>
      <c r="N5" s="61"/>
      <c r="O5" s="61"/>
      <c r="P5" s="61"/>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row>
    <row r="6" spans="1:82" s="36" customFormat="1" ht="12" customHeight="1" x14ac:dyDescent="0.2">
      <c r="A6" s="52">
        <v>1</v>
      </c>
      <c r="B6" s="43" t="e">
        <f>'BAR BB| Open rates'!#REF!</f>
        <v>#REF!</v>
      </c>
      <c r="C6" s="43" t="e">
        <f>'BAR BB| Open rates'!#REF!</f>
        <v>#REF!</v>
      </c>
      <c r="D6" s="43" t="e">
        <f>'BAR BB| Open rates'!#REF!</f>
        <v>#REF!</v>
      </c>
      <c r="E6" s="43" t="e">
        <f>'BAR BB| Open rates'!#REF!</f>
        <v>#REF!</v>
      </c>
      <c r="F6" s="43" t="e">
        <f>'BAR BB| Open rates'!#REF!</f>
        <v>#REF!</v>
      </c>
      <c r="G6" s="43" t="e">
        <f>'BAR BB| Open rates'!#REF!</f>
        <v>#REF!</v>
      </c>
      <c r="H6" s="43" t="e">
        <f>'BAR BB| Open rates'!#REF!</f>
        <v>#REF!</v>
      </c>
      <c r="I6" s="43" t="e">
        <f>'BAR BB| Open rates'!#REF!</f>
        <v>#REF!</v>
      </c>
      <c r="J6" s="43" t="e">
        <f>'BAR BB| Open rates'!#REF!</f>
        <v>#REF!</v>
      </c>
      <c r="K6" s="43" t="e">
        <f>'BAR BB| Open rates'!#REF!</f>
        <v>#REF!</v>
      </c>
      <c r="L6" s="43" t="e">
        <f>'BAR BB| Open rates'!#REF!</f>
        <v>#REF!</v>
      </c>
      <c r="M6" s="43" t="e">
        <f>'BAR BB| Open rates'!#REF!</f>
        <v>#REF!</v>
      </c>
      <c r="N6" s="43" t="e">
        <f>'BAR BB| Open rates'!#REF!</f>
        <v>#REF!</v>
      </c>
      <c r="O6" s="43" t="e">
        <f>'BAR BB| Open rates'!#REF!</f>
        <v>#REF!</v>
      </c>
      <c r="P6" s="43" t="e">
        <f>'BAR BB| Open rates'!#REF!</f>
        <v>#REF!</v>
      </c>
      <c r="Q6" s="43" t="e">
        <f>'BAR BB| Open rates'!#REF!</f>
        <v>#REF!</v>
      </c>
      <c r="R6" s="43" t="e">
        <f>'BAR BB| Open rates'!#REF!</f>
        <v>#REF!</v>
      </c>
      <c r="S6" s="43" t="e">
        <f>'BAR BB| Open rates'!#REF!</f>
        <v>#REF!</v>
      </c>
      <c r="T6" s="43" t="e">
        <f>'BAR BB| Open rates'!#REF!</f>
        <v>#REF!</v>
      </c>
      <c r="U6" s="43" t="e">
        <f>'BAR BB| Open rates'!#REF!</f>
        <v>#REF!</v>
      </c>
      <c r="V6" s="43" t="e">
        <f>'BAR BB| Open rates'!#REF!</f>
        <v>#REF!</v>
      </c>
      <c r="W6" s="43" t="e">
        <f>'BAR BB| Open rates'!#REF!</f>
        <v>#REF!</v>
      </c>
      <c r="X6" s="43" t="e">
        <f>'BAR BB| Open rates'!#REF!</f>
        <v>#REF!</v>
      </c>
      <c r="Y6" s="43" t="e">
        <f>'BAR BB| Open rates'!#REF!</f>
        <v>#REF!</v>
      </c>
      <c r="Z6" s="43" t="e">
        <f>'BAR BB| Open rates'!#REF!</f>
        <v>#REF!</v>
      </c>
      <c r="AA6" s="43" t="e">
        <f>'BAR BB| Open rates'!#REF!</f>
        <v>#REF!</v>
      </c>
      <c r="AB6" s="43" t="e">
        <f>'BAR BB| Open rates'!#REF!</f>
        <v>#REF!</v>
      </c>
      <c r="AC6" s="43" t="e">
        <f>'BAR BB| Open rates'!#REF!</f>
        <v>#REF!</v>
      </c>
      <c r="AD6" s="43" t="e">
        <f>'BAR BB| Open rates'!#REF!</f>
        <v>#REF!</v>
      </c>
      <c r="AE6" s="43" t="e">
        <f>'BAR BB| Open rates'!#REF!</f>
        <v>#REF!</v>
      </c>
      <c r="AF6" s="43" t="e">
        <f>'BAR BB| Open rates'!#REF!</f>
        <v>#REF!</v>
      </c>
      <c r="AG6" s="43" t="e">
        <f>'BAR BB| Open rates'!#REF!</f>
        <v>#REF!</v>
      </c>
      <c r="AH6" s="43" t="e">
        <f>'BAR BB| Open rates'!#REF!</f>
        <v>#REF!</v>
      </c>
      <c r="AI6" s="43" t="e">
        <f>'BAR BB| Open rates'!#REF!</f>
        <v>#REF!</v>
      </c>
      <c r="AJ6" s="43" t="e">
        <f>'BAR BB| Open rates'!#REF!</f>
        <v>#REF!</v>
      </c>
      <c r="AK6" s="43" t="e">
        <f>'BAR BB| Open rates'!#REF!</f>
        <v>#REF!</v>
      </c>
      <c r="AL6" s="43" t="e">
        <f>'BAR BB| Open rates'!#REF!</f>
        <v>#REF!</v>
      </c>
      <c r="AM6" s="43" t="e">
        <f>'BAR BB| Open rates'!#REF!</f>
        <v>#REF!</v>
      </c>
      <c r="AN6" s="43" t="e">
        <f>'BAR BB| Open rates'!#REF!</f>
        <v>#REF!</v>
      </c>
      <c r="AO6" s="43" t="e">
        <f>'BAR BB| Open rates'!#REF!</f>
        <v>#REF!</v>
      </c>
      <c r="AP6" s="43" t="e">
        <f>'BAR BB| Open rates'!#REF!</f>
        <v>#REF!</v>
      </c>
      <c r="AQ6" s="43" t="e">
        <f>'BAR BB| Open rates'!#REF!</f>
        <v>#REF!</v>
      </c>
      <c r="AR6" s="43" t="e">
        <f>'BAR BB| Open rates'!#REF!</f>
        <v>#REF!</v>
      </c>
      <c r="AS6" s="43" t="e">
        <f>'BAR BB| Open rates'!#REF!</f>
        <v>#REF!</v>
      </c>
      <c r="AT6" s="43" t="e">
        <f>'BAR BB| Open rates'!#REF!</f>
        <v>#REF!</v>
      </c>
      <c r="AU6" s="43" t="e">
        <f>'BAR BB| Open rates'!#REF!</f>
        <v>#REF!</v>
      </c>
      <c r="AV6" s="43" t="e">
        <f>'BAR BB| Open rates'!#REF!</f>
        <v>#REF!</v>
      </c>
      <c r="AW6" s="43" t="e">
        <f>'BAR BB| Open rates'!#REF!</f>
        <v>#REF!</v>
      </c>
      <c r="AX6" s="43" t="e">
        <f>'BAR BB| Open rates'!#REF!</f>
        <v>#REF!</v>
      </c>
      <c r="AY6" s="43" t="e">
        <f>'BAR BB| Open rates'!#REF!</f>
        <v>#REF!</v>
      </c>
      <c r="AZ6" s="43" t="e">
        <f>'BAR BB| Open rates'!#REF!</f>
        <v>#REF!</v>
      </c>
      <c r="BA6" s="43" t="e">
        <f>'BAR BB| Open rates'!#REF!</f>
        <v>#REF!</v>
      </c>
      <c r="BB6" s="43" t="e">
        <f>'BAR BB| Open rates'!#REF!</f>
        <v>#REF!</v>
      </c>
      <c r="BC6" s="43" t="e">
        <f>'BAR BB| Open rates'!#REF!</f>
        <v>#REF!</v>
      </c>
      <c r="BD6" s="43" t="e">
        <f>'BAR BB| Open rates'!#REF!</f>
        <v>#REF!</v>
      </c>
      <c r="BE6" s="43" t="e">
        <f>'BAR BB| Open rates'!#REF!</f>
        <v>#REF!</v>
      </c>
      <c r="BF6" s="43" t="e">
        <f>'BAR BB| Open rates'!#REF!</f>
        <v>#REF!</v>
      </c>
      <c r="BG6" s="43" t="e">
        <f>'BAR BB| Open rates'!#REF!</f>
        <v>#REF!</v>
      </c>
      <c r="BH6" s="43" t="e">
        <f>'BAR BB| Open rates'!#REF!</f>
        <v>#REF!</v>
      </c>
      <c r="BI6" s="43" t="e">
        <f>'BAR BB| Open rates'!#REF!</f>
        <v>#REF!</v>
      </c>
      <c r="BJ6" s="43" t="e">
        <f>'BAR BB| Open rates'!#REF!</f>
        <v>#REF!</v>
      </c>
      <c r="BK6" s="43" t="e">
        <f>'BAR BB| Open rates'!#REF!</f>
        <v>#REF!</v>
      </c>
      <c r="BL6" s="43" t="e">
        <f>'BAR BB| Open rates'!#REF!</f>
        <v>#REF!</v>
      </c>
      <c r="BM6" s="43" t="e">
        <f>'BAR BB| Open rates'!#REF!</f>
        <v>#REF!</v>
      </c>
      <c r="BN6" s="43" t="e">
        <f>'BAR BB| Open rates'!#REF!</f>
        <v>#REF!</v>
      </c>
      <c r="BO6" s="43" t="e">
        <f>'BAR BB| Open rates'!#REF!</f>
        <v>#REF!</v>
      </c>
      <c r="BP6" s="43" t="e">
        <f>'BAR BB| Open rates'!#REF!</f>
        <v>#REF!</v>
      </c>
      <c r="BQ6" s="43" t="e">
        <f>'BAR BB| Open rates'!#REF!</f>
        <v>#REF!</v>
      </c>
      <c r="BR6" s="43" t="e">
        <f>'BAR BB| Open rates'!#REF!</f>
        <v>#REF!</v>
      </c>
      <c r="BS6" s="43" t="e">
        <f>'BAR BB| Open rates'!#REF!</f>
        <v>#REF!</v>
      </c>
      <c r="BT6" s="43" t="e">
        <f>'BAR BB| Open rates'!#REF!</f>
        <v>#REF!</v>
      </c>
      <c r="BU6" s="43" t="e">
        <f>'BAR BB| Open rates'!#REF!</f>
        <v>#REF!</v>
      </c>
      <c r="BV6" s="43" t="e">
        <f>'BAR BB| Open rates'!#REF!</f>
        <v>#REF!</v>
      </c>
      <c r="BW6" s="43" t="e">
        <f>'BAR BB| Open rates'!#REF!</f>
        <v>#REF!</v>
      </c>
      <c r="BX6" s="43" t="e">
        <f>'BAR BB| Open rates'!#REF!</f>
        <v>#REF!</v>
      </c>
      <c r="BY6" s="43" t="e">
        <f>'BAR BB| Open rates'!#REF!</f>
        <v>#REF!</v>
      </c>
      <c r="BZ6" s="43" t="e">
        <f>'BAR BB| Open rates'!#REF!</f>
        <v>#REF!</v>
      </c>
      <c r="CA6" s="43" t="e">
        <f>'BAR BB| Open rates'!#REF!</f>
        <v>#REF!</v>
      </c>
      <c r="CB6" s="43" t="e">
        <f>'BAR BB| Open rates'!#REF!</f>
        <v>#REF!</v>
      </c>
      <c r="CC6" s="43" t="e">
        <f>'BAR BB| Open rates'!#REF!</f>
        <v>#REF!</v>
      </c>
      <c r="CD6" s="43" t="e">
        <f>'BAR BB| Open rates'!#REF!</f>
        <v>#REF!</v>
      </c>
    </row>
    <row r="7" spans="1:82" s="36" customFormat="1" ht="12" customHeight="1" x14ac:dyDescent="0.2">
      <c r="A7" s="52">
        <v>2</v>
      </c>
      <c r="B7" s="43" t="e">
        <f>'BAR BB| Open rates'!#REF!</f>
        <v>#REF!</v>
      </c>
      <c r="C7" s="43" t="e">
        <f>'BAR BB| Open rates'!#REF!</f>
        <v>#REF!</v>
      </c>
      <c r="D7" s="43" t="e">
        <f>'BAR BB| Open rates'!#REF!</f>
        <v>#REF!</v>
      </c>
      <c r="E7" s="43" t="e">
        <f>'BAR BB| Open rates'!#REF!</f>
        <v>#REF!</v>
      </c>
      <c r="F7" s="43" t="e">
        <f>'BAR BB| Open rates'!#REF!</f>
        <v>#REF!</v>
      </c>
      <c r="G7" s="43" t="e">
        <f>'BAR BB| Open rates'!#REF!</f>
        <v>#REF!</v>
      </c>
      <c r="H7" s="43" t="e">
        <f>'BAR BB| Open rates'!#REF!</f>
        <v>#REF!</v>
      </c>
      <c r="I7" s="43" t="e">
        <f>'BAR BB| Open rates'!#REF!</f>
        <v>#REF!</v>
      </c>
      <c r="J7" s="43" t="e">
        <f>'BAR BB| Open rates'!#REF!</f>
        <v>#REF!</v>
      </c>
      <c r="K7" s="43" t="e">
        <f>'BAR BB| Open rates'!#REF!</f>
        <v>#REF!</v>
      </c>
      <c r="L7" s="43" t="e">
        <f>'BAR BB| Open rates'!#REF!</f>
        <v>#REF!</v>
      </c>
      <c r="M7" s="43" t="e">
        <f>'BAR BB| Open rates'!#REF!</f>
        <v>#REF!</v>
      </c>
      <c r="N7" s="43" t="e">
        <f>'BAR BB| Open rates'!#REF!</f>
        <v>#REF!</v>
      </c>
      <c r="O7" s="43" t="e">
        <f>'BAR BB| Open rates'!#REF!</f>
        <v>#REF!</v>
      </c>
      <c r="P7" s="43" t="e">
        <f>'BAR BB| Open rates'!#REF!</f>
        <v>#REF!</v>
      </c>
      <c r="Q7" s="43" t="e">
        <f>'BAR BB| Open rates'!#REF!</f>
        <v>#REF!</v>
      </c>
      <c r="R7" s="43" t="e">
        <f>'BAR BB| Open rates'!#REF!</f>
        <v>#REF!</v>
      </c>
      <c r="S7" s="43" t="e">
        <f>'BAR BB| Open rates'!#REF!</f>
        <v>#REF!</v>
      </c>
      <c r="T7" s="43" t="e">
        <f>'BAR BB| Open rates'!#REF!</f>
        <v>#REF!</v>
      </c>
      <c r="U7" s="43" t="e">
        <f>'BAR BB| Open rates'!#REF!</f>
        <v>#REF!</v>
      </c>
      <c r="V7" s="43" t="e">
        <f>'BAR BB| Open rates'!#REF!</f>
        <v>#REF!</v>
      </c>
      <c r="W7" s="43" t="e">
        <f>'BAR BB| Open rates'!#REF!</f>
        <v>#REF!</v>
      </c>
      <c r="X7" s="43" t="e">
        <f>'BAR BB| Open rates'!#REF!</f>
        <v>#REF!</v>
      </c>
      <c r="Y7" s="43" t="e">
        <f>'BAR BB| Open rates'!#REF!</f>
        <v>#REF!</v>
      </c>
      <c r="Z7" s="43" t="e">
        <f>'BAR BB| Open rates'!#REF!</f>
        <v>#REF!</v>
      </c>
      <c r="AA7" s="43" t="e">
        <f>'BAR BB| Open rates'!#REF!</f>
        <v>#REF!</v>
      </c>
      <c r="AB7" s="43" t="e">
        <f>'BAR BB| Open rates'!#REF!</f>
        <v>#REF!</v>
      </c>
      <c r="AC7" s="43" t="e">
        <f>'BAR BB| Open rates'!#REF!</f>
        <v>#REF!</v>
      </c>
      <c r="AD7" s="43" t="e">
        <f>'BAR BB| Open rates'!#REF!</f>
        <v>#REF!</v>
      </c>
      <c r="AE7" s="43" t="e">
        <f>'BAR BB| Open rates'!#REF!</f>
        <v>#REF!</v>
      </c>
      <c r="AF7" s="43" t="e">
        <f>'BAR BB| Open rates'!#REF!</f>
        <v>#REF!</v>
      </c>
      <c r="AG7" s="43" t="e">
        <f>'BAR BB| Open rates'!#REF!</f>
        <v>#REF!</v>
      </c>
      <c r="AH7" s="43" t="e">
        <f>'BAR BB| Open rates'!#REF!</f>
        <v>#REF!</v>
      </c>
      <c r="AI7" s="43" t="e">
        <f>'BAR BB| Open rates'!#REF!</f>
        <v>#REF!</v>
      </c>
      <c r="AJ7" s="43" t="e">
        <f>'BAR BB| Open rates'!#REF!</f>
        <v>#REF!</v>
      </c>
      <c r="AK7" s="43" t="e">
        <f>'BAR BB| Open rates'!#REF!</f>
        <v>#REF!</v>
      </c>
      <c r="AL7" s="43" t="e">
        <f>'BAR BB| Open rates'!#REF!</f>
        <v>#REF!</v>
      </c>
      <c r="AM7" s="43" t="e">
        <f>'BAR BB| Open rates'!#REF!</f>
        <v>#REF!</v>
      </c>
      <c r="AN7" s="43" t="e">
        <f>'BAR BB| Open rates'!#REF!</f>
        <v>#REF!</v>
      </c>
      <c r="AO7" s="43" t="e">
        <f>'BAR BB| Open rates'!#REF!</f>
        <v>#REF!</v>
      </c>
      <c r="AP7" s="43" t="e">
        <f>'BAR BB| Open rates'!#REF!</f>
        <v>#REF!</v>
      </c>
      <c r="AQ7" s="43" t="e">
        <f>'BAR BB| Open rates'!#REF!</f>
        <v>#REF!</v>
      </c>
      <c r="AR7" s="43" t="e">
        <f>'BAR BB| Open rates'!#REF!</f>
        <v>#REF!</v>
      </c>
      <c r="AS7" s="43" t="e">
        <f>'BAR BB| Open rates'!#REF!</f>
        <v>#REF!</v>
      </c>
      <c r="AT7" s="43" t="e">
        <f>'BAR BB| Open rates'!#REF!</f>
        <v>#REF!</v>
      </c>
      <c r="AU7" s="43" t="e">
        <f>'BAR BB| Open rates'!#REF!</f>
        <v>#REF!</v>
      </c>
      <c r="AV7" s="43" t="e">
        <f>'BAR BB| Open rates'!#REF!</f>
        <v>#REF!</v>
      </c>
      <c r="AW7" s="43" t="e">
        <f>'BAR BB| Open rates'!#REF!</f>
        <v>#REF!</v>
      </c>
      <c r="AX7" s="43" t="e">
        <f>'BAR BB| Open rates'!#REF!</f>
        <v>#REF!</v>
      </c>
      <c r="AY7" s="43" t="e">
        <f>'BAR BB| Open rates'!#REF!</f>
        <v>#REF!</v>
      </c>
      <c r="AZ7" s="43" t="e">
        <f>'BAR BB| Open rates'!#REF!</f>
        <v>#REF!</v>
      </c>
      <c r="BA7" s="43" t="e">
        <f>'BAR BB| Open rates'!#REF!</f>
        <v>#REF!</v>
      </c>
      <c r="BB7" s="43" t="e">
        <f>'BAR BB| Open rates'!#REF!</f>
        <v>#REF!</v>
      </c>
      <c r="BC7" s="43" t="e">
        <f>'BAR BB| Open rates'!#REF!</f>
        <v>#REF!</v>
      </c>
      <c r="BD7" s="43" t="e">
        <f>'BAR BB| Open rates'!#REF!</f>
        <v>#REF!</v>
      </c>
      <c r="BE7" s="43" t="e">
        <f>'BAR BB| Open rates'!#REF!</f>
        <v>#REF!</v>
      </c>
      <c r="BF7" s="43" t="e">
        <f>'BAR BB| Open rates'!#REF!</f>
        <v>#REF!</v>
      </c>
      <c r="BG7" s="43" t="e">
        <f>'BAR BB| Open rates'!#REF!</f>
        <v>#REF!</v>
      </c>
      <c r="BH7" s="43" t="e">
        <f>'BAR BB| Open rates'!#REF!</f>
        <v>#REF!</v>
      </c>
      <c r="BI7" s="43" t="e">
        <f>'BAR BB| Open rates'!#REF!</f>
        <v>#REF!</v>
      </c>
      <c r="BJ7" s="43" t="e">
        <f>'BAR BB| Open rates'!#REF!</f>
        <v>#REF!</v>
      </c>
      <c r="BK7" s="43" t="e">
        <f>'BAR BB| Open rates'!#REF!</f>
        <v>#REF!</v>
      </c>
      <c r="BL7" s="43" t="e">
        <f>'BAR BB| Open rates'!#REF!</f>
        <v>#REF!</v>
      </c>
      <c r="BM7" s="43" t="e">
        <f>'BAR BB| Open rates'!#REF!</f>
        <v>#REF!</v>
      </c>
      <c r="BN7" s="43" t="e">
        <f>'BAR BB| Open rates'!#REF!</f>
        <v>#REF!</v>
      </c>
      <c r="BO7" s="43" t="e">
        <f>'BAR BB| Open rates'!#REF!</f>
        <v>#REF!</v>
      </c>
      <c r="BP7" s="43" t="e">
        <f>'BAR BB| Open rates'!#REF!</f>
        <v>#REF!</v>
      </c>
      <c r="BQ7" s="43" t="e">
        <f>'BAR BB| Open rates'!#REF!</f>
        <v>#REF!</v>
      </c>
      <c r="BR7" s="43" t="e">
        <f>'BAR BB| Open rates'!#REF!</f>
        <v>#REF!</v>
      </c>
      <c r="BS7" s="43" t="e">
        <f>'BAR BB| Open rates'!#REF!</f>
        <v>#REF!</v>
      </c>
      <c r="BT7" s="43" t="e">
        <f>'BAR BB| Open rates'!#REF!</f>
        <v>#REF!</v>
      </c>
      <c r="BU7" s="43" t="e">
        <f>'BAR BB| Open rates'!#REF!</f>
        <v>#REF!</v>
      </c>
      <c r="BV7" s="43" t="e">
        <f>'BAR BB| Open rates'!#REF!</f>
        <v>#REF!</v>
      </c>
      <c r="BW7" s="43" t="e">
        <f>'BAR BB| Open rates'!#REF!</f>
        <v>#REF!</v>
      </c>
      <c r="BX7" s="43" t="e">
        <f>'BAR BB| Open rates'!#REF!</f>
        <v>#REF!</v>
      </c>
      <c r="BY7" s="43" t="e">
        <f>'BAR BB| Open rates'!#REF!</f>
        <v>#REF!</v>
      </c>
      <c r="BZ7" s="43" t="e">
        <f>'BAR BB| Open rates'!#REF!</f>
        <v>#REF!</v>
      </c>
      <c r="CA7" s="43" t="e">
        <f>'BAR BB| Open rates'!#REF!</f>
        <v>#REF!</v>
      </c>
      <c r="CB7" s="43" t="e">
        <f>'BAR BB| Open rates'!#REF!</f>
        <v>#REF!</v>
      </c>
      <c r="CC7" s="43" t="e">
        <f>'BAR BB| Open rates'!#REF!</f>
        <v>#REF!</v>
      </c>
      <c r="CD7" s="43" t="e">
        <f>'BAR BB| Open rates'!#REF!</f>
        <v>#REF!</v>
      </c>
    </row>
    <row r="8" spans="1:82" s="36" customFormat="1" ht="12" customHeight="1" x14ac:dyDescent="0.2">
      <c r="A8" s="66" t="s">
        <v>64</v>
      </c>
      <c r="B8" s="43"/>
    </row>
    <row r="9" spans="1:82" s="9" customFormat="1" ht="12" customHeight="1" x14ac:dyDescent="0.2">
      <c r="A9" s="8">
        <v>1</v>
      </c>
      <c r="B9" s="43" t="e">
        <f>'BAR BB| Open rates'!#REF!</f>
        <v>#REF!</v>
      </c>
      <c r="C9" s="43" t="e">
        <f>'BAR BB| Open rates'!#REF!</f>
        <v>#REF!</v>
      </c>
      <c r="D9" s="43" t="e">
        <f>'BAR BB| Open rates'!#REF!</f>
        <v>#REF!</v>
      </c>
      <c r="E9" s="43" t="e">
        <f>'BAR BB| Open rates'!#REF!</f>
        <v>#REF!</v>
      </c>
      <c r="F9" s="43" t="e">
        <f>'BAR BB| Open rates'!#REF!</f>
        <v>#REF!</v>
      </c>
      <c r="G9" s="43" t="e">
        <f>'BAR BB| Open rates'!#REF!</f>
        <v>#REF!</v>
      </c>
      <c r="H9" s="43" t="e">
        <f>'BAR BB| Open rates'!#REF!</f>
        <v>#REF!</v>
      </c>
      <c r="I9" s="43" t="e">
        <f>'BAR BB| Open rates'!#REF!</f>
        <v>#REF!</v>
      </c>
      <c r="J9" s="43" t="e">
        <f>'BAR BB| Open rates'!#REF!</f>
        <v>#REF!</v>
      </c>
      <c r="K9" s="43" t="e">
        <f>'BAR BB| Open rates'!#REF!</f>
        <v>#REF!</v>
      </c>
      <c r="L9" s="43" t="e">
        <f>'BAR BB| Open rates'!#REF!</f>
        <v>#REF!</v>
      </c>
      <c r="M9" s="43" t="e">
        <f>'BAR BB| Open rates'!#REF!</f>
        <v>#REF!</v>
      </c>
      <c r="N9" s="43" t="e">
        <f>'BAR BB| Open rates'!#REF!</f>
        <v>#REF!</v>
      </c>
      <c r="O9" s="43" t="e">
        <f>'BAR BB| Open rates'!#REF!</f>
        <v>#REF!</v>
      </c>
      <c r="P9" s="43" t="e">
        <f>'BAR BB| Open rates'!#REF!</f>
        <v>#REF!</v>
      </c>
      <c r="Q9" s="43" t="e">
        <f>'BAR BB| Open rates'!#REF!</f>
        <v>#REF!</v>
      </c>
      <c r="R9" s="43" t="e">
        <f>'BAR BB| Open rates'!#REF!</f>
        <v>#REF!</v>
      </c>
      <c r="S9" s="43" t="e">
        <f>'BAR BB| Open rates'!#REF!</f>
        <v>#REF!</v>
      </c>
      <c r="T9" s="43" t="e">
        <f>'BAR BB| Open rates'!#REF!</f>
        <v>#REF!</v>
      </c>
      <c r="U9" s="43" t="e">
        <f>'BAR BB| Open rates'!#REF!</f>
        <v>#REF!</v>
      </c>
      <c r="V9" s="43" t="e">
        <f>'BAR BB| Open rates'!#REF!</f>
        <v>#REF!</v>
      </c>
      <c r="W9" s="43" t="e">
        <f>'BAR BB| Open rates'!#REF!</f>
        <v>#REF!</v>
      </c>
      <c r="X9" s="43" t="e">
        <f>'BAR BB| Open rates'!#REF!</f>
        <v>#REF!</v>
      </c>
      <c r="Y9" s="43" t="e">
        <f>'BAR BB| Open rates'!#REF!</f>
        <v>#REF!</v>
      </c>
      <c r="Z9" s="43" t="e">
        <f>'BAR BB| Open rates'!#REF!</f>
        <v>#REF!</v>
      </c>
      <c r="AA9" s="43" t="e">
        <f>'BAR BB| Open rates'!#REF!</f>
        <v>#REF!</v>
      </c>
      <c r="AB9" s="43" t="e">
        <f>'BAR BB| Open rates'!#REF!</f>
        <v>#REF!</v>
      </c>
      <c r="AC9" s="43" t="e">
        <f>'BAR BB| Open rates'!#REF!</f>
        <v>#REF!</v>
      </c>
      <c r="AD9" s="43" t="e">
        <f>'BAR BB| Open rates'!#REF!</f>
        <v>#REF!</v>
      </c>
      <c r="AE9" s="43" t="e">
        <f>'BAR BB| Open rates'!#REF!</f>
        <v>#REF!</v>
      </c>
      <c r="AF9" s="43" t="e">
        <f>'BAR BB| Open rates'!#REF!</f>
        <v>#REF!</v>
      </c>
      <c r="AG9" s="43" t="e">
        <f>'BAR BB| Open rates'!#REF!</f>
        <v>#REF!</v>
      </c>
      <c r="AH9" s="43" t="e">
        <f>'BAR BB| Open rates'!#REF!</f>
        <v>#REF!</v>
      </c>
      <c r="AI9" s="43" t="e">
        <f>'BAR BB| Open rates'!#REF!</f>
        <v>#REF!</v>
      </c>
      <c r="AJ9" s="43" t="e">
        <f>'BAR BB| Open rates'!#REF!</f>
        <v>#REF!</v>
      </c>
      <c r="AK9" s="43" t="e">
        <f>'BAR BB| Open rates'!#REF!</f>
        <v>#REF!</v>
      </c>
      <c r="AL9" s="43" t="e">
        <f>'BAR BB| Open rates'!#REF!</f>
        <v>#REF!</v>
      </c>
      <c r="AM9" s="43" t="e">
        <f>'BAR BB| Open rates'!#REF!</f>
        <v>#REF!</v>
      </c>
      <c r="AN9" s="43" t="e">
        <f>'BAR BB| Open rates'!#REF!</f>
        <v>#REF!</v>
      </c>
      <c r="AO9" s="43" t="e">
        <f>'BAR BB| Open rates'!#REF!</f>
        <v>#REF!</v>
      </c>
      <c r="AP9" s="43" t="e">
        <f>'BAR BB| Open rates'!#REF!</f>
        <v>#REF!</v>
      </c>
      <c r="AQ9" s="43" t="e">
        <f>'BAR BB| Open rates'!#REF!</f>
        <v>#REF!</v>
      </c>
      <c r="AR9" s="43" t="e">
        <f>'BAR BB| Open rates'!#REF!</f>
        <v>#REF!</v>
      </c>
      <c r="AS9" s="43" t="e">
        <f>'BAR BB| Open rates'!#REF!</f>
        <v>#REF!</v>
      </c>
      <c r="AT9" s="43" t="e">
        <f>'BAR BB| Open rates'!#REF!</f>
        <v>#REF!</v>
      </c>
      <c r="AU9" s="43" t="e">
        <f>'BAR BB| Open rates'!#REF!</f>
        <v>#REF!</v>
      </c>
      <c r="AV9" s="43" t="e">
        <f>'BAR BB| Open rates'!#REF!</f>
        <v>#REF!</v>
      </c>
      <c r="AW9" s="43" t="e">
        <f>'BAR BB| Open rates'!#REF!</f>
        <v>#REF!</v>
      </c>
      <c r="AX9" s="43" t="e">
        <f>'BAR BB| Open rates'!#REF!</f>
        <v>#REF!</v>
      </c>
      <c r="AY9" s="43" t="e">
        <f>'BAR BB| Open rates'!#REF!</f>
        <v>#REF!</v>
      </c>
      <c r="AZ9" s="43" t="e">
        <f>'BAR BB| Open rates'!#REF!</f>
        <v>#REF!</v>
      </c>
      <c r="BA9" s="43" t="e">
        <f>'BAR BB| Open rates'!#REF!</f>
        <v>#REF!</v>
      </c>
      <c r="BB9" s="43" t="e">
        <f>'BAR BB| Open rates'!#REF!</f>
        <v>#REF!</v>
      </c>
      <c r="BC9" s="43" t="e">
        <f>'BAR BB| Open rates'!#REF!</f>
        <v>#REF!</v>
      </c>
      <c r="BD9" s="43" t="e">
        <f>'BAR BB| Open rates'!#REF!</f>
        <v>#REF!</v>
      </c>
      <c r="BE9" s="43" t="e">
        <f>'BAR BB| Open rates'!#REF!</f>
        <v>#REF!</v>
      </c>
      <c r="BF9" s="43" t="e">
        <f>'BAR BB| Open rates'!#REF!</f>
        <v>#REF!</v>
      </c>
      <c r="BG9" s="43" t="e">
        <f>'BAR BB| Open rates'!#REF!</f>
        <v>#REF!</v>
      </c>
      <c r="BH9" s="43" t="e">
        <f>'BAR BB| Open rates'!#REF!</f>
        <v>#REF!</v>
      </c>
      <c r="BI9" s="43" t="e">
        <f>'BAR BB| Open rates'!#REF!</f>
        <v>#REF!</v>
      </c>
      <c r="BJ9" s="43" t="e">
        <f>'BAR BB| Open rates'!#REF!</f>
        <v>#REF!</v>
      </c>
      <c r="BK9" s="43" t="e">
        <f>'BAR BB| Open rates'!#REF!</f>
        <v>#REF!</v>
      </c>
      <c r="BL9" s="43" t="e">
        <f>'BAR BB| Open rates'!#REF!</f>
        <v>#REF!</v>
      </c>
      <c r="BM9" s="43" t="e">
        <f>'BAR BB| Open rates'!#REF!</f>
        <v>#REF!</v>
      </c>
      <c r="BN9" s="43" t="e">
        <f>'BAR BB| Open rates'!#REF!</f>
        <v>#REF!</v>
      </c>
      <c r="BO9" s="43" t="e">
        <f>'BAR BB| Open rates'!#REF!</f>
        <v>#REF!</v>
      </c>
      <c r="BP9" s="43" t="e">
        <f>'BAR BB| Open rates'!#REF!</f>
        <v>#REF!</v>
      </c>
      <c r="BQ9" s="43" t="e">
        <f>'BAR BB| Open rates'!#REF!</f>
        <v>#REF!</v>
      </c>
      <c r="BR9" s="43" t="e">
        <f>'BAR BB| Open rates'!#REF!</f>
        <v>#REF!</v>
      </c>
      <c r="BS9" s="43" t="e">
        <f>'BAR BB| Open rates'!#REF!</f>
        <v>#REF!</v>
      </c>
      <c r="BT9" s="43" t="e">
        <f>'BAR BB| Open rates'!#REF!</f>
        <v>#REF!</v>
      </c>
      <c r="BU9" s="43" t="e">
        <f>'BAR BB| Open rates'!#REF!</f>
        <v>#REF!</v>
      </c>
      <c r="BV9" s="43" t="e">
        <f>'BAR BB| Open rates'!#REF!</f>
        <v>#REF!</v>
      </c>
      <c r="BW9" s="43" t="e">
        <f>'BAR BB| Open rates'!#REF!</f>
        <v>#REF!</v>
      </c>
      <c r="BX9" s="43" t="e">
        <f>'BAR BB| Open rates'!#REF!</f>
        <v>#REF!</v>
      </c>
      <c r="BY9" s="43" t="e">
        <f>'BAR BB| Open rates'!#REF!</f>
        <v>#REF!</v>
      </c>
      <c r="BZ9" s="43" t="e">
        <f>'BAR BB| Open rates'!#REF!</f>
        <v>#REF!</v>
      </c>
      <c r="CA9" s="43" t="e">
        <f>'BAR BB| Open rates'!#REF!</f>
        <v>#REF!</v>
      </c>
      <c r="CB9" s="43" t="e">
        <f>'BAR BB| Open rates'!#REF!</f>
        <v>#REF!</v>
      </c>
      <c r="CC9" s="43" t="e">
        <f>'BAR BB| Open rates'!#REF!</f>
        <v>#REF!</v>
      </c>
      <c r="CD9" s="43" t="e">
        <f>'BAR BB| Open rates'!#REF!</f>
        <v>#REF!</v>
      </c>
    </row>
    <row r="10" spans="1:82" s="9" customFormat="1" ht="12" customHeight="1" x14ac:dyDescent="0.2">
      <c r="A10" s="8">
        <v>2</v>
      </c>
      <c r="B10" s="43" t="e">
        <f>'BAR BB| Open rates'!#REF!</f>
        <v>#REF!</v>
      </c>
      <c r="C10" s="43" t="e">
        <f>'BAR BB| Open rates'!#REF!</f>
        <v>#REF!</v>
      </c>
      <c r="D10" s="43" t="e">
        <f>'BAR BB| Open rates'!#REF!</f>
        <v>#REF!</v>
      </c>
      <c r="E10" s="43" t="e">
        <f>'BAR BB| Open rates'!#REF!</f>
        <v>#REF!</v>
      </c>
      <c r="F10" s="43" t="e">
        <f>'BAR BB| Open rates'!#REF!</f>
        <v>#REF!</v>
      </c>
      <c r="G10" s="43" t="e">
        <f>'BAR BB| Open rates'!#REF!</f>
        <v>#REF!</v>
      </c>
      <c r="H10" s="43" t="e">
        <f>'BAR BB| Open rates'!#REF!</f>
        <v>#REF!</v>
      </c>
      <c r="I10" s="43" t="e">
        <f>'BAR BB| Open rates'!#REF!</f>
        <v>#REF!</v>
      </c>
      <c r="J10" s="43" t="e">
        <f>'BAR BB| Open rates'!#REF!</f>
        <v>#REF!</v>
      </c>
      <c r="K10" s="43" t="e">
        <f>'BAR BB| Open rates'!#REF!</f>
        <v>#REF!</v>
      </c>
      <c r="L10" s="43" t="e">
        <f>'BAR BB| Open rates'!#REF!</f>
        <v>#REF!</v>
      </c>
      <c r="M10" s="43" t="e">
        <f>'BAR BB| Open rates'!#REF!</f>
        <v>#REF!</v>
      </c>
      <c r="N10" s="43" t="e">
        <f>'BAR BB| Open rates'!#REF!</f>
        <v>#REF!</v>
      </c>
      <c r="O10" s="43" t="e">
        <f>'BAR BB| Open rates'!#REF!</f>
        <v>#REF!</v>
      </c>
      <c r="P10" s="43" t="e">
        <f>'BAR BB| Open rates'!#REF!</f>
        <v>#REF!</v>
      </c>
      <c r="Q10" s="43" t="e">
        <f>'BAR BB| Open rates'!#REF!</f>
        <v>#REF!</v>
      </c>
      <c r="R10" s="43" t="e">
        <f>'BAR BB| Open rates'!#REF!</f>
        <v>#REF!</v>
      </c>
      <c r="S10" s="43" t="e">
        <f>'BAR BB| Open rates'!#REF!</f>
        <v>#REF!</v>
      </c>
      <c r="T10" s="43" t="e">
        <f>'BAR BB| Open rates'!#REF!</f>
        <v>#REF!</v>
      </c>
      <c r="U10" s="43" t="e">
        <f>'BAR BB| Open rates'!#REF!</f>
        <v>#REF!</v>
      </c>
      <c r="V10" s="43" t="e">
        <f>'BAR BB| Open rates'!#REF!</f>
        <v>#REF!</v>
      </c>
      <c r="W10" s="43" t="e">
        <f>'BAR BB| Open rates'!#REF!</f>
        <v>#REF!</v>
      </c>
      <c r="X10" s="43" t="e">
        <f>'BAR BB| Open rates'!#REF!</f>
        <v>#REF!</v>
      </c>
      <c r="Y10" s="43" t="e">
        <f>'BAR BB| Open rates'!#REF!</f>
        <v>#REF!</v>
      </c>
      <c r="Z10" s="43" t="e">
        <f>'BAR BB| Open rates'!#REF!</f>
        <v>#REF!</v>
      </c>
      <c r="AA10" s="43" t="e">
        <f>'BAR BB| Open rates'!#REF!</f>
        <v>#REF!</v>
      </c>
      <c r="AB10" s="43" t="e">
        <f>'BAR BB| Open rates'!#REF!</f>
        <v>#REF!</v>
      </c>
      <c r="AC10" s="43" t="e">
        <f>'BAR BB| Open rates'!#REF!</f>
        <v>#REF!</v>
      </c>
      <c r="AD10" s="43" t="e">
        <f>'BAR BB| Open rates'!#REF!</f>
        <v>#REF!</v>
      </c>
      <c r="AE10" s="43" t="e">
        <f>'BAR BB| Open rates'!#REF!</f>
        <v>#REF!</v>
      </c>
      <c r="AF10" s="43" t="e">
        <f>'BAR BB| Open rates'!#REF!</f>
        <v>#REF!</v>
      </c>
      <c r="AG10" s="43" t="e">
        <f>'BAR BB| Open rates'!#REF!</f>
        <v>#REF!</v>
      </c>
      <c r="AH10" s="43" t="e">
        <f>'BAR BB| Open rates'!#REF!</f>
        <v>#REF!</v>
      </c>
      <c r="AI10" s="43" t="e">
        <f>'BAR BB| Open rates'!#REF!</f>
        <v>#REF!</v>
      </c>
      <c r="AJ10" s="43" t="e">
        <f>'BAR BB| Open rates'!#REF!</f>
        <v>#REF!</v>
      </c>
      <c r="AK10" s="43" t="e">
        <f>'BAR BB| Open rates'!#REF!</f>
        <v>#REF!</v>
      </c>
      <c r="AL10" s="43" t="e">
        <f>'BAR BB| Open rates'!#REF!</f>
        <v>#REF!</v>
      </c>
      <c r="AM10" s="43" t="e">
        <f>'BAR BB| Open rates'!#REF!</f>
        <v>#REF!</v>
      </c>
      <c r="AN10" s="43" t="e">
        <f>'BAR BB| Open rates'!#REF!</f>
        <v>#REF!</v>
      </c>
      <c r="AO10" s="43" t="e">
        <f>'BAR BB| Open rates'!#REF!</f>
        <v>#REF!</v>
      </c>
      <c r="AP10" s="43" t="e">
        <f>'BAR BB| Open rates'!#REF!</f>
        <v>#REF!</v>
      </c>
      <c r="AQ10" s="43" t="e">
        <f>'BAR BB| Open rates'!#REF!</f>
        <v>#REF!</v>
      </c>
      <c r="AR10" s="43" t="e">
        <f>'BAR BB| Open rates'!#REF!</f>
        <v>#REF!</v>
      </c>
      <c r="AS10" s="43" t="e">
        <f>'BAR BB| Open rates'!#REF!</f>
        <v>#REF!</v>
      </c>
      <c r="AT10" s="43" t="e">
        <f>'BAR BB| Open rates'!#REF!</f>
        <v>#REF!</v>
      </c>
      <c r="AU10" s="43" t="e">
        <f>'BAR BB| Open rates'!#REF!</f>
        <v>#REF!</v>
      </c>
      <c r="AV10" s="43" t="e">
        <f>'BAR BB| Open rates'!#REF!</f>
        <v>#REF!</v>
      </c>
      <c r="AW10" s="43" t="e">
        <f>'BAR BB| Open rates'!#REF!</f>
        <v>#REF!</v>
      </c>
      <c r="AX10" s="43" t="e">
        <f>'BAR BB| Open rates'!#REF!</f>
        <v>#REF!</v>
      </c>
      <c r="AY10" s="43" t="e">
        <f>'BAR BB| Open rates'!#REF!</f>
        <v>#REF!</v>
      </c>
      <c r="AZ10" s="43" t="e">
        <f>'BAR BB| Open rates'!#REF!</f>
        <v>#REF!</v>
      </c>
      <c r="BA10" s="43" t="e">
        <f>'BAR BB| Open rates'!#REF!</f>
        <v>#REF!</v>
      </c>
      <c r="BB10" s="43" t="e">
        <f>'BAR BB| Open rates'!#REF!</f>
        <v>#REF!</v>
      </c>
      <c r="BC10" s="43" t="e">
        <f>'BAR BB| Open rates'!#REF!</f>
        <v>#REF!</v>
      </c>
      <c r="BD10" s="43" t="e">
        <f>'BAR BB| Open rates'!#REF!</f>
        <v>#REF!</v>
      </c>
      <c r="BE10" s="43" t="e">
        <f>'BAR BB| Open rates'!#REF!</f>
        <v>#REF!</v>
      </c>
      <c r="BF10" s="43" t="e">
        <f>'BAR BB| Open rates'!#REF!</f>
        <v>#REF!</v>
      </c>
      <c r="BG10" s="43" t="e">
        <f>'BAR BB| Open rates'!#REF!</f>
        <v>#REF!</v>
      </c>
      <c r="BH10" s="43" t="e">
        <f>'BAR BB| Open rates'!#REF!</f>
        <v>#REF!</v>
      </c>
      <c r="BI10" s="43" t="e">
        <f>'BAR BB| Open rates'!#REF!</f>
        <v>#REF!</v>
      </c>
      <c r="BJ10" s="43" t="e">
        <f>'BAR BB| Open rates'!#REF!</f>
        <v>#REF!</v>
      </c>
      <c r="BK10" s="43" t="e">
        <f>'BAR BB| Open rates'!#REF!</f>
        <v>#REF!</v>
      </c>
      <c r="BL10" s="43" t="e">
        <f>'BAR BB| Open rates'!#REF!</f>
        <v>#REF!</v>
      </c>
      <c r="BM10" s="43" t="e">
        <f>'BAR BB| Open rates'!#REF!</f>
        <v>#REF!</v>
      </c>
      <c r="BN10" s="43" t="e">
        <f>'BAR BB| Open rates'!#REF!</f>
        <v>#REF!</v>
      </c>
      <c r="BO10" s="43" t="e">
        <f>'BAR BB| Open rates'!#REF!</f>
        <v>#REF!</v>
      </c>
      <c r="BP10" s="43" t="e">
        <f>'BAR BB| Open rates'!#REF!</f>
        <v>#REF!</v>
      </c>
      <c r="BQ10" s="43" t="e">
        <f>'BAR BB| Open rates'!#REF!</f>
        <v>#REF!</v>
      </c>
      <c r="BR10" s="43" t="e">
        <f>'BAR BB| Open rates'!#REF!</f>
        <v>#REF!</v>
      </c>
      <c r="BS10" s="43" t="e">
        <f>'BAR BB| Open rates'!#REF!</f>
        <v>#REF!</v>
      </c>
      <c r="BT10" s="43" t="e">
        <f>'BAR BB| Open rates'!#REF!</f>
        <v>#REF!</v>
      </c>
      <c r="BU10" s="43" t="e">
        <f>'BAR BB| Open rates'!#REF!</f>
        <v>#REF!</v>
      </c>
      <c r="BV10" s="43" t="e">
        <f>'BAR BB| Open rates'!#REF!</f>
        <v>#REF!</v>
      </c>
      <c r="BW10" s="43" t="e">
        <f>'BAR BB| Open rates'!#REF!</f>
        <v>#REF!</v>
      </c>
      <c r="BX10" s="43" t="e">
        <f>'BAR BB| Open rates'!#REF!</f>
        <v>#REF!</v>
      </c>
      <c r="BY10" s="43" t="e">
        <f>'BAR BB| Open rates'!#REF!</f>
        <v>#REF!</v>
      </c>
      <c r="BZ10" s="43" t="e">
        <f>'BAR BB| Open rates'!#REF!</f>
        <v>#REF!</v>
      </c>
      <c r="CA10" s="43" t="e">
        <f>'BAR BB| Open rates'!#REF!</f>
        <v>#REF!</v>
      </c>
      <c r="CB10" s="43" t="e">
        <f>'BAR BB| Open rates'!#REF!</f>
        <v>#REF!</v>
      </c>
      <c r="CC10" s="43" t="e">
        <f>'BAR BB| Open rates'!#REF!</f>
        <v>#REF!</v>
      </c>
      <c r="CD10" s="43" t="e">
        <f>'BAR BB| Open rates'!#REF!</f>
        <v>#REF!</v>
      </c>
    </row>
    <row r="11" spans="1:82" s="36" customFormat="1" ht="12" customHeight="1" x14ac:dyDescent="0.2">
      <c r="A11" s="66" t="s">
        <v>65</v>
      </c>
      <c r="B11" s="43"/>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row>
    <row r="12" spans="1:82" s="9" customFormat="1" ht="12" customHeight="1" x14ac:dyDescent="0.2">
      <c r="A12" s="8">
        <v>1</v>
      </c>
      <c r="B12" s="43" t="e">
        <f>'BAR BB| Open rates'!#REF!</f>
        <v>#REF!</v>
      </c>
      <c r="C12" s="43" t="e">
        <f>'BAR BB| Open rates'!#REF!</f>
        <v>#REF!</v>
      </c>
      <c r="D12" s="43" t="e">
        <f>'BAR BB| Open rates'!#REF!</f>
        <v>#REF!</v>
      </c>
      <c r="E12" s="43" t="e">
        <f>'BAR BB| Open rates'!#REF!</f>
        <v>#REF!</v>
      </c>
      <c r="F12" s="43" t="e">
        <f>'BAR BB| Open rates'!#REF!</f>
        <v>#REF!</v>
      </c>
      <c r="G12" s="43" t="e">
        <f>'BAR BB| Open rates'!#REF!</f>
        <v>#REF!</v>
      </c>
      <c r="H12" s="43" t="e">
        <f>'BAR BB| Open rates'!#REF!</f>
        <v>#REF!</v>
      </c>
      <c r="I12" s="43" t="e">
        <f>'BAR BB| Open rates'!#REF!</f>
        <v>#REF!</v>
      </c>
      <c r="J12" s="43" t="e">
        <f>'BAR BB| Open rates'!#REF!</f>
        <v>#REF!</v>
      </c>
      <c r="K12" s="43" t="e">
        <f>'BAR BB| Open rates'!#REF!</f>
        <v>#REF!</v>
      </c>
      <c r="L12" s="43" t="e">
        <f>'BAR BB| Open rates'!#REF!</f>
        <v>#REF!</v>
      </c>
      <c r="M12" s="43" t="e">
        <f>'BAR BB| Open rates'!#REF!</f>
        <v>#REF!</v>
      </c>
      <c r="N12" s="43" t="e">
        <f>'BAR BB| Open rates'!#REF!</f>
        <v>#REF!</v>
      </c>
      <c r="O12" s="43" t="e">
        <f>'BAR BB| Open rates'!#REF!</f>
        <v>#REF!</v>
      </c>
      <c r="P12" s="43" t="e">
        <f>'BAR BB| Open rates'!#REF!</f>
        <v>#REF!</v>
      </c>
      <c r="Q12" s="43" t="e">
        <f>'BAR BB| Open rates'!#REF!</f>
        <v>#REF!</v>
      </c>
      <c r="R12" s="43" t="e">
        <f>'BAR BB| Open rates'!#REF!</f>
        <v>#REF!</v>
      </c>
      <c r="S12" s="43" t="e">
        <f>'BAR BB| Open rates'!#REF!</f>
        <v>#REF!</v>
      </c>
      <c r="T12" s="43" t="e">
        <f>'BAR BB| Open rates'!#REF!</f>
        <v>#REF!</v>
      </c>
      <c r="U12" s="43" t="e">
        <f>'BAR BB| Open rates'!#REF!</f>
        <v>#REF!</v>
      </c>
      <c r="V12" s="43" t="e">
        <f>'BAR BB| Open rates'!#REF!</f>
        <v>#REF!</v>
      </c>
      <c r="W12" s="43" t="e">
        <f>'BAR BB| Open rates'!#REF!</f>
        <v>#REF!</v>
      </c>
      <c r="X12" s="43" t="e">
        <f>'BAR BB| Open rates'!#REF!</f>
        <v>#REF!</v>
      </c>
      <c r="Y12" s="43" t="e">
        <f>'BAR BB| Open rates'!#REF!</f>
        <v>#REF!</v>
      </c>
      <c r="Z12" s="43" t="e">
        <f>'BAR BB| Open rates'!#REF!</f>
        <v>#REF!</v>
      </c>
      <c r="AA12" s="43" t="e">
        <f>'BAR BB| Open rates'!#REF!</f>
        <v>#REF!</v>
      </c>
      <c r="AB12" s="43" t="e">
        <f>'BAR BB| Open rates'!#REF!</f>
        <v>#REF!</v>
      </c>
      <c r="AC12" s="43" t="e">
        <f>'BAR BB| Open rates'!#REF!</f>
        <v>#REF!</v>
      </c>
      <c r="AD12" s="43" t="e">
        <f>'BAR BB| Open rates'!#REF!</f>
        <v>#REF!</v>
      </c>
      <c r="AE12" s="43" t="e">
        <f>'BAR BB| Open rates'!#REF!</f>
        <v>#REF!</v>
      </c>
      <c r="AF12" s="43" t="e">
        <f>'BAR BB| Open rates'!#REF!</f>
        <v>#REF!</v>
      </c>
      <c r="AG12" s="43" t="e">
        <f>'BAR BB| Open rates'!#REF!</f>
        <v>#REF!</v>
      </c>
      <c r="AH12" s="43" t="e">
        <f>'BAR BB| Open rates'!#REF!</f>
        <v>#REF!</v>
      </c>
      <c r="AI12" s="43" t="e">
        <f>'BAR BB| Open rates'!#REF!</f>
        <v>#REF!</v>
      </c>
      <c r="AJ12" s="43" t="e">
        <f>'BAR BB| Open rates'!#REF!</f>
        <v>#REF!</v>
      </c>
      <c r="AK12" s="43" t="e">
        <f>'BAR BB| Open rates'!#REF!</f>
        <v>#REF!</v>
      </c>
      <c r="AL12" s="43" t="e">
        <f>'BAR BB| Open rates'!#REF!</f>
        <v>#REF!</v>
      </c>
      <c r="AM12" s="43" t="e">
        <f>'BAR BB| Open rates'!#REF!</f>
        <v>#REF!</v>
      </c>
      <c r="AN12" s="43" t="e">
        <f>'BAR BB| Open rates'!#REF!</f>
        <v>#REF!</v>
      </c>
      <c r="AO12" s="43" t="e">
        <f>'BAR BB| Open rates'!#REF!</f>
        <v>#REF!</v>
      </c>
      <c r="AP12" s="43" t="e">
        <f>'BAR BB| Open rates'!#REF!</f>
        <v>#REF!</v>
      </c>
      <c r="AQ12" s="43" t="e">
        <f>'BAR BB| Open rates'!#REF!</f>
        <v>#REF!</v>
      </c>
      <c r="AR12" s="43" t="e">
        <f>'BAR BB| Open rates'!#REF!</f>
        <v>#REF!</v>
      </c>
      <c r="AS12" s="43" t="e">
        <f>'BAR BB| Open rates'!#REF!</f>
        <v>#REF!</v>
      </c>
      <c r="AT12" s="43" t="e">
        <f>'BAR BB| Open rates'!#REF!</f>
        <v>#REF!</v>
      </c>
      <c r="AU12" s="43" t="e">
        <f>'BAR BB| Open rates'!#REF!</f>
        <v>#REF!</v>
      </c>
      <c r="AV12" s="43" t="e">
        <f>'BAR BB| Open rates'!#REF!</f>
        <v>#REF!</v>
      </c>
      <c r="AW12" s="43" t="e">
        <f>'BAR BB| Open rates'!#REF!</f>
        <v>#REF!</v>
      </c>
      <c r="AX12" s="43" t="e">
        <f>'BAR BB| Open rates'!#REF!</f>
        <v>#REF!</v>
      </c>
      <c r="AY12" s="43" t="e">
        <f>'BAR BB| Open rates'!#REF!</f>
        <v>#REF!</v>
      </c>
      <c r="AZ12" s="43" t="e">
        <f>'BAR BB| Open rates'!#REF!</f>
        <v>#REF!</v>
      </c>
      <c r="BA12" s="43" t="e">
        <f>'BAR BB| Open rates'!#REF!</f>
        <v>#REF!</v>
      </c>
      <c r="BB12" s="43" t="e">
        <f>'BAR BB| Open rates'!#REF!</f>
        <v>#REF!</v>
      </c>
      <c r="BC12" s="43" t="e">
        <f>'BAR BB| Open rates'!#REF!</f>
        <v>#REF!</v>
      </c>
      <c r="BD12" s="43" t="e">
        <f>'BAR BB| Open rates'!#REF!</f>
        <v>#REF!</v>
      </c>
      <c r="BE12" s="43" t="e">
        <f>'BAR BB| Open rates'!#REF!</f>
        <v>#REF!</v>
      </c>
      <c r="BF12" s="43" t="e">
        <f>'BAR BB| Open rates'!#REF!</f>
        <v>#REF!</v>
      </c>
      <c r="BG12" s="43" t="e">
        <f>'BAR BB| Open rates'!#REF!</f>
        <v>#REF!</v>
      </c>
      <c r="BH12" s="43" t="e">
        <f>'BAR BB| Open rates'!#REF!</f>
        <v>#REF!</v>
      </c>
      <c r="BI12" s="43" t="e">
        <f>'BAR BB| Open rates'!#REF!</f>
        <v>#REF!</v>
      </c>
      <c r="BJ12" s="43" t="e">
        <f>'BAR BB| Open rates'!#REF!</f>
        <v>#REF!</v>
      </c>
      <c r="BK12" s="43" t="e">
        <f>'BAR BB| Open rates'!#REF!</f>
        <v>#REF!</v>
      </c>
      <c r="BL12" s="43" t="e">
        <f>'BAR BB| Open rates'!#REF!</f>
        <v>#REF!</v>
      </c>
      <c r="BM12" s="43" t="e">
        <f>'BAR BB| Open rates'!#REF!</f>
        <v>#REF!</v>
      </c>
      <c r="BN12" s="43" t="e">
        <f>'BAR BB| Open rates'!#REF!</f>
        <v>#REF!</v>
      </c>
      <c r="BO12" s="43" t="e">
        <f>'BAR BB| Open rates'!#REF!</f>
        <v>#REF!</v>
      </c>
      <c r="BP12" s="43" t="e">
        <f>'BAR BB| Open rates'!#REF!</f>
        <v>#REF!</v>
      </c>
      <c r="BQ12" s="43" t="e">
        <f>'BAR BB| Open rates'!#REF!</f>
        <v>#REF!</v>
      </c>
      <c r="BR12" s="43" t="e">
        <f>'BAR BB| Open rates'!#REF!</f>
        <v>#REF!</v>
      </c>
      <c r="BS12" s="43" t="e">
        <f>'BAR BB| Open rates'!#REF!</f>
        <v>#REF!</v>
      </c>
      <c r="BT12" s="43" t="e">
        <f>'BAR BB| Open rates'!#REF!</f>
        <v>#REF!</v>
      </c>
      <c r="BU12" s="43" t="e">
        <f>'BAR BB| Open rates'!#REF!</f>
        <v>#REF!</v>
      </c>
      <c r="BV12" s="43" t="e">
        <f>'BAR BB| Open rates'!#REF!</f>
        <v>#REF!</v>
      </c>
      <c r="BW12" s="43" t="e">
        <f>'BAR BB| Open rates'!#REF!</f>
        <v>#REF!</v>
      </c>
      <c r="BX12" s="43" t="e">
        <f>'BAR BB| Open rates'!#REF!</f>
        <v>#REF!</v>
      </c>
      <c r="BY12" s="43" t="e">
        <f>'BAR BB| Open rates'!#REF!</f>
        <v>#REF!</v>
      </c>
      <c r="BZ12" s="43" t="e">
        <f>'BAR BB| Open rates'!#REF!</f>
        <v>#REF!</v>
      </c>
      <c r="CA12" s="43" t="e">
        <f>'BAR BB| Open rates'!#REF!</f>
        <v>#REF!</v>
      </c>
      <c r="CB12" s="43" t="e">
        <f>'BAR BB| Open rates'!#REF!</f>
        <v>#REF!</v>
      </c>
      <c r="CC12" s="43" t="e">
        <f>'BAR BB| Open rates'!#REF!</f>
        <v>#REF!</v>
      </c>
      <c r="CD12" s="43" t="e">
        <f>'BAR BB| Open rates'!#REF!</f>
        <v>#REF!</v>
      </c>
    </row>
    <row r="13" spans="1:82" s="9" customFormat="1" ht="12" customHeight="1" x14ac:dyDescent="0.2">
      <c r="A13" s="8">
        <v>2</v>
      </c>
      <c r="B13" s="43" t="e">
        <f>'BAR BB| Open rates'!#REF!</f>
        <v>#REF!</v>
      </c>
      <c r="C13" s="43" t="e">
        <f>'BAR BB| Open rates'!#REF!</f>
        <v>#REF!</v>
      </c>
      <c r="D13" s="43" t="e">
        <f>'BAR BB| Open rates'!#REF!</f>
        <v>#REF!</v>
      </c>
      <c r="E13" s="43" t="e">
        <f>'BAR BB| Open rates'!#REF!</f>
        <v>#REF!</v>
      </c>
      <c r="F13" s="43" t="e">
        <f>'BAR BB| Open rates'!#REF!</f>
        <v>#REF!</v>
      </c>
      <c r="G13" s="43" t="e">
        <f>'BAR BB| Open rates'!#REF!</f>
        <v>#REF!</v>
      </c>
      <c r="H13" s="43" t="e">
        <f>'BAR BB| Open rates'!#REF!</f>
        <v>#REF!</v>
      </c>
      <c r="I13" s="43" t="e">
        <f>'BAR BB| Open rates'!#REF!</f>
        <v>#REF!</v>
      </c>
      <c r="J13" s="43" t="e">
        <f>'BAR BB| Open rates'!#REF!</f>
        <v>#REF!</v>
      </c>
      <c r="K13" s="43" t="e">
        <f>'BAR BB| Open rates'!#REF!</f>
        <v>#REF!</v>
      </c>
      <c r="L13" s="43" t="e">
        <f>'BAR BB| Open rates'!#REF!</f>
        <v>#REF!</v>
      </c>
      <c r="M13" s="43" t="e">
        <f>'BAR BB| Open rates'!#REF!</f>
        <v>#REF!</v>
      </c>
      <c r="N13" s="43" t="e">
        <f>'BAR BB| Open rates'!#REF!</f>
        <v>#REF!</v>
      </c>
      <c r="O13" s="43" t="e">
        <f>'BAR BB| Open rates'!#REF!</f>
        <v>#REF!</v>
      </c>
      <c r="P13" s="43" t="e">
        <f>'BAR BB| Open rates'!#REF!</f>
        <v>#REF!</v>
      </c>
      <c r="Q13" s="43" t="e">
        <f>'BAR BB| Open rates'!#REF!</f>
        <v>#REF!</v>
      </c>
      <c r="R13" s="43" t="e">
        <f>'BAR BB| Open rates'!#REF!</f>
        <v>#REF!</v>
      </c>
      <c r="S13" s="43" t="e">
        <f>'BAR BB| Open rates'!#REF!</f>
        <v>#REF!</v>
      </c>
      <c r="T13" s="43" t="e">
        <f>'BAR BB| Open rates'!#REF!</f>
        <v>#REF!</v>
      </c>
      <c r="U13" s="43" t="e">
        <f>'BAR BB| Open rates'!#REF!</f>
        <v>#REF!</v>
      </c>
      <c r="V13" s="43" t="e">
        <f>'BAR BB| Open rates'!#REF!</f>
        <v>#REF!</v>
      </c>
      <c r="W13" s="43" t="e">
        <f>'BAR BB| Open rates'!#REF!</f>
        <v>#REF!</v>
      </c>
      <c r="X13" s="43" t="e">
        <f>'BAR BB| Open rates'!#REF!</f>
        <v>#REF!</v>
      </c>
      <c r="Y13" s="43" t="e">
        <f>'BAR BB| Open rates'!#REF!</f>
        <v>#REF!</v>
      </c>
      <c r="Z13" s="43" t="e">
        <f>'BAR BB| Open rates'!#REF!</f>
        <v>#REF!</v>
      </c>
      <c r="AA13" s="43" t="e">
        <f>'BAR BB| Open rates'!#REF!</f>
        <v>#REF!</v>
      </c>
      <c r="AB13" s="43" t="e">
        <f>'BAR BB| Open rates'!#REF!</f>
        <v>#REF!</v>
      </c>
      <c r="AC13" s="43" t="e">
        <f>'BAR BB| Open rates'!#REF!</f>
        <v>#REF!</v>
      </c>
      <c r="AD13" s="43" t="e">
        <f>'BAR BB| Open rates'!#REF!</f>
        <v>#REF!</v>
      </c>
      <c r="AE13" s="43" t="e">
        <f>'BAR BB| Open rates'!#REF!</f>
        <v>#REF!</v>
      </c>
      <c r="AF13" s="43" t="e">
        <f>'BAR BB| Open rates'!#REF!</f>
        <v>#REF!</v>
      </c>
      <c r="AG13" s="43" t="e">
        <f>'BAR BB| Open rates'!#REF!</f>
        <v>#REF!</v>
      </c>
      <c r="AH13" s="43" t="e">
        <f>'BAR BB| Open rates'!#REF!</f>
        <v>#REF!</v>
      </c>
      <c r="AI13" s="43" t="e">
        <f>'BAR BB| Open rates'!#REF!</f>
        <v>#REF!</v>
      </c>
      <c r="AJ13" s="43" t="e">
        <f>'BAR BB| Open rates'!#REF!</f>
        <v>#REF!</v>
      </c>
      <c r="AK13" s="43" t="e">
        <f>'BAR BB| Open rates'!#REF!</f>
        <v>#REF!</v>
      </c>
      <c r="AL13" s="43" t="e">
        <f>'BAR BB| Open rates'!#REF!</f>
        <v>#REF!</v>
      </c>
      <c r="AM13" s="43" t="e">
        <f>'BAR BB| Open rates'!#REF!</f>
        <v>#REF!</v>
      </c>
      <c r="AN13" s="43" t="e">
        <f>'BAR BB| Open rates'!#REF!</f>
        <v>#REF!</v>
      </c>
      <c r="AO13" s="43" t="e">
        <f>'BAR BB| Open rates'!#REF!</f>
        <v>#REF!</v>
      </c>
      <c r="AP13" s="43" t="e">
        <f>'BAR BB| Open rates'!#REF!</f>
        <v>#REF!</v>
      </c>
      <c r="AQ13" s="43" t="e">
        <f>'BAR BB| Open rates'!#REF!</f>
        <v>#REF!</v>
      </c>
      <c r="AR13" s="43" t="e">
        <f>'BAR BB| Open rates'!#REF!</f>
        <v>#REF!</v>
      </c>
      <c r="AS13" s="43" t="e">
        <f>'BAR BB| Open rates'!#REF!</f>
        <v>#REF!</v>
      </c>
      <c r="AT13" s="43" t="e">
        <f>'BAR BB| Open rates'!#REF!</f>
        <v>#REF!</v>
      </c>
      <c r="AU13" s="43" t="e">
        <f>'BAR BB| Open rates'!#REF!</f>
        <v>#REF!</v>
      </c>
      <c r="AV13" s="43" t="e">
        <f>'BAR BB| Open rates'!#REF!</f>
        <v>#REF!</v>
      </c>
      <c r="AW13" s="43" t="e">
        <f>'BAR BB| Open rates'!#REF!</f>
        <v>#REF!</v>
      </c>
      <c r="AX13" s="43" t="e">
        <f>'BAR BB| Open rates'!#REF!</f>
        <v>#REF!</v>
      </c>
      <c r="AY13" s="43" t="e">
        <f>'BAR BB| Open rates'!#REF!</f>
        <v>#REF!</v>
      </c>
      <c r="AZ13" s="43" t="e">
        <f>'BAR BB| Open rates'!#REF!</f>
        <v>#REF!</v>
      </c>
      <c r="BA13" s="43" t="e">
        <f>'BAR BB| Open rates'!#REF!</f>
        <v>#REF!</v>
      </c>
      <c r="BB13" s="43" t="e">
        <f>'BAR BB| Open rates'!#REF!</f>
        <v>#REF!</v>
      </c>
      <c r="BC13" s="43" t="e">
        <f>'BAR BB| Open rates'!#REF!</f>
        <v>#REF!</v>
      </c>
      <c r="BD13" s="43" t="e">
        <f>'BAR BB| Open rates'!#REF!</f>
        <v>#REF!</v>
      </c>
      <c r="BE13" s="43" t="e">
        <f>'BAR BB| Open rates'!#REF!</f>
        <v>#REF!</v>
      </c>
      <c r="BF13" s="43" t="e">
        <f>'BAR BB| Open rates'!#REF!</f>
        <v>#REF!</v>
      </c>
      <c r="BG13" s="43" t="e">
        <f>'BAR BB| Open rates'!#REF!</f>
        <v>#REF!</v>
      </c>
      <c r="BH13" s="43" t="e">
        <f>'BAR BB| Open rates'!#REF!</f>
        <v>#REF!</v>
      </c>
      <c r="BI13" s="43" t="e">
        <f>'BAR BB| Open rates'!#REF!</f>
        <v>#REF!</v>
      </c>
      <c r="BJ13" s="43" t="e">
        <f>'BAR BB| Open rates'!#REF!</f>
        <v>#REF!</v>
      </c>
      <c r="BK13" s="43" t="e">
        <f>'BAR BB| Open rates'!#REF!</f>
        <v>#REF!</v>
      </c>
      <c r="BL13" s="43" t="e">
        <f>'BAR BB| Open rates'!#REF!</f>
        <v>#REF!</v>
      </c>
      <c r="BM13" s="43" t="e">
        <f>'BAR BB| Open rates'!#REF!</f>
        <v>#REF!</v>
      </c>
      <c r="BN13" s="43" t="e">
        <f>'BAR BB| Open rates'!#REF!</f>
        <v>#REF!</v>
      </c>
      <c r="BO13" s="43" t="e">
        <f>'BAR BB| Open rates'!#REF!</f>
        <v>#REF!</v>
      </c>
      <c r="BP13" s="43" t="e">
        <f>'BAR BB| Open rates'!#REF!</f>
        <v>#REF!</v>
      </c>
      <c r="BQ13" s="43" t="e">
        <f>'BAR BB| Open rates'!#REF!</f>
        <v>#REF!</v>
      </c>
      <c r="BR13" s="43" t="e">
        <f>'BAR BB| Open rates'!#REF!</f>
        <v>#REF!</v>
      </c>
      <c r="BS13" s="43" t="e">
        <f>'BAR BB| Open rates'!#REF!</f>
        <v>#REF!</v>
      </c>
      <c r="BT13" s="43" t="e">
        <f>'BAR BB| Open rates'!#REF!</f>
        <v>#REF!</v>
      </c>
      <c r="BU13" s="43" t="e">
        <f>'BAR BB| Open rates'!#REF!</f>
        <v>#REF!</v>
      </c>
      <c r="BV13" s="43" t="e">
        <f>'BAR BB| Open rates'!#REF!</f>
        <v>#REF!</v>
      </c>
      <c r="BW13" s="43" t="e">
        <f>'BAR BB| Open rates'!#REF!</f>
        <v>#REF!</v>
      </c>
      <c r="BX13" s="43" t="e">
        <f>'BAR BB| Open rates'!#REF!</f>
        <v>#REF!</v>
      </c>
      <c r="BY13" s="43" t="e">
        <f>'BAR BB| Open rates'!#REF!</f>
        <v>#REF!</v>
      </c>
      <c r="BZ13" s="43" t="e">
        <f>'BAR BB| Open rates'!#REF!</f>
        <v>#REF!</v>
      </c>
      <c r="CA13" s="43" t="e">
        <f>'BAR BB| Open rates'!#REF!</f>
        <v>#REF!</v>
      </c>
      <c r="CB13" s="43" t="e">
        <f>'BAR BB| Open rates'!#REF!</f>
        <v>#REF!</v>
      </c>
      <c r="CC13" s="43" t="e">
        <f>'BAR BB| Open rates'!#REF!</f>
        <v>#REF!</v>
      </c>
      <c r="CD13" s="43" t="e">
        <f>'BAR BB| Open rates'!#REF!</f>
        <v>#REF!</v>
      </c>
    </row>
    <row r="14" spans="1:82" s="36" customFormat="1" ht="12" customHeight="1" x14ac:dyDescent="0.2">
      <c r="A14" s="66" t="s">
        <v>66</v>
      </c>
      <c r="B14" s="43"/>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row>
    <row r="15" spans="1:82" s="9" customFormat="1" ht="12" customHeight="1" x14ac:dyDescent="0.2">
      <c r="A15" s="8" t="s">
        <v>37</v>
      </c>
      <c r="B15" s="43" t="e">
        <f>'BAR BB| Open rates'!#REF!</f>
        <v>#REF!</v>
      </c>
      <c r="C15" s="43" t="e">
        <f>'BAR BB| Open rates'!#REF!</f>
        <v>#REF!</v>
      </c>
      <c r="D15" s="43" t="e">
        <f>'BAR BB| Open rates'!#REF!</f>
        <v>#REF!</v>
      </c>
      <c r="E15" s="43" t="e">
        <f>'BAR BB| Open rates'!#REF!</f>
        <v>#REF!</v>
      </c>
      <c r="F15" s="43" t="e">
        <f>'BAR BB| Open rates'!#REF!</f>
        <v>#REF!</v>
      </c>
      <c r="G15" s="43" t="e">
        <f>'BAR BB| Open rates'!#REF!</f>
        <v>#REF!</v>
      </c>
      <c r="H15" s="43" t="e">
        <f>'BAR BB| Open rates'!#REF!</f>
        <v>#REF!</v>
      </c>
      <c r="I15" s="43" t="e">
        <f>'BAR BB| Open rates'!#REF!</f>
        <v>#REF!</v>
      </c>
      <c r="J15" s="43" t="e">
        <f>'BAR BB| Open rates'!#REF!</f>
        <v>#REF!</v>
      </c>
      <c r="K15" s="43" t="e">
        <f>'BAR BB| Open rates'!#REF!</f>
        <v>#REF!</v>
      </c>
      <c r="L15" s="43" t="e">
        <f>'BAR BB| Open rates'!#REF!</f>
        <v>#REF!</v>
      </c>
      <c r="M15" s="43" t="e">
        <f>'BAR BB| Open rates'!#REF!</f>
        <v>#REF!</v>
      </c>
      <c r="N15" s="43" t="e">
        <f>'BAR BB| Open rates'!#REF!</f>
        <v>#REF!</v>
      </c>
      <c r="O15" s="43" t="e">
        <f>'BAR BB| Open rates'!#REF!</f>
        <v>#REF!</v>
      </c>
      <c r="P15" s="43" t="e">
        <f>'BAR BB| Open rates'!#REF!</f>
        <v>#REF!</v>
      </c>
      <c r="Q15" s="43" t="e">
        <f>'BAR BB| Open rates'!#REF!</f>
        <v>#REF!</v>
      </c>
      <c r="R15" s="43" t="e">
        <f>'BAR BB| Open rates'!#REF!</f>
        <v>#REF!</v>
      </c>
      <c r="S15" s="43" t="e">
        <f>'BAR BB| Open rates'!#REF!</f>
        <v>#REF!</v>
      </c>
      <c r="T15" s="43" t="e">
        <f>'BAR BB| Open rates'!#REF!</f>
        <v>#REF!</v>
      </c>
      <c r="U15" s="43" t="e">
        <f>'BAR BB| Open rates'!#REF!</f>
        <v>#REF!</v>
      </c>
      <c r="V15" s="43" t="e">
        <f>'BAR BB| Open rates'!#REF!</f>
        <v>#REF!</v>
      </c>
      <c r="W15" s="43" t="e">
        <f>'BAR BB| Open rates'!#REF!</f>
        <v>#REF!</v>
      </c>
      <c r="X15" s="43" t="e">
        <f>'BAR BB| Open rates'!#REF!</f>
        <v>#REF!</v>
      </c>
      <c r="Y15" s="43" t="e">
        <f>'BAR BB| Open rates'!#REF!</f>
        <v>#REF!</v>
      </c>
      <c r="Z15" s="43" t="e">
        <f>'BAR BB| Open rates'!#REF!</f>
        <v>#REF!</v>
      </c>
      <c r="AA15" s="43" t="e">
        <f>'BAR BB| Open rates'!#REF!</f>
        <v>#REF!</v>
      </c>
      <c r="AB15" s="43" t="e">
        <f>'BAR BB| Open rates'!#REF!</f>
        <v>#REF!</v>
      </c>
      <c r="AC15" s="43" t="e">
        <f>'BAR BB| Open rates'!#REF!</f>
        <v>#REF!</v>
      </c>
      <c r="AD15" s="43" t="e">
        <f>'BAR BB| Open rates'!#REF!</f>
        <v>#REF!</v>
      </c>
      <c r="AE15" s="43" t="e">
        <f>'BAR BB| Open rates'!#REF!</f>
        <v>#REF!</v>
      </c>
      <c r="AF15" s="43" t="e">
        <f>'BAR BB| Open rates'!#REF!</f>
        <v>#REF!</v>
      </c>
      <c r="AG15" s="43" t="e">
        <f>'BAR BB| Open rates'!#REF!</f>
        <v>#REF!</v>
      </c>
      <c r="AH15" s="43" t="e">
        <f>'BAR BB| Open rates'!#REF!</f>
        <v>#REF!</v>
      </c>
      <c r="AI15" s="43" t="e">
        <f>'BAR BB| Open rates'!#REF!</f>
        <v>#REF!</v>
      </c>
      <c r="AJ15" s="43" t="e">
        <f>'BAR BB| Open rates'!#REF!</f>
        <v>#REF!</v>
      </c>
      <c r="AK15" s="43" t="e">
        <f>'BAR BB| Open rates'!#REF!</f>
        <v>#REF!</v>
      </c>
      <c r="AL15" s="43" t="e">
        <f>'BAR BB| Open rates'!#REF!</f>
        <v>#REF!</v>
      </c>
      <c r="AM15" s="43" t="e">
        <f>'BAR BB| Open rates'!#REF!</f>
        <v>#REF!</v>
      </c>
      <c r="AN15" s="43" t="e">
        <f>'BAR BB| Open rates'!#REF!</f>
        <v>#REF!</v>
      </c>
      <c r="AO15" s="43" t="e">
        <f>'BAR BB| Open rates'!#REF!</f>
        <v>#REF!</v>
      </c>
      <c r="AP15" s="43" t="e">
        <f>'BAR BB| Open rates'!#REF!</f>
        <v>#REF!</v>
      </c>
      <c r="AQ15" s="43" t="e">
        <f>'BAR BB| Open rates'!#REF!</f>
        <v>#REF!</v>
      </c>
      <c r="AR15" s="43" t="e">
        <f>'BAR BB| Open rates'!#REF!</f>
        <v>#REF!</v>
      </c>
      <c r="AS15" s="43" t="e">
        <f>'BAR BB| Open rates'!#REF!</f>
        <v>#REF!</v>
      </c>
      <c r="AT15" s="43" t="e">
        <f>'BAR BB| Open rates'!#REF!</f>
        <v>#REF!</v>
      </c>
      <c r="AU15" s="43" t="e">
        <f>'BAR BB| Open rates'!#REF!</f>
        <v>#REF!</v>
      </c>
      <c r="AV15" s="43" t="e">
        <f>'BAR BB| Open rates'!#REF!</f>
        <v>#REF!</v>
      </c>
      <c r="AW15" s="43" t="e">
        <f>'BAR BB| Open rates'!#REF!</f>
        <v>#REF!</v>
      </c>
      <c r="AX15" s="43" t="e">
        <f>'BAR BB| Open rates'!#REF!</f>
        <v>#REF!</v>
      </c>
      <c r="AY15" s="43" t="e">
        <f>'BAR BB| Open rates'!#REF!</f>
        <v>#REF!</v>
      </c>
      <c r="AZ15" s="43" t="e">
        <f>'BAR BB| Open rates'!#REF!</f>
        <v>#REF!</v>
      </c>
      <c r="BA15" s="43" t="e">
        <f>'BAR BB| Open rates'!#REF!</f>
        <v>#REF!</v>
      </c>
      <c r="BB15" s="43" t="e">
        <f>'BAR BB| Open rates'!#REF!</f>
        <v>#REF!</v>
      </c>
      <c r="BC15" s="43" t="e">
        <f>'BAR BB| Open rates'!#REF!</f>
        <v>#REF!</v>
      </c>
      <c r="BD15" s="43" t="e">
        <f>'BAR BB| Open rates'!#REF!</f>
        <v>#REF!</v>
      </c>
      <c r="BE15" s="43" t="e">
        <f>'BAR BB| Open rates'!#REF!</f>
        <v>#REF!</v>
      </c>
      <c r="BF15" s="43" t="e">
        <f>'BAR BB| Open rates'!#REF!</f>
        <v>#REF!</v>
      </c>
      <c r="BG15" s="43" t="e">
        <f>'BAR BB| Open rates'!#REF!</f>
        <v>#REF!</v>
      </c>
      <c r="BH15" s="43" t="e">
        <f>'BAR BB| Open rates'!#REF!</f>
        <v>#REF!</v>
      </c>
      <c r="BI15" s="43" t="e">
        <f>'BAR BB| Open rates'!#REF!</f>
        <v>#REF!</v>
      </c>
      <c r="BJ15" s="43" t="e">
        <f>'BAR BB| Open rates'!#REF!</f>
        <v>#REF!</v>
      </c>
      <c r="BK15" s="43" t="e">
        <f>'BAR BB| Open rates'!#REF!</f>
        <v>#REF!</v>
      </c>
      <c r="BL15" s="43" t="e">
        <f>'BAR BB| Open rates'!#REF!</f>
        <v>#REF!</v>
      </c>
      <c r="BM15" s="43" t="e">
        <f>'BAR BB| Open rates'!#REF!</f>
        <v>#REF!</v>
      </c>
      <c r="BN15" s="43" t="e">
        <f>'BAR BB| Open rates'!#REF!</f>
        <v>#REF!</v>
      </c>
      <c r="BO15" s="43" t="e">
        <f>'BAR BB| Open rates'!#REF!</f>
        <v>#REF!</v>
      </c>
      <c r="BP15" s="43" t="e">
        <f>'BAR BB| Open rates'!#REF!</f>
        <v>#REF!</v>
      </c>
      <c r="BQ15" s="43" t="e">
        <f>'BAR BB| Open rates'!#REF!</f>
        <v>#REF!</v>
      </c>
      <c r="BR15" s="43" t="e">
        <f>'BAR BB| Open rates'!#REF!</f>
        <v>#REF!</v>
      </c>
      <c r="BS15" s="43" t="e">
        <f>'BAR BB| Open rates'!#REF!</f>
        <v>#REF!</v>
      </c>
      <c r="BT15" s="43" t="e">
        <f>'BAR BB| Open rates'!#REF!</f>
        <v>#REF!</v>
      </c>
      <c r="BU15" s="43" t="e">
        <f>'BAR BB| Open rates'!#REF!</f>
        <v>#REF!</v>
      </c>
      <c r="BV15" s="43" t="e">
        <f>'BAR BB| Open rates'!#REF!</f>
        <v>#REF!</v>
      </c>
      <c r="BW15" s="43" t="e">
        <f>'BAR BB| Open rates'!#REF!</f>
        <v>#REF!</v>
      </c>
      <c r="BX15" s="43" t="e">
        <f>'BAR BB| Open rates'!#REF!</f>
        <v>#REF!</v>
      </c>
      <c r="BY15" s="43" t="e">
        <f>'BAR BB| Open rates'!#REF!</f>
        <v>#REF!</v>
      </c>
      <c r="BZ15" s="43" t="e">
        <f>'BAR BB| Open rates'!#REF!</f>
        <v>#REF!</v>
      </c>
      <c r="CA15" s="43" t="e">
        <f>'BAR BB| Open rates'!#REF!</f>
        <v>#REF!</v>
      </c>
      <c r="CB15" s="43" t="e">
        <f>'BAR BB| Open rates'!#REF!</f>
        <v>#REF!</v>
      </c>
      <c r="CC15" s="43" t="e">
        <f>'BAR BB| Open rates'!#REF!</f>
        <v>#REF!</v>
      </c>
      <c r="CD15" s="43" t="e">
        <f>'BAR BB| Open rates'!#REF!</f>
        <v>#REF!</v>
      </c>
    </row>
    <row r="16" spans="1:82" s="9" customFormat="1" ht="12" customHeight="1" x14ac:dyDescent="0.2">
      <c r="A16" s="8">
        <v>2</v>
      </c>
      <c r="B16" s="43" t="e">
        <f>'BAR BB| Open rates'!#REF!</f>
        <v>#REF!</v>
      </c>
      <c r="C16" s="43" t="e">
        <f>'BAR BB| Open rates'!#REF!</f>
        <v>#REF!</v>
      </c>
      <c r="D16" s="43" t="e">
        <f>'BAR BB| Open rates'!#REF!</f>
        <v>#REF!</v>
      </c>
      <c r="E16" s="43" t="e">
        <f>'BAR BB| Open rates'!#REF!</f>
        <v>#REF!</v>
      </c>
      <c r="F16" s="43" t="e">
        <f>'BAR BB| Open rates'!#REF!</f>
        <v>#REF!</v>
      </c>
      <c r="G16" s="43" t="e">
        <f>'BAR BB| Open rates'!#REF!</f>
        <v>#REF!</v>
      </c>
      <c r="H16" s="43" t="e">
        <f>'BAR BB| Open rates'!#REF!</f>
        <v>#REF!</v>
      </c>
      <c r="I16" s="43" t="e">
        <f>'BAR BB| Open rates'!#REF!</f>
        <v>#REF!</v>
      </c>
      <c r="J16" s="43" t="e">
        <f>'BAR BB| Open rates'!#REF!</f>
        <v>#REF!</v>
      </c>
      <c r="K16" s="43" t="e">
        <f>'BAR BB| Open rates'!#REF!</f>
        <v>#REF!</v>
      </c>
      <c r="L16" s="43" t="e">
        <f>'BAR BB| Open rates'!#REF!</f>
        <v>#REF!</v>
      </c>
      <c r="M16" s="43" t="e">
        <f>'BAR BB| Open rates'!#REF!</f>
        <v>#REF!</v>
      </c>
      <c r="N16" s="43" t="e">
        <f>'BAR BB| Open rates'!#REF!</f>
        <v>#REF!</v>
      </c>
      <c r="O16" s="43" t="e">
        <f>'BAR BB| Open rates'!#REF!</f>
        <v>#REF!</v>
      </c>
      <c r="P16" s="43" t="e">
        <f>'BAR BB| Open rates'!#REF!</f>
        <v>#REF!</v>
      </c>
      <c r="Q16" s="43" t="e">
        <f>'BAR BB| Open rates'!#REF!</f>
        <v>#REF!</v>
      </c>
      <c r="R16" s="43" t="e">
        <f>'BAR BB| Open rates'!#REF!</f>
        <v>#REF!</v>
      </c>
      <c r="S16" s="43" t="e">
        <f>'BAR BB| Open rates'!#REF!</f>
        <v>#REF!</v>
      </c>
      <c r="T16" s="43" t="e">
        <f>'BAR BB| Open rates'!#REF!</f>
        <v>#REF!</v>
      </c>
      <c r="U16" s="43" t="e">
        <f>'BAR BB| Open rates'!#REF!</f>
        <v>#REF!</v>
      </c>
      <c r="V16" s="43" t="e">
        <f>'BAR BB| Open rates'!#REF!</f>
        <v>#REF!</v>
      </c>
      <c r="W16" s="43" t="e">
        <f>'BAR BB| Open rates'!#REF!</f>
        <v>#REF!</v>
      </c>
      <c r="X16" s="43" t="e">
        <f>'BAR BB| Open rates'!#REF!</f>
        <v>#REF!</v>
      </c>
      <c r="Y16" s="43" t="e">
        <f>'BAR BB| Open rates'!#REF!</f>
        <v>#REF!</v>
      </c>
      <c r="Z16" s="43" t="e">
        <f>'BAR BB| Open rates'!#REF!</f>
        <v>#REF!</v>
      </c>
      <c r="AA16" s="43" t="e">
        <f>'BAR BB| Open rates'!#REF!</f>
        <v>#REF!</v>
      </c>
      <c r="AB16" s="43" t="e">
        <f>'BAR BB| Open rates'!#REF!</f>
        <v>#REF!</v>
      </c>
      <c r="AC16" s="43" t="e">
        <f>'BAR BB| Open rates'!#REF!</f>
        <v>#REF!</v>
      </c>
      <c r="AD16" s="43" t="e">
        <f>'BAR BB| Open rates'!#REF!</f>
        <v>#REF!</v>
      </c>
      <c r="AE16" s="43" t="e">
        <f>'BAR BB| Open rates'!#REF!</f>
        <v>#REF!</v>
      </c>
      <c r="AF16" s="43" t="e">
        <f>'BAR BB| Open rates'!#REF!</f>
        <v>#REF!</v>
      </c>
      <c r="AG16" s="43" t="e">
        <f>'BAR BB| Open rates'!#REF!</f>
        <v>#REF!</v>
      </c>
      <c r="AH16" s="43" t="e">
        <f>'BAR BB| Open rates'!#REF!</f>
        <v>#REF!</v>
      </c>
      <c r="AI16" s="43" t="e">
        <f>'BAR BB| Open rates'!#REF!</f>
        <v>#REF!</v>
      </c>
      <c r="AJ16" s="43" t="e">
        <f>'BAR BB| Open rates'!#REF!</f>
        <v>#REF!</v>
      </c>
      <c r="AK16" s="43" t="e">
        <f>'BAR BB| Open rates'!#REF!</f>
        <v>#REF!</v>
      </c>
      <c r="AL16" s="43" t="e">
        <f>'BAR BB| Open rates'!#REF!</f>
        <v>#REF!</v>
      </c>
      <c r="AM16" s="43" t="e">
        <f>'BAR BB| Open rates'!#REF!</f>
        <v>#REF!</v>
      </c>
      <c r="AN16" s="43" t="e">
        <f>'BAR BB| Open rates'!#REF!</f>
        <v>#REF!</v>
      </c>
      <c r="AO16" s="43" t="e">
        <f>'BAR BB| Open rates'!#REF!</f>
        <v>#REF!</v>
      </c>
      <c r="AP16" s="43" t="e">
        <f>'BAR BB| Open rates'!#REF!</f>
        <v>#REF!</v>
      </c>
      <c r="AQ16" s="43" t="e">
        <f>'BAR BB| Open rates'!#REF!</f>
        <v>#REF!</v>
      </c>
      <c r="AR16" s="43" t="e">
        <f>'BAR BB| Open rates'!#REF!</f>
        <v>#REF!</v>
      </c>
      <c r="AS16" s="43" t="e">
        <f>'BAR BB| Open rates'!#REF!</f>
        <v>#REF!</v>
      </c>
      <c r="AT16" s="43" t="e">
        <f>'BAR BB| Open rates'!#REF!</f>
        <v>#REF!</v>
      </c>
      <c r="AU16" s="43" t="e">
        <f>'BAR BB| Open rates'!#REF!</f>
        <v>#REF!</v>
      </c>
      <c r="AV16" s="43" t="e">
        <f>'BAR BB| Open rates'!#REF!</f>
        <v>#REF!</v>
      </c>
      <c r="AW16" s="43" t="e">
        <f>'BAR BB| Open rates'!#REF!</f>
        <v>#REF!</v>
      </c>
      <c r="AX16" s="43" t="e">
        <f>'BAR BB| Open rates'!#REF!</f>
        <v>#REF!</v>
      </c>
      <c r="AY16" s="43" t="e">
        <f>'BAR BB| Open rates'!#REF!</f>
        <v>#REF!</v>
      </c>
      <c r="AZ16" s="43" t="e">
        <f>'BAR BB| Open rates'!#REF!</f>
        <v>#REF!</v>
      </c>
      <c r="BA16" s="43" t="e">
        <f>'BAR BB| Open rates'!#REF!</f>
        <v>#REF!</v>
      </c>
      <c r="BB16" s="43" t="e">
        <f>'BAR BB| Open rates'!#REF!</f>
        <v>#REF!</v>
      </c>
      <c r="BC16" s="43" t="e">
        <f>'BAR BB| Open rates'!#REF!</f>
        <v>#REF!</v>
      </c>
      <c r="BD16" s="43" t="e">
        <f>'BAR BB| Open rates'!#REF!</f>
        <v>#REF!</v>
      </c>
      <c r="BE16" s="43" t="e">
        <f>'BAR BB| Open rates'!#REF!</f>
        <v>#REF!</v>
      </c>
      <c r="BF16" s="43" t="e">
        <f>'BAR BB| Open rates'!#REF!</f>
        <v>#REF!</v>
      </c>
      <c r="BG16" s="43" t="e">
        <f>'BAR BB| Open rates'!#REF!</f>
        <v>#REF!</v>
      </c>
      <c r="BH16" s="43" t="e">
        <f>'BAR BB| Open rates'!#REF!</f>
        <v>#REF!</v>
      </c>
      <c r="BI16" s="43" t="e">
        <f>'BAR BB| Open rates'!#REF!</f>
        <v>#REF!</v>
      </c>
      <c r="BJ16" s="43" t="e">
        <f>'BAR BB| Open rates'!#REF!</f>
        <v>#REF!</v>
      </c>
      <c r="BK16" s="43" t="e">
        <f>'BAR BB| Open rates'!#REF!</f>
        <v>#REF!</v>
      </c>
      <c r="BL16" s="43" t="e">
        <f>'BAR BB| Open rates'!#REF!</f>
        <v>#REF!</v>
      </c>
      <c r="BM16" s="43" t="e">
        <f>'BAR BB| Open rates'!#REF!</f>
        <v>#REF!</v>
      </c>
      <c r="BN16" s="43" t="e">
        <f>'BAR BB| Open rates'!#REF!</f>
        <v>#REF!</v>
      </c>
      <c r="BO16" s="43" t="e">
        <f>'BAR BB| Open rates'!#REF!</f>
        <v>#REF!</v>
      </c>
      <c r="BP16" s="43" t="e">
        <f>'BAR BB| Open rates'!#REF!</f>
        <v>#REF!</v>
      </c>
      <c r="BQ16" s="43" t="e">
        <f>'BAR BB| Open rates'!#REF!</f>
        <v>#REF!</v>
      </c>
      <c r="BR16" s="43" t="e">
        <f>'BAR BB| Open rates'!#REF!</f>
        <v>#REF!</v>
      </c>
      <c r="BS16" s="43" t="e">
        <f>'BAR BB| Open rates'!#REF!</f>
        <v>#REF!</v>
      </c>
      <c r="BT16" s="43" t="e">
        <f>'BAR BB| Open rates'!#REF!</f>
        <v>#REF!</v>
      </c>
      <c r="BU16" s="43" t="e">
        <f>'BAR BB| Open rates'!#REF!</f>
        <v>#REF!</v>
      </c>
      <c r="BV16" s="43" t="e">
        <f>'BAR BB| Open rates'!#REF!</f>
        <v>#REF!</v>
      </c>
      <c r="BW16" s="43" t="e">
        <f>'BAR BB| Open rates'!#REF!</f>
        <v>#REF!</v>
      </c>
      <c r="BX16" s="43" t="e">
        <f>'BAR BB| Open rates'!#REF!</f>
        <v>#REF!</v>
      </c>
      <c r="BY16" s="43" t="e">
        <f>'BAR BB| Open rates'!#REF!</f>
        <v>#REF!</v>
      </c>
      <c r="BZ16" s="43" t="e">
        <f>'BAR BB| Open rates'!#REF!</f>
        <v>#REF!</v>
      </c>
      <c r="CA16" s="43" t="e">
        <f>'BAR BB| Open rates'!#REF!</f>
        <v>#REF!</v>
      </c>
      <c r="CB16" s="43" t="e">
        <f>'BAR BB| Open rates'!#REF!</f>
        <v>#REF!</v>
      </c>
      <c r="CC16" s="43" t="e">
        <f>'BAR BB| Open rates'!#REF!</f>
        <v>#REF!</v>
      </c>
      <c r="CD16" s="43" t="e">
        <f>'BAR BB| Open rates'!#REF!</f>
        <v>#REF!</v>
      </c>
    </row>
    <row r="17" spans="1:82" s="36" customFormat="1" ht="12" customHeight="1" x14ac:dyDescent="0.2">
      <c r="A17" s="66" t="s">
        <v>67</v>
      </c>
      <c r="B17" s="43"/>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row>
    <row r="18" spans="1:82" s="9" customFormat="1" ht="12" customHeight="1" x14ac:dyDescent="0.2">
      <c r="A18" s="8" t="s">
        <v>37</v>
      </c>
      <c r="B18" s="43" t="e">
        <f>'BAR BB| Open rates'!#REF!</f>
        <v>#REF!</v>
      </c>
      <c r="C18" s="43" t="e">
        <f>'BAR BB| Open rates'!#REF!</f>
        <v>#REF!</v>
      </c>
      <c r="D18" s="43" t="e">
        <f>'BAR BB| Open rates'!#REF!</f>
        <v>#REF!</v>
      </c>
      <c r="E18" s="43" t="e">
        <f>'BAR BB| Open rates'!#REF!</f>
        <v>#REF!</v>
      </c>
      <c r="F18" s="43" t="e">
        <f>'BAR BB| Open rates'!#REF!</f>
        <v>#REF!</v>
      </c>
      <c r="G18" s="43" t="e">
        <f>'BAR BB| Open rates'!#REF!</f>
        <v>#REF!</v>
      </c>
      <c r="H18" s="43" t="e">
        <f>'BAR BB| Open rates'!#REF!</f>
        <v>#REF!</v>
      </c>
      <c r="I18" s="43" t="e">
        <f>'BAR BB| Open rates'!#REF!</f>
        <v>#REF!</v>
      </c>
      <c r="J18" s="43" t="e">
        <f>'BAR BB| Open rates'!#REF!</f>
        <v>#REF!</v>
      </c>
      <c r="K18" s="43" t="e">
        <f>'BAR BB| Open rates'!#REF!</f>
        <v>#REF!</v>
      </c>
      <c r="L18" s="43" t="e">
        <f>'BAR BB| Open rates'!#REF!</f>
        <v>#REF!</v>
      </c>
      <c r="M18" s="43" t="e">
        <f>'BAR BB| Open rates'!#REF!</f>
        <v>#REF!</v>
      </c>
      <c r="N18" s="43" t="e">
        <f>'BAR BB| Open rates'!#REF!</f>
        <v>#REF!</v>
      </c>
      <c r="O18" s="43" t="e">
        <f>'BAR BB| Open rates'!#REF!</f>
        <v>#REF!</v>
      </c>
      <c r="P18" s="43" t="e">
        <f>'BAR BB| Open rates'!#REF!</f>
        <v>#REF!</v>
      </c>
      <c r="Q18" s="43" t="e">
        <f>'BAR BB| Open rates'!#REF!</f>
        <v>#REF!</v>
      </c>
      <c r="R18" s="43" t="e">
        <f>'BAR BB| Open rates'!#REF!</f>
        <v>#REF!</v>
      </c>
      <c r="S18" s="43" t="e">
        <f>'BAR BB| Open rates'!#REF!</f>
        <v>#REF!</v>
      </c>
      <c r="T18" s="43" t="e">
        <f>'BAR BB| Open rates'!#REF!</f>
        <v>#REF!</v>
      </c>
      <c r="U18" s="43" t="e">
        <f>'BAR BB| Open rates'!#REF!</f>
        <v>#REF!</v>
      </c>
      <c r="V18" s="43" t="e">
        <f>'BAR BB| Open rates'!#REF!</f>
        <v>#REF!</v>
      </c>
      <c r="W18" s="43" t="e">
        <f>'BAR BB| Open rates'!#REF!</f>
        <v>#REF!</v>
      </c>
      <c r="X18" s="43" t="e">
        <f>'BAR BB| Open rates'!#REF!</f>
        <v>#REF!</v>
      </c>
      <c r="Y18" s="43" t="e">
        <f>'BAR BB| Open rates'!#REF!</f>
        <v>#REF!</v>
      </c>
      <c r="Z18" s="43" t="e">
        <f>'BAR BB| Open rates'!#REF!</f>
        <v>#REF!</v>
      </c>
      <c r="AA18" s="43" t="e">
        <f>'BAR BB| Open rates'!#REF!</f>
        <v>#REF!</v>
      </c>
      <c r="AB18" s="43" t="e">
        <f>'BAR BB| Open rates'!#REF!</f>
        <v>#REF!</v>
      </c>
      <c r="AC18" s="43" t="e">
        <f>'BAR BB| Open rates'!#REF!</f>
        <v>#REF!</v>
      </c>
      <c r="AD18" s="43" t="e">
        <f>'BAR BB| Open rates'!#REF!</f>
        <v>#REF!</v>
      </c>
      <c r="AE18" s="43" t="e">
        <f>'BAR BB| Open rates'!#REF!</f>
        <v>#REF!</v>
      </c>
      <c r="AF18" s="43" t="e">
        <f>'BAR BB| Open rates'!#REF!</f>
        <v>#REF!</v>
      </c>
      <c r="AG18" s="43" t="e">
        <f>'BAR BB| Open rates'!#REF!</f>
        <v>#REF!</v>
      </c>
      <c r="AH18" s="43" t="e">
        <f>'BAR BB| Open rates'!#REF!</f>
        <v>#REF!</v>
      </c>
      <c r="AI18" s="43" t="e">
        <f>'BAR BB| Open rates'!#REF!</f>
        <v>#REF!</v>
      </c>
      <c r="AJ18" s="43" t="e">
        <f>'BAR BB| Open rates'!#REF!</f>
        <v>#REF!</v>
      </c>
      <c r="AK18" s="43" t="e">
        <f>'BAR BB| Open rates'!#REF!</f>
        <v>#REF!</v>
      </c>
      <c r="AL18" s="43" t="e">
        <f>'BAR BB| Open rates'!#REF!</f>
        <v>#REF!</v>
      </c>
      <c r="AM18" s="43" t="e">
        <f>'BAR BB| Open rates'!#REF!</f>
        <v>#REF!</v>
      </c>
      <c r="AN18" s="43" t="e">
        <f>'BAR BB| Open rates'!#REF!</f>
        <v>#REF!</v>
      </c>
      <c r="AO18" s="43" t="e">
        <f>'BAR BB| Open rates'!#REF!</f>
        <v>#REF!</v>
      </c>
      <c r="AP18" s="43" t="e">
        <f>'BAR BB| Open rates'!#REF!</f>
        <v>#REF!</v>
      </c>
      <c r="AQ18" s="43" t="e">
        <f>'BAR BB| Open rates'!#REF!</f>
        <v>#REF!</v>
      </c>
      <c r="AR18" s="43" t="e">
        <f>'BAR BB| Open rates'!#REF!</f>
        <v>#REF!</v>
      </c>
      <c r="AS18" s="43" t="e">
        <f>'BAR BB| Open rates'!#REF!</f>
        <v>#REF!</v>
      </c>
      <c r="AT18" s="43" t="e">
        <f>'BAR BB| Open rates'!#REF!</f>
        <v>#REF!</v>
      </c>
      <c r="AU18" s="43" t="e">
        <f>'BAR BB| Open rates'!#REF!</f>
        <v>#REF!</v>
      </c>
      <c r="AV18" s="43" t="e">
        <f>'BAR BB| Open rates'!#REF!</f>
        <v>#REF!</v>
      </c>
      <c r="AW18" s="43" t="e">
        <f>'BAR BB| Open rates'!#REF!</f>
        <v>#REF!</v>
      </c>
      <c r="AX18" s="43" t="e">
        <f>'BAR BB| Open rates'!#REF!</f>
        <v>#REF!</v>
      </c>
      <c r="AY18" s="43" t="e">
        <f>'BAR BB| Open rates'!#REF!</f>
        <v>#REF!</v>
      </c>
      <c r="AZ18" s="43" t="e">
        <f>'BAR BB| Open rates'!#REF!</f>
        <v>#REF!</v>
      </c>
      <c r="BA18" s="43" t="e">
        <f>'BAR BB| Open rates'!#REF!</f>
        <v>#REF!</v>
      </c>
      <c r="BB18" s="43" t="e">
        <f>'BAR BB| Open rates'!#REF!</f>
        <v>#REF!</v>
      </c>
      <c r="BC18" s="43" t="e">
        <f>'BAR BB| Open rates'!#REF!</f>
        <v>#REF!</v>
      </c>
      <c r="BD18" s="43" t="e">
        <f>'BAR BB| Open rates'!#REF!</f>
        <v>#REF!</v>
      </c>
      <c r="BE18" s="43" t="e">
        <f>'BAR BB| Open rates'!#REF!</f>
        <v>#REF!</v>
      </c>
      <c r="BF18" s="43" t="e">
        <f>'BAR BB| Open rates'!#REF!</f>
        <v>#REF!</v>
      </c>
      <c r="BG18" s="43" t="e">
        <f>'BAR BB| Open rates'!#REF!</f>
        <v>#REF!</v>
      </c>
      <c r="BH18" s="43" t="e">
        <f>'BAR BB| Open rates'!#REF!</f>
        <v>#REF!</v>
      </c>
      <c r="BI18" s="43" t="e">
        <f>'BAR BB| Open rates'!#REF!</f>
        <v>#REF!</v>
      </c>
      <c r="BJ18" s="43" t="e">
        <f>'BAR BB| Open rates'!#REF!</f>
        <v>#REF!</v>
      </c>
      <c r="BK18" s="43" t="e">
        <f>'BAR BB| Open rates'!#REF!</f>
        <v>#REF!</v>
      </c>
      <c r="BL18" s="43" t="e">
        <f>'BAR BB| Open rates'!#REF!</f>
        <v>#REF!</v>
      </c>
      <c r="BM18" s="43" t="e">
        <f>'BAR BB| Open rates'!#REF!</f>
        <v>#REF!</v>
      </c>
      <c r="BN18" s="43" t="e">
        <f>'BAR BB| Open rates'!#REF!</f>
        <v>#REF!</v>
      </c>
      <c r="BO18" s="43" t="e">
        <f>'BAR BB| Open rates'!#REF!</f>
        <v>#REF!</v>
      </c>
      <c r="BP18" s="43" t="e">
        <f>'BAR BB| Open rates'!#REF!</f>
        <v>#REF!</v>
      </c>
      <c r="BQ18" s="43" t="e">
        <f>'BAR BB| Open rates'!#REF!</f>
        <v>#REF!</v>
      </c>
      <c r="BR18" s="43" t="e">
        <f>'BAR BB| Open rates'!#REF!</f>
        <v>#REF!</v>
      </c>
      <c r="BS18" s="43" t="e">
        <f>'BAR BB| Open rates'!#REF!</f>
        <v>#REF!</v>
      </c>
      <c r="BT18" s="43" t="e">
        <f>'BAR BB| Open rates'!#REF!</f>
        <v>#REF!</v>
      </c>
      <c r="BU18" s="43" t="e">
        <f>'BAR BB| Open rates'!#REF!</f>
        <v>#REF!</v>
      </c>
      <c r="BV18" s="43" t="e">
        <f>'BAR BB| Open rates'!#REF!</f>
        <v>#REF!</v>
      </c>
      <c r="BW18" s="43" t="e">
        <f>'BAR BB| Open rates'!#REF!</f>
        <v>#REF!</v>
      </c>
      <c r="BX18" s="43" t="e">
        <f>'BAR BB| Open rates'!#REF!</f>
        <v>#REF!</v>
      </c>
      <c r="BY18" s="43" t="e">
        <f>'BAR BB| Open rates'!#REF!</f>
        <v>#REF!</v>
      </c>
      <c r="BZ18" s="43" t="e">
        <f>'BAR BB| Open rates'!#REF!</f>
        <v>#REF!</v>
      </c>
      <c r="CA18" s="43" t="e">
        <f>'BAR BB| Open rates'!#REF!</f>
        <v>#REF!</v>
      </c>
      <c r="CB18" s="43" t="e">
        <f>'BAR BB| Open rates'!#REF!</f>
        <v>#REF!</v>
      </c>
      <c r="CC18" s="43" t="e">
        <f>'BAR BB| Open rates'!#REF!</f>
        <v>#REF!</v>
      </c>
      <c r="CD18" s="43" t="e">
        <f>'BAR BB| Open rates'!#REF!</f>
        <v>#REF!</v>
      </c>
    </row>
    <row r="19" spans="1:82" s="9" customFormat="1" ht="12" hidden="1" customHeight="1" x14ac:dyDescent="0.2">
      <c r="A19" s="8">
        <v>2</v>
      </c>
      <c r="B19" s="43" t="e">
        <f>'BAR BB| Open rates'!#REF!</f>
        <v>#REF!</v>
      </c>
      <c r="C19" s="34" t="e">
        <f t="shared" ref="C19:BK19" si="0">C18</f>
        <v>#REF!</v>
      </c>
      <c r="D19" s="34" t="e">
        <f t="shared" si="0"/>
        <v>#REF!</v>
      </c>
      <c r="E19" s="34" t="e">
        <f t="shared" si="0"/>
        <v>#REF!</v>
      </c>
      <c r="F19" s="34" t="e">
        <f t="shared" si="0"/>
        <v>#REF!</v>
      </c>
      <c r="G19" s="34" t="e">
        <f t="shared" si="0"/>
        <v>#REF!</v>
      </c>
      <c r="H19" s="34" t="e">
        <f t="shared" si="0"/>
        <v>#REF!</v>
      </c>
      <c r="I19" s="34" t="e">
        <f t="shared" si="0"/>
        <v>#REF!</v>
      </c>
      <c r="J19" s="34" t="e">
        <f t="shared" si="0"/>
        <v>#REF!</v>
      </c>
      <c r="K19" s="34" t="e">
        <f t="shared" si="0"/>
        <v>#REF!</v>
      </c>
      <c r="L19" s="34" t="e">
        <f t="shared" si="0"/>
        <v>#REF!</v>
      </c>
      <c r="M19" s="34" t="e">
        <f t="shared" si="0"/>
        <v>#REF!</v>
      </c>
      <c r="N19" s="34" t="e">
        <f t="shared" si="0"/>
        <v>#REF!</v>
      </c>
      <c r="O19" s="34" t="e">
        <f t="shared" si="0"/>
        <v>#REF!</v>
      </c>
      <c r="P19" s="34" t="e">
        <f t="shared" si="0"/>
        <v>#REF!</v>
      </c>
      <c r="Q19" s="34" t="e">
        <f t="shared" si="0"/>
        <v>#REF!</v>
      </c>
      <c r="R19" s="34" t="e">
        <f t="shared" si="0"/>
        <v>#REF!</v>
      </c>
      <c r="S19" s="34" t="e">
        <f t="shared" si="0"/>
        <v>#REF!</v>
      </c>
      <c r="T19" s="34" t="e">
        <f t="shared" si="0"/>
        <v>#REF!</v>
      </c>
      <c r="U19" s="34" t="e">
        <f t="shared" si="0"/>
        <v>#REF!</v>
      </c>
      <c r="V19" s="34" t="e">
        <f t="shared" si="0"/>
        <v>#REF!</v>
      </c>
      <c r="W19" s="34" t="e">
        <f t="shared" si="0"/>
        <v>#REF!</v>
      </c>
      <c r="X19" s="34" t="e">
        <f t="shared" si="0"/>
        <v>#REF!</v>
      </c>
      <c r="Y19" s="34" t="e">
        <f t="shared" si="0"/>
        <v>#REF!</v>
      </c>
      <c r="Z19" s="34" t="e">
        <f t="shared" si="0"/>
        <v>#REF!</v>
      </c>
      <c r="AA19" s="34" t="e">
        <f t="shared" si="0"/>
        <v>#REF!</v>
      </c>
      <c r="AB19" s="34" t="e">
        <f t="shared" si="0"/>
        <v>#REF!</v>
      </c>
      <c r="AC19" s="34" t="e">
        <f t="shared" si="0"/>
        <v>#REF!</v>
      </c>
      <c r="AD19" s="34" t="e">
        <f t="shared" si="0"/>
        <v>#REF!</v>
      </c>
      <c r="AE19" s="34" t="e">
        <f t="shared" si="0"/>
        <v>#REF!</v>
      </c>
      <c r="AF19" s="34" t="e">
        <f t="shared" si="0"/>
        <v>#REF!</v>
      </c>
      <c r="AG19" s="34" t="e">
        <f t="shared" si="0"/>
        <v>#REF!</v>
      </c>
      <c r="AH19" s="34" t="e">
        <f t="shared" si="0"/>
        <v>#REF!</v>
      </c>
      <c r="AI19" s="34" t="e">
        <f t="shared" si="0"/>
        <v>#REF!</v>
      </c>
      <c r="AJ19" s="34" t="e">
        <f t="shared" si="0"/>
        <v>#REF!</v>
      </c>
      <c r="AK19" s="34" t="e">
        <f t="shared" si="0"/>
        <v>#REF!</v>
      </c>
      <c r="AL19" s="34" t="e">
        <f t="shared" si="0"/>
        <v>#REF!</v>
      </c>
      <c r="AM19" s="34" t="e">
        <f t="shared" si="0"/>
        <v>#REF!</v>
      </c>
      <c r="AN19" s="34" t="e">
        <f t="shared" si="0"/>
        <v>#REF!</v>
      </c>
      <c r="AO19" s="34" t="e">
        <f t="shared" si="0"/>
        <v>#REF!</v>
      </c>
      <c r="AP19" s="34" t="e">
        <f t="shared" si="0"/>
        <v>#REF!</v>
      </c>
      <c r="AQ19" s="34" t="e">
        <f t="shared" si="0"/>
        <v>#REF!</v>
      </c>
      <c r="AR19" s="34" t="e">
        <f t="shared" si="0"/>
        <v>#REF!</v>
      </c>
      <c r="AS19" s="34" t="e">
        <f t="shared" si="0"/>
        <v>#REF!</v>
      </c>
      <c r="AT19" s="34" t="e">
        <f t="shared" si="0"/>
        <v>#REF!</v>
      </c>
      <c r="AU19" s="34" t="e">
        <f t="shared" si="0"/>
        <v>#REF!</v>
      </c>
      <c r="AV19" s="34" t="e">
        <f t="shared" si="0"/>
        <v>#REF!</v>
      </c>
      <c r="AW19" s="34" t="e">
        <f t="shared" si="0"/>
        <v>#REF!</v>
      </c>
      <c r="AX19" s="34" t="e">
        <f t="shared" si="0"/>
        <v>#REF!</v>
      </c>
      <c r="AY19" s="34" t="e">
        <f t="shared" si="0"/>
        <v>#REF!</v>
      </c>
      <c r="AZ19" s="34" t="e">
        <f t="shared" si="0"/>
        <v>#REF!</v>
      </c>
      <c r="BA19" s="34" t="e">
        <f t="shared" si="0"/>
        <v>#REF!</v>
      </c>
      <c r="BB19" s="34" t="e">
        <f t="shared" si="0"/>
        <v>#REF!</v>
      </c>
      <c r="BC19" s="34" t="e">
        <f t="shared" si="0"/>
        <v>#REF!</v>
      </c>
      <c r="BD19" s="34" t="e">
        <f t="shared" si="0"/>
        <v>#REF!</v>
      </c>
      <c r="BE19" s="34" t="e">
        <f t="shared" si="0"/>
        <v>#REF!</v>
      </c>
      <c r="BF19" s="34" t="e">
        <f t="shared" si="0"/>
        <v>#REF!</v>
      </c>
      <c r="BG19" s="34" t="e">
        <f t="shared" si="0"/>
        <v>#REF!</v>
      </c>
      <c r="BH19" s="34" t="e">
        <f t="shared" si="0"/>
        <v>#REF!</v>
      </c>
      <c r="BI19" s="34" t="e">
        <f t="shared" si="0"/>
        <v>#REF!</v>
      </c>
      <c r="BJ19" s="34" t="e">
        <f t="shared" si="0"/>
        <v>#REF!</v>
      </c>
      <c r="BK19" s="34" t="e">
        <f t="shared" si="0"/>
        <v>#REF!</v>
      </c>
      <c r="BL19" s="34" t="e">
        <f t="shared" ref="BL19:CD19" si="1">BL18</f>
        <v>#REF!</v>
      </c>
      <c r="BM19" s="34" t="e">
        <f t="shared" si="1"/>
        <v>#REF!</v>
      </c>
      <c r="BN19" s="34" t="e">
        <f t="shared" si="1"/>
        <v>#REF!</v>
      </c>
      <c r="BO19" s="34" t="e">
        <f t="shared" si="1"/>
        <v>#REF!</v>
      </c>
      <c r="BP19" s="34" t="e">
        <f t="shared" si="1"/>
        <v>#REF!</v>
      </c>
      <c r="BQ19" s="34" t="e">
        <f t="shared" si="1"/>
        <v>#REF!</v>
      </c>
      <c r="BR19" s="34" t="e">
        <f t="shared" si="1"/>
        <v>#REF!</v>
      </c>
      <c r="BS19" s="34" t="e">
        <f t="shared" si="1"/>
        <v>#REF!</v>
      </c>
      <c r="BT19" s="34" t="e">
        <f t="shared" si="1"/>
        <v>#REF!</v>
      </c>
      <c r="BU19" s="34" t="e">
        <f t="shared" si="1"/>
        <v>#REF!</v>
      </c>
      <c r="BV19" s="34" t="e">
        <f t="shared" si="1"/>
        <v>#REF!</v>
      </c>
      <c r="BW19" s="34" t="e">
        <f t="shared" si="1"/>
        <v>#REF!</v>
      </c>
      <c r="BX19" s="34" t="e">
        <f t="shared" si="1"/>
        <v>#REF!</v>
      </c>
      <c r="BY19" s="34" t="e">
        <f t="shared" si="1"/>
        <v>#REF!</v>
      </c>
      <c r="BZ19" s="34" t="e">
        <f t="shared" si="1"/>
        <v>#REF!</v>
      </c>
      <c r="CA19" s="34" t="e">
        <f t="shared" si="1"/>
        <v>#REF!</v>
      </c>
      <c r="CB19" s="34" t="e">
        <f t="shared" si="1"/>
        <v>#REF!</v>
      </c>
      <c r="CC19" s="34" t="e">
        <f t="shared" si="1"/>
        <v>#REF!</v>
      </c>
      <c r="CD19" s="34" t="e">
        <f t="shared" si="1"/>
        <v>#REF!</v>
      </c>
    </row>
    <row r="20" spans="1:82" s="36" customFormat="1" ht="12" customHeight="1" x14ac:dyDescent="0.2">
      <c r="A20" s="66" t="s">
        <v>68</v>
      </c>
      <c r="B20" s="43"/>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row>
    <row r="21" spans="1:82" s="9" customFormat="1" ht="12" customHeight="1" x14ac:dyDescent="0.2">
      <c r="A21" s="8" t="s">
        <v>14</v>
      </c>
      <c r="B21" s="43" t="e">
        <f>'BAR BB| Open rates'!#REF!</f>
        <v>#REF!</v>
      </c>
      <c r="C21" s="43" t="e">
        <f>'BAR BB| Open rates'!#REF!</f>
        <v>#REF!</v>
      </c>
      <c r="D21" s="43" t="e">
        <f>'BAR BB| Open rates'!#REF!</f>
        <v>#REF!</v>
      </c>
      <c r="E21" s="43" t="e">
        <f>'BAR BB| Open rates'!#REF!</f>
        <v>#REF!</v>
      </c>
      <c r="F21" s="43" t="e">
        <f>'BAR BB| Open rates'!#REF!</f>
        <v>#REF!</v>
      </c>
      <c r="G21" s="43" t="e">
        <f>'BAR BB| Open rates'!#REF!</f>
        <v>#REF!</v>
      </c>
      <c r="H21" s="43" t="e">
        <f>'BAR BB| Open rates'!#REF!</f>
        <v>#REF!</v>
      </c>
      <c r="I21" s="43" t="e">
        <f>'BAR BB| Open rates'!#REF!</f>
        <v>#REF!</v>
      </c>
      <c r="J21" s="43" t="e">
        <f>'BAR BB| Open rates'!#REF!</f>
        <v>#REF!</v>
      </c>
      <c r="K21" s="43" t="e">
        <f>'BAR BB| Open rates'!#REF!</f>
        <v>#REF!</v>
      </c>
      <c r="L21" s="43" t="e">
        <f>'BAR BB| Open rates'!#REF!</f>
        <v>#REF!</v>
      </c>
      <c r="M21" s="43" t="e">
        <f>'BAR BB| Open rates'!#REF!</f>
        <v>#REF!</v>
      </c>
      <c r="N21" s="43" t="e">
        <f>'BAR BB| Open rates'!#REF!</f>
        <v>#REF!</v>
      </c>
      <c r="O21" s="43" t="e">
        <f>'BAR BB| Open rates'!#REF!</f>
        <v>#REF!</v>
      </c>
      <c r="P21" s="43" t="e">
        <f>'BAR BB| Open rates'!#REF!</f>
        <v>#REF!</v>
      </c>
      <c r="Q21" s="43" t="e">
        <f>'BAR BB| Open rates'!#REF!</f>
        <v>#REF!</v>
      </c>
      <c r="R21" s="43" t="e">
        <f>'BAR BB| Open rates'!#REF!</f>
        <v>#REF!</v>
      </c>
      <c r="S21" s="43" t="e">
        <f>'BAR BB| Open rates'!#REF!</f>
        <v>#REF!</v>
      </c>
      <c r="T21" s="43" t="e">
        <f>'BAR BB| Open rates'!#REF!</f>
        <v>#REF!</v>
      </c>
      <c r="U21" s="43" t="e">
        <f>'BAR BB| Open rates'!#REF!</f>
        <v>#REF!</v>
      </c>
      <c r="V21" s="43" t="e">
        <f>'BAR BB| Open rates'!#REF!</f>
        <v>#REF!</v>
      </c>
      <c r="W21" s="43" t="e">
        <f>'BAR BB| Open rates'!#REF!</f>
        <v>#REF!</v>
      </c>
      <c r="X21" s="43" t="e">
        <f>'BAR BB| Open rates'!#REF!</f>
        <v>#REF!</v>
      </c>
      <c r="Y21" s="43" t="e">
        <f>'BAR BB| Open rates'!#REF!</f>
        <v>#REF!</v>
      </c>
      <c r="Z21" s="43" t="e">
        <f>'BAR BB| Open rates'!#REF!</f>
        <v>#REF!</v>
      </c>
      <c r="AA21" s="43" t="e">
        <f>'BAR BB| Open rates'!#REF!</f>
        <v>#REF!</v>
      </c>
      <c r="AB21" s="43" t="e">
        <f>'BAR BB| Open rates'!#REF!</f>
        <v>#REF!</v>
      </c>
      <c r="AC21" s="43" t="e">
        <f>'BAR BB| Open rates'!#REF!</f>
        <v>#REF!</v>
      </c>
      <c r="AD21" s="43" t="e">
        <f>'BAR BB| Open rates'!#REF!</f>
        <v>#REF!</v>
      </c>
      <c r="AE21" s="43" t="e">
        <f>'BAR BB| Open rates'!#REF!</f>
        <v>#REF!</v>
      </c>
      <c r="AF21" s="43" t="e">
        <f>'BAR BB| Open rates'!#REF!</f>
        <v>#REF!</v>
      </c>
      <c r="AG21" s="43" t="e">
        <f>'BAR BB| Open rates'!#REF!</f>
        <v>#REF!</v>
      </c>
      <c r="AH21" s="43" t="e">
        <f>'BAR BB| Open rates'!#REF!</f>
        <v>#REF!</v>
      </c>
      <c r="AI21" s="43" t="e">
        <f>'BAR BB| Open rates'!#REF!</f>
        <v>#REF!</v>
      </c>
      <c r="AJ21" s="43" t="e">
        <f>'BAR BB| Open rates'!#REF!</f>
        <v>#REF!</v>
      </c>
      <c r="AK21" s="43" t="e">
        <f>'BAR BB| Open rates'!#REF!</f>
        <v>#REF!</v>
      </c>
      <c r="AL21" s="43" t="e">
        <f>'BAR BB| Open rates'!#REF!</f>
        <v>#REF!</v>
      </c>
      <c r="AM21" s="43" t="e">
        <f>'BAR BB| Open rates'!#REF!</f>
        <v>#REF!</v>
      </c>
      <c r="AN21" s="43" t="e">
        <f>'BAR BB| Open rates'!#REF!</f>
        <v>#REF!</v>
      </c>
      <c r="AO21" s="43" t="e">
        <f>'BAR BB| Open rates'!#REF!</f>
        <v>#REF!</v>
      </c>
      <c r="AP21" s="43" t="e">
        <f>'BAR BB| Open rates'!#REF!</f>
        <v>#REF!</v>
      </c>
      <c r="AQ21" s="43" t="e">
        <f>'BAR BB| Open rates'!#REF!</f>
        <v>#REF!</v>
      </c>
      <c r="AR21" s="43" t="e">
        <f>'BAR BB| Open rates'!#REF!</f>
        <v>#REF!</v>
      </c>
      <c r="AS21" s="43" t="e">
        <f>'BAR BB| Open rates'!#REF!</f>
        <v>#REF!</v>
      </c>
      <c r="AT21" s="43" t="e">
        <f>'BAR BB| Open rates'!#REF!</f>
        <v>#REF!</v>
      </c>
      <c r="AU21" s="43" t="e">
        <f>'BAR BB| Open rates'!#REF!</f>
        <v>#REF!</v>
      </c>
      <c r="AV21" s="43" t="e">
        <f>'BAR BB| Open rates'!#REF!</f>
        <v>#REF!</v>
      </c>
      <c r="AW21" s="43" t="e">
        <f>'BAR BB| Open rates'!#REF!</f>
        <v>#REF!</v>
      </c>
      <c r="AX21" s="43" t="e">
        <f>'BAR BB| Open rates'!#REF!</f>
        <v>#REF!</v>
      </c>
      <c r="AY21" s="43" t="e">
        <f>'BAR BB| Open rates'!#REF!</f>
        <v>#REF!</v>
      </c>
      <c r="AZ21" s="43" t="e">
        <f>'BAR BB| Open rates'!#REF!</f>
        <v>#REF!</v>
      </c>
      <c r="BA21" s="43" t="e">
        <f>'BAR BB| Open rates'!#REF!</f>
        <v>#REF!</v>
      </c>
      <c r="BB21" s="43" t="e">
        <f>'BAR BB| Open rates'!#REF!</f>
        <v>#REF!</v>
      </c>
      <c r="BC21" s="43" t="e">
        <f>'BAR BB| Open rates'!#REF!</f>
        <v>#REF!</v>
      </c>
      <c r="BD21" s="43" t="e">
        <f>'BAR BB| Open rates'!#REF!</f>
        <v>#REF!</v>
      </c>
      <c r="BE21" s="43" t="e">
        <f>'BAR BB| Open rates'!#REF!</f>
        <v>#REF!</v>
      </c>
      <c r="BF21" s="43" t="e">
        <f>'BAR BB| Open rates'!#REF!</f>
        <v>#REF!</v>
      </c>
      <c r="BG21" s="43" t="e">
        <f>'BAR BB| Open rates'!#REF!</f>
        <v>#REF!</v>
      </c>
      <c r="BH21" s="43" t="e">
        <f>'BAR BB| Open rates'!#REF!</f>
        <v>#REF!</v>
      </c>
      <c r="BI21" s="43" t="e">
        <f>'BAR BB| Open rates'!#REF!</f>
        <v>#REF!</v>
      </c>
      <c r="BJ21" s="43" t="e">
        <f>'BAR BB| Open rates'!#REF!</f>
        <v>#REF!</v>
      </c>
      <c r="BK21" s="43" t="e">
        <f>'BAR BB| Open rates'!#REF!</f>
        <v>#REF!</v>
      </c>
      <c r="BL21" s="43" t="e">
        <f>'BAR BB| Open rates'!#REF!</f>
        <v>#REF!</v>
      </c>
      <c r="BM21" s="43" t="e">
        <f>'BAR BB| Open rates'!#REF!</f>
        <v>#REF!</v>
      </c>
      <c r="BN21" s="43" t="e">
        <f>'BAR BB| Open rates'!#REF!</f>
        <v>#REF!</v>
      </c>
      <c r="BO21" s="43" t="e">
        <f>'BAR BB| Open rates'!#REF!</f>
        <v>#REF!</v>
      </c>
      <c r="BP21" s="43" t="e">
        <f>'BAR BB| Open rates'!#REF!</f>
        <v>#REF!</v>
      </c>
      <c r="BQ21" s="43" t="e">
        <f>'BAR BB| Open rates'!#REF!</f>
        <v>#REF!</v>
      </c>
      <c r="BR21" s="43" t="e">
        <f>'BAR BB| Open rates'!#REF!</f>
        <v>#REF!</v>
      </c>
      <c r="BS21" s="43" t="e">
        <f>'BAR BB| Open rates'!#REF!</f>
        <v>#REF!</v>
      </c>
      <c r="BT21" s="43" t="e">
        <f>'BAR BB| Open rates'!#REF!</f>
        <v>#REF!</v>
      </c>
      <c r="BU21" s="43" t="e">
        <f>'BAR BB| Open rates'!#REF!</f>
        <v>#REF!</v>
      </c>
      <c r="BV21" s="43" t="e">
        <f>'BAR BB| Open rates'!#REF!</f>
        <v>#REF!</v>
      </c>
      <c r="BW21" s="43" t="e">
        <f>'BAR BB| Open rates'!#REF!</f>
        <v>#REF!</v>
      </c>
      <c r="BX21" s="43" t="e">
        <f>'BAR BB| Open rates'!#REF!</f>
        <v>#REF!</v>
      </c>
      <c r="BY21" s="43" t="e">
        <f>'BAR BB| Open rates'!#REF!</f>
        <v>#REF!</v>
      </c>
      <c r="BZ21" s="43" t="e">
        <f>'BAR BB| Open rates'!#REF!</f>
        <v>#REF!</v>
      </c>
      <c r="CA21" s="43" t="e">
        <f>'BAR BB| Open rates'!#REF!</f>
        <v>#REF!</v>
      </c>
      <c r="CB21" s="43" t="e">
        <f>'BAR BB| Open rates'!#REF!</f>
        <v>#REF!</v>
      </c>
      <c r="CC21" s="43" t="e">
        <f>'BAR BB| Open rates'!#REF!</f>
        <v>#REF!</v>
      </c>
      <c r="CD21" s="43" t="e">
        <f>'BAR BB| Open rates'!#REF!</f>
        <v>#REF!</v>
      </c>
    </row>
    <row r="22" spans="1:82" s="36" customFormat="1" ht="12" customHeight="1" x14ac:dyDescent="0.2">
      <c r="A22" s="66" t="s">
        <v>69</v>
      </c>
      <c r="B22" s="43"/>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row>
    <row r="23" spans="1:82" s="9" customFormat="1" ht="12" customHeight="1" x14ac:dyDescent="0.2">
      <c r="A23" s="8" t="s">
        <v>14</v>
      </c>
      <c r="B23" s="43" t="e">
        <f>'BAR BB| Open rates'!#REF!</f>
        <v>#REF!</v>
      </c>
      <c r="C23" s="43" t="e">
        <f>'BAR BB| Open rates'!#REF!</f>
        <v>#REF!</v>
      </c>
      <c r="D23" s="43" t="e">
        <f>'BAR BB| Open rates'!#REF!</f>
        <v>#REF!</v>
      </c>
      <c r="E23" s="43" t="e">
        <f>'BAR BB| Open rates'!#REF!</f>
        <v>#REF!</v>
      </c>
      <c r="F23" s="43" t="e">
        <f>'BAR BB| Open rates'!#REF!</f>
        <v>#REF!</v>
      </c>
      <c r="G23" s="43" t="e">
        <f>'BAR BB| Open rates'!#REF!</f>
        <v>#REF!</v>
      </c>
      <c r="H23" s="43" t="e">
        <f>'BAR BB| Open rates'!#REF!</f>
        <v>#REF!</v>
      </c>
      <c r="I23" s="43" t="e">
        <f>'BAR BB| Open rates'!#REF!</f>
        <v>#REF!</v>
      </c>
      <c r="J23" s="43" t="e">
        <f>'BAR BB| Open rates'!#REF!</f>
        <v>#REF!</v>
      </c>
      <c r="K23" s="43" t="e">
        <f>'BAR BB| Open rates'!#REF!</f>
        <v>#REF!</v>
      </c>
      <c r="L23" s="43" t="e">
        <f>'BAR BB| Open rates'!#REF!</f>
        <v>#REF!</v>
      </c>
      <c r="M23" s="43" t="e">
        <f>'BAR BB| Open rates'!#REF!</f>
        <v>#REF!</v>
      </c>
      <c r="N23" s="43" t="e">
        <f>'BAR BB| Open rates'!#REF!</f>
        <v>#REF!</v>
      </c>
      <c r="O23" s="43" t="e">
        <f>'BAR BB| Open rates'!#REF!</f>
        <v>#REF!</v>
      </c>
      <c r="P23" s="43" t="e">
        <f>'BAR BB| Open rates'!#REF!</f>
        <v>#REF!</v>
      </c>
      <c r="Q23" s="43" t="e">
        <f>'BAR BB| Open rates'!#REF!</f>
        <v>#REF!</v>
      </c>
      <c r="R23" s="43" t="e">
        <f>'BAR BB| Open rates'!#REF!</f>
        <v>#REF!</v>
      </c>
      <c r="S23" s="43" t="e">
        <f>'BAR BB| Open rates'!#REF!</f>
        <v>#REF!</v>
      </c>
      <c r="T23" s="43" t="e">
        <f>'BAR BB| Open rates'!#REF!</f>
        <v>#REF!</v>
      </c>
      <c r="U23" s="43" t="e">
        <f>'BAR BB| Open rates'!#REF!</f>
        <v>#REF!</v>
      </c>
      <c r="V23" s="43" t="e">
        <f>'BAR BB| Open rates'!#REF!</f>
        <v>#REF!</v>
      </c>
      <c r="W23" s="43" t="e">
        <f>'BAR BB| Open rates'!#REF!</f>
        <v>#REF!</v>
      </c>
      <c r="X23" s="43" t="e">
        <f>'BAR BB| Open rates'!#REF!</f>
        <v>#REF!</v>
      </c>
      <c r="Y23" s="43" t="e">
        <f>'BAR BB| Open rates'!#REF!</f>
        <v>#REF!</v>
      </c>
      <c r="Z23" s="43" t="e">
        <f>'BAR BB| Open rates'!#REF!</f>
        <v>#REF!</v>
      </c>
      <c r="AA23" s="43" t="e">
        <f>'BAR BB| Open rates'!#REF!</f>
        <v>#REF!</v>
      </c>
      <c r="AB23" s="43" t="e">
        <f>'BAR BB| Open rates'!#REF!</f>
        <v>#REF!</v>
      </c>
      <c r="AC23" s="43" t="e">
        <f>'BAR BB| Open rates'!#REF!</f>
        <v>#REF!</v>
      </c>
      <c r="AD23" s="43" t="e">
        <f>'BAR BB| Open rates'!#REF!</f>
        <v>#REF!</v>
      </c>
      <c r="AE23" s="43" t="e">
        <f>'BAR BB| Open rates'!#REF!</f>
        <v>#REF!</v>
      </c>
      <c r="AF23" s="43" t="e">
        <f>'BAR BB| Open rates'!#REF!</f>
        <v>#REF!</v>
      </c>
      <c r="AG23" s="43" t="e">
        <f>'BAR BB| Open rates'!#REF!</f>
        <v>#REF!</v>
      </c>
      <c r="AH23" s="43" t="e">
        <f>'BAR BB| Open rates'!#REF!</f>
        <v>#REF!</v>
      </c>
      <c r="AI23" s="43" t="e">
        <f>'BAR BB| Open rates'!#REF!</f>
        <v>#REF!</v>
      </c>
      <c r="AJ23" s="43" t="e">
        <f>'BAR BB| Open rates'!#REF!</f>
        <v>#REF!</v>
      </c>
      <c r="AK23" s="43" t="e">
        <f>'BAR BB| Open rates'!#REF!</f>
        <v>#REF!</v>
      </c>
      <c r="AL23" s="43" t="e">
        <f>'BAR BB| Open rates'!#REF!</f>
        <v>#REF!</v>
      </c>
      <c r="AM23" s="43" t="e">
        <f>'BAR BB| Open rates'!#REF!</f>
        <v>#REF!</v>
      </c>
      <c r="AN23" s="43" t="e">
        <f>'BAR BB| Open rates'!#REF!</f>
        <v>#REF!</v>
      </c>
      <c r="AO23" s="43" t="e">
        <f>'BAR BB| Open rates'!#REF!</f>
        <v>#REF!</v>
      </c>
      <c r="AP23" s="43" t="e">
        <f>'BAR BB| Open rates'!#REF!</f>
        <v>#REF!</v>
      </c>
      <c r="AQ23" s="43" t="e">
        <f>'BAR BB| Open rates'!#REF!</f>
        <v>#REF!</v>
      </c>
      <c r="AR23" s="43" t="e">
        <f>'BAR BB| Open rates'!#REF!</f>
        <v>#REF!</v>
      </c>
      <c r="AS23" s="43" t="e">
        <f>'BAR BB| Open rates'!#REF!</f>
        <v>#REF!</v>
      </c>
      <c r="AT23" s="43" t="e">
        <f>'BAR BB| Open rates'!#REF!</f>
        <v>#REF!</v>
      </c>
      <c r="AU23" s="43" t="e">
        <f>'BAR BB| Open rates'!#REF!</f>
        <v>#REF!</v>
      </c>
      <c r="AV23" s="43" t="e">
        <f>'BAR BB| Open rates'!#REF!</f>
        <v>#REF!</v>
      </c>
      <c r="AW23" s="43" t="e">
        <f>'BAR BB| Open rates'!#REF!</f>
        <v>#REF!</v>
      </c>
      <c r="AX23" s="43" t="e">
        <f>'BAR BB| Open rates'!#REF!</f>
        <v>#REF!</v>
      </c>
      <c r="AY23" s="43" t="e">
        <f>'BAR BB| Open rates'!#REF!</f>
        <v>#REF!</v>
      </c>
      <c r="AZ23" s="43" t="e">
        <f>'BAR BB| Open rates'!#REF!</f>
        <v>#REF!</v>
      </c>
      <c r="BA23" s="43" t="e">
        <f>'BAR BB| Open rates'!#REF!</f>
        <v>#REF!</v>
      </c>
      <c r="BB23" s="43" t="e">
        <f>'BAR BB| Open rates'!#REF!</f>
        <v>#REF!</v>
      </c>
      <c r="BC23" s="43" t="e">
        <f>'BAR BB| Open rates'!#REF!</f>
        <v>#REF!</v>
      </c>
      <c r="BD23" s="43" t="e">
        <f>'BAR BB| Open rates'!#REF!</f>
        <v>#REF!</v>
      </c>
      <c r="BE23" s="43" t="e">
        <f>'BAR BB| Open rates'!#REF!</f>
        <v>#REF!</v>
      </c>
      <c r="BF23" s="43" t="e">
        <f>'BAR BB| Open rates'!#REF!</f>
        <v>#REF!</v>
      </c>
      <c r="BG23" s="43" t="e">
        <f>'BAR BB| Open rates'!#REF!</f>
        <v>#REF!</v>
      </c>
      <c r="BH23" s="43" t="e">
        <f>'BAR BB| Open rates'!#REF!</f>
        <v>#REF!</v>
      </c>
      <c r="BI23" s="43" t="e">
        <f>'BAR BB| Open rates'!#REF!</f>
        <v>#REF!</v>
      </c>
      <c r="BJ23" s="43" t="e">
        <f>'BAR BB| Open rates'!#REF!</f>
        <v>#REF!</v>
      </c>
      <c r="BK23" s="43" t="e">
        <f>'BAR BB| Open rates'!#REF!</f>
        <v>#REF!</v>
      </c>
      <c r="BL23" s="43" t="e">
        <f>'BAR BB| Open rates'!#REF!</f>
        <v>#REF!</v>
      </c>
      <c r="BM23" s="43" t="e">
        <f>'BAR BB| Open rates'!#REF!</f>
        <v>#REF!</v>
      </c>
      <c r="BN23" s="43" t="e">
        <f>'BAR BB| Open rates'!#REF!</f>
        <v>#REF!</v>
      </c>
      <c r="BO23" s="43" t="e">
        <f>'BAR BB| Open rates'!#REF!</f>
        <v>#REF!</v>
      </c>
      <c r="BP23" s="43" t="e">
        <f>'BAR BB| Open rates'!#REF!</f>
        <v>#REF!</v>
      </c>
      <c r="BQ23" s="43" t="e">
        <f>'BAR BB| Open rates'!#REF!</f>
        <v>#REF!</v>
      </c>
      <c r="BR23" s="43" t="e">
        <f>'BAR BB| Open rates'!#REF!</f>
        <v>#REF!</v>
      </c>
      <c r="BS23" s="43" t="e">
        <f>'BAR BB| Open rates'!#REF!</f>
        <v>#REF!</v>
      </c>
      <c r="BT23" s="43" t="e">
        <f>'BAR BB| Open rates'!#REF!</f>
        <v>#REF!</v>
      </c>
      <c r="BU23" s="43" t="e">
        <f>'BAR BB| Open rates'!#REF!</f>
        <v>#REF!</v>
      </c>
      <c r="BV23" s="43" t="e">
        <f>'BAR BB| Open rates'!#REF!</f>
        <v>#REF!</v>
      </c>
      <c r="BW23" s="43" t="e">
        <f>'BAR BB| Open rates'!#REF!</f>
        <v>#REF!</v>
      </c>
      <c r="BX23" s="43" t="e">
        <f>'BAR BB| Open rates'!#REF!</f>
        <v>#REF!</v>
      </c>
      <c r="BY23" s="43" t="e">
        <f>'BAR BB| Open rates'!#REF!</f>
        <v>#REF!</v>
      </c>
      <c r="BZ23" s="43" t="e">
        <f>'BAR BB| Open rates'!#REF!</f>
        <v>#REF!</v>
      </c>
      <c r="CA23" s="43" t="e">
        <f>'BAR BB| Open rates'!#REF!</f>
        <v>#REF!</v>
      </c>
      <c r="CB23" s="43" t="e">
        <f>'BAR BB| Open rates'!#REF!</f>
        <v>#REF!</v>
      </c>
      <c r="CC23" s="43" t="e">
        <f>'BAR BB| Open rates'!#REF!</f>
        <v>#REF!</v>
      </c>
      <c r="CD23" s="43" t="e">
        <f>'BAR BB| Open rates'!#REF!</f>
        <v>#REF!</v>
      </c>
    </row>
    <row r="24" spans="1:82" s="36" customFormat="1" ht="12" customHeight="1" x14ac:dyDescent="0.2">
      <c r="A24" s="66" t="s">
        <v>70</v>
      </c>
      <c r="B24" s="43"/>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row>
    <row r="25" spans="1:82" s="9" customFormat="1" ht="12" customHeight="1" x14ac:dyDescent="0.2">
      <c r="A25" s="8" t="s">
        <v>13</v>
      </c>
      <c r="B25" s="43" t="e">
        <f>'BAR BB| Open rates'!#REF!</f>
        <v>#REF!</v>
      </c>
      <c r="C25" s="43" t="e">
        <f>'BAR BB| Open rates'!#REF!</f>
        <v>#REF!</v>
      </c>
      <c r="D25" s="43" t="e">
        <f>'BAR BB| Open rates'!#REF!</f>
        <v>#REF!</v>
      </c>
      <c r="E25" s="43" t="e">
        <f>'BAR BB| Open rates'!#REF!</f>
        <v>#REF!</v>
      </c>
      <c r="F25" s="43" t="e">
        <f>'BAR BB| Open rates'!#REF!</f>
        <v>#REF!</v>
      </c>
      <c r="G25" s="43" t="e">
        <f>'BAR BB| Open rates'!#REF!</f>
        <v>#REF!</v>
      </c>
      <c r="H25" s="43" t="e">
        <f>'BAR BB| Open rates'!#REF!</f>
        <v>#REF!</v>
      </c>
      <c r="I25" s="43" t="e">
        <f>'BAR BB| Open rates'!#REF!</f>
        <v>#REF!</v>
      </c>
      <c r="J25" s="43" t="e">
        <f>'BAR BB| Open rates'!#REF!</f>
        <v>#REF!</v>
      </c>
      <c r="K25" s="43" t="e">
        <f>'BAR BB| Open rates'!#REF!</f>
        <v>#REF!</v>
      </c>
      <c r="L25" s="43" t="e">
        <f>'BAR BB| Open rates'!#REF!</f>
        <v>#REF!</v>
      </c>
      <c r="M25" s="43" t="e">
        <f>'BAR BB| Open rates'!#REF!</f>
        <v>#REF!</v>
      </c>
      <c r="N25" s="43" t="e">
        <f>'BAR BB| Open rates'!#REF!</f>
        <v>#REF!</v>
      </c>
      <c r="O25" s="43" t="e">
        <f>'BAR BB| Open rates'!#REF!</f>
        <v>#REF!</v>
      </c>
      <c r="P25" s="43" t="e">
        <f>'BAR BB| Open rates'!#REF!</f>
        <v>#REF!</v>
      </c>
      <c r="Q25" s="43" t="e">
        <f>'BAR BB| Open rates'!#REF!</f>
        <v>#REF!</v>
      </c>
      <c r="R25" s="43" t="e">
        <f>'BAR BB| Open rates'!#REF!</f>
        <v>#REF!</v>
      </c>
      <c r="S25" s="43" t="e">
        <f>'BAR BB| Open rates'!#REF!</f>
        <v>#REF!</v>
      </c>
      <c r="T25" s="43" t="e">
        <f>'BAR BB| Open rates'!#REF!</f>
        <v>#REF!</v>
      </c>
      <c r="U25" s="43" t="e">
        <f>'BAR BB| Open rates'!#REF!</f>
        <v>#REF!</v>
      </c>
      <c r="V25" s="43" t="e">
        <f>'BAR BB| Open rates'!#REF!</f>
        <v>#REF!</v>
      </c>
      <c r="W25" s="43" t="e">
        <f>'BAR BB| Open rates'!#REF!</f>
        <v>#REF!</v>
      </c>
      <c r="X25" s="43" t="e">
        <f>'BAR BB| Open rates'!#REF!</f>
        <v>#REF!</v>
      </c>
      <c r="Y25" s="43" t="e">
        <f>'BAR BB| Open rates'!#REF!</f>
        <v>#REF!</v>
      </c>
      <c r="Z25" s="43" t="e">
        <f>'BAR BB| Open rates'!#REF!</f>
        <v>#REF!</v>
      </c>
      <c r="AA25" s="43" t="e">
        <f>'BAR BB| Open rates'!#REF!</f>
        <v>#REF!</v>
      </c>
      <c r="AB25" s="43" t="e">
        <f>'BAR BB| Open rates'!#REF!</f>
        <v>#REF!</v>
      </c>
      <c r="AC25" s="43" t="e">
        <f>'BAR BB| Open rates'!#REF!</f>
        <v>#REF!</v>
      </c>
      <c r="AD25" s="43" t="e">
        <f>'BAR BB| Open rates'!#REF!</f>
        <v>#REF!</v>
      </c>
      <c r="AE25" s="43" t="e">
        <f>'BAR BB| Open rates'!#REF!</f>
        <v>#REF!</v>
      </c>
      <c r="AF25" s="43" t="e">
        <f>'BAR BB| Open rates'!#REF!</f>
        <v>#REF!</v>
      </c>
      <c r="AG25" s="43" t="e">
        <f>'BAR BB| Open rates'!#REF!</f>
        <v>#REF!</v>
      </c>
      <c r="AH25" s="43" t="e">
        <f>'BAR BB| Open rates'!#REF!</f>
        <v>#REF!</v>
      </c>
      <c r="AI25" s="43" t="e">
        <f>'BAR BB| Open rates'!#REF!</f>
        <v>#REF!</v>
      </c>
      <c r="AJ25" s="43" t="e">
        <f>'BAR BB| Open rates'!#REF!</f>
        <v>#REF!</v>
      </c>
      <c r="AK25" s="43" t="e">
        <f>'BAR BB| Open rates'!#REF!</f>
        <v>#REF!</v>
      </c>
      <c r="AL25" s="43" t="e">
        <f>'BAR BB| Open rates'!#REF!</f>
        <v>#REF!</v>
      </c>
      <c r="AM25" s="43" t="e">
        <f>'BAR BB| Open rates'!#REF!</f>
        <v>#REF!</v>
      </c>
      <c r="AN25" s="43" t="e">
        <f>'BAR BB| Open rates'!#REF!</f>
        <v>#REF!</v>
      </c>
      <c r="AO25" s="43" t="e">
        <f>'BAR BB| Open rates'!#REF!</f>
        <v>#REF!</v>
      </c>
      <c r="AP25" s="43" t="e">
        <f>'BAR BB| Open rates'!#REF!</f>
        <v>#REF!</v>
      </c>
      <c r="AQ25" s="43" t="e">
        <f>'BAR BB| Open rates'!#REF!</f>
        <v>#REF!</v>
      </c>
      <c r="AR25" s="43" t="e">
        <f>'BAR BB| Open rates'!#REF!</f>
        <v>#REF!</v>
      </c>
      <c r="AS25" s="43" t="e">
        <f>'BAR BB| Open rates'!#REF!</f>
        <v>#REF!</v>
      </c>
      <c r="AT25" s="43" t="e">
        <f>'BAR BB| Open rates'!#REF!</f>
        <v>#REF!</v>
      </c>
      <c r="AU25" s="43" t="e">
        <f>'BAR BB| Open rates'!#REF!</f>
        <v>#REF!</v>
      </c>
      <c r="AV25" s="43" t="e">
        <f>'BAR BB| Open rates'!#REF!</f>
        <v>#REF!</v>
      </c>
      <c r="AW25" s="43" t="e">
        <f>'BAR BB| Open rates'!#REF!</f>
        <v>#REF!</v>
      </c>
      <c r="AX25" s="43" t="e">
        <f>'BAR BB| Open rates'!#REF!</f>
        <v>#REF!</v>
      </c>
      <c r="AY25" s="43" t="e">
        <f>'BAR BB| Open rates'!#REF!</f>
        <v>#REF!</v>
      </c>
      <c r="AZ25" s="43" t="e">
        <f>'BAR BB| Open rates'!#REF!</f>
        <v>#REF!</v>
      </c>
      <c r="BA25" s="43" t="e">
        <f>'BAR BB| Open rates'!#REF!</f>
        <v>#REF!</v>
      </c>
      <c r="BB25" s="43" t="e">
        <f>'BAR BB| Open rates'!#REF!</f>
        <v>#REF!</v>
      </c>
      <c r="BC25" s="43" t="e">
        <f>'BAR BB| Open rates'!#REF!</f>
        <v>#REF!</v>
      </c>
      <c r="BD25" s="43" t="e">
        <f>'BAR BB| Open rates'!#REF!</f>
        <v>#REF!</v>
      </c>
      <c r="BE25" s="43" t="e">
        <f>'BAR BB| Open rates'!#REF!</f>
        <v>#REF!</v>
      </c>
      <c r="BF25" s="43" t="e">
        <f>'BAR BB| Open rates'!#REF!</f>
        <v>#REF!</v>
      </c>
      <c r="BG25" s="43" t="e">
        <f>'BAR BB| Open rates'!#REF!</f>
        <v>#REF!</v>
      </c>
      <c r="BH25" s="43" t="e">
        <f>'BAR BB| Open rates'!#REF!</f>
        <v>#REF!</v>
      </c>
      <c r="BI25" s="43" t="e">
        <f>'BAR BB| Open rates'!#REF!</f>
        <v>#REF!</v>
      </c>
      <c r="BJ25" s="43" t="e">
        <f>'BAR BB| Open rates'!#REF!</f>
        <v>#REF!</v>
      </c>
      <c r="BK25" s="43" t="e">
        <f>'BAR BB| Open rates'!#REF!</f>
        <v>#REF!</v>
      </c>
      <c r="BL25" s="43" t="e">
        <f>'BAR BB| Open rates'!#REF!</f>
        <v>#REF!</v>
      </c>
      <c r="BM25" s="43" t="e">
        <f>'BAR BB| Open rates'!#REF!</f>
        <v>#REF!</v>
      </c>
      <c r="BN25" s="43" t="e">
        <f>'BAR BB| Open rates'!#REF!</f>
        <v>#REF!</v>
      </c>
      <c r="BO25" s="43" t="e">
        <f>'BAR BB| Open rates'!#REF!</f>
        <v>#REF!</v>
      </c>
      <c r="BP25" s="43" t="e">
        <f>'BAR BB| Open rates'!#REF!</f>
        <v>#REF!</v>
      </c>
      <c r="BQ25" s="43" t="e">
        <f>'BAR BB| Open rates'!#REF!</f>
        <v>#REF!</v>
      </c>
      <c r="BR25" s="43" t="e">
        <f>'BAR BB| Open rates'!#REF!</f>
        <v>#REF!</v>
      </c>
      <c r="BS25" s="43" t="e">
        <f>'BAR BB| Open rates'!#REF!</f>
        <v>#REF!</v>
      </c>
      <c r="BT25" s="43" t="e">
        <f>'BAR BB| Open rates'!#REF!</f>
        <v>#REF!</v>
      </c>
      <c r="BU25" s="43" t="e">
        <f>'BAR BB| Open rates'!#REF!</f>
        <v>#REF!</v>
      </c>
      <c r="BV25" s="43" t="e">
        <f>'BAR BB| Open rates'!#REF!</f>
        <v>#REF!</v>
      </c>
      <c r="BW25" s="43" t="e">
        <f>'BAR BB| Open rates'!#REF!</f>
        <v>#REF!</v>
      </c>
      <c r="BX25" s="43" t="e">
        <f>'BAR BB| Open rates'!#REF!</f>
        <v>#REF!</v>
      </c>
      <c r="BY25" s="43" t="e">
        <f>'BAR BB| Open rates'!#REF!</f>
        <v>#REF!</v>
      </c>
      <c r="BZ25" s="43" t="e">
        <f>'BAR BB| Open rates'!#REF!</f>
        <v>#REF!</v>
      </c>
      <c r="CA25" s="43" t="e">
        <f>'BAR BB| Open rates'!#REF!</f>
        <v>#REF!</v>
      </c>
      <c r="CB25" s="43" t="e">
        <f>'BAR BB| Open rates'!#REF!</f>
        <v>#REF!</v>
      </c>
      <c r="CC25" s="43" t="e">
        <f>'BAR BB| Open rates'!#REF!</f>
        <v>#REF!</v>
      </c>
      <c r="CD25" s="43" t="e">
        <f>'BAR BB| Open rates'!#REF!</f>
        <v>#REF!</v>
      </c>
    </row>
    <row r="26" spans="1:82" s="36" customFormat="1" ht="12" hidden="1" customHeight="1" x14ac:dyDescent="0.2">
      <c r="A26" s="66" t="s">
        <v>71</v>
      </c>
      <c r="B26" s="43"/>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2"/>
      <c r="BS26" s="32"/>
      <c r="BT26" s="32"/>
      <c r="BU26" s="32"/>
      <c r="BV26" s="32"/>
      <c r="BW26" s="32"/>
      <c r="BX26" s="32"/>
      <c r="BY26" s="32"/>
      <c r="BZ26" s="32"/>
      <c r="CA26" s="32"/>
      <c r="CB26" s="32"/>
      <c r="CC26" s="32"/>
    </row>
    <row r="27" spans="1:82" s="9" customFormat="1" ht="12" hidden="1" customHeight="1" x14ac:dyDescent="0.2">
      <c r="A27" s="8" t="s">
        <v>15</v>
      </c>
      <c r="B27" s="43" t="e">
        <f>'BAR BB| Open rates'!#REF!</f>
        <v>#REF!</v>
      </c>
      <c r="C27" s="34" t="e">
        <f t="shared" ref="C27:J27" si="2">C6+850*7+28550</f>
        <v>#REF!</v>
      </c>
      <c r="D27" s="34" t="e">
        <f t="shared" si="2"/>
        <v>#REF!</v>
      </c>
      <c r="E27" s="34" t="e">
        <f t="shared" si="2"/>
        <v>#REF!</v>
      </c>
      <c r="F27" s="34" t="e">
        <f t="shared" si="2"/>
        <v>#REF!</v>
      </c>
      <c r="G27" s="34" t="e">
        <f t="shared" si="2"/>
        <v>#REF!</v>
      </c>
      <c r="H27" s="34" t="e">
        <f t="shared" si="2"/>
        <v>#REF!</v>
      </c>
      <c r="I27" s="34" t="e">
        <f t="shared" si="2"/>
        <v>#REF!</v>
      </c>
      <c r="J27" s="43" t="e">
        <f t="shared" si="2"/>
        <v>#REF!</v>
      </c>
      <c r="K27" s="53" t="e">
        <f>K6+850*7+98550</f>
        <v>#REF!</v>
      </c>
      <c r="L27" s="53" t="e">
        <f>L6+850*7+98550</f>
        <v>#REF!</v>
      </c>
      <c r="M27" s="53" t="e">
        <f>M6+850*7+98550</f>
        <v>#REF!</v>
      </c>
      <c r="N27" s="53" t="e">
        <f>N6+850*7+98550</f>
        <v>#REF!</v>
      </c>
      <c r="O27" s="53" t="e">
        <f>O6+850*7+98550</f>
        <v>#REF!</v>
      </c>
      <c r="P27" s="34" t="e">
        <f t="shared" ref="P27:BQ27" si="3">P6+850*7+28650</f>
        <v>#REF!</v>
      </c>
      <c r="Q27" s="34" t="e">
        <f t="shared" si="3"/>
        <v>#REF!</v>
      </c>
      <c r="R27" s="34" t="e">
        <f t="shared" si="3"/>
        <v>#REF!</v>
      </c>
      <c r="S27" s="34" t="e">
        <f t="shared" si="3"/>
        <v>#REF!</v>
      </c>
      <c r="T27" s="34" t="e">
        <f t="shared" si="3"/>
        <v>#REF!</v>
      </c>
      <c r="U27" s="34" t="e">
        <f t="shared" si="3"/>
        <v>#REF!</v>
      </c>
      <c r="V27" s="34" t="e">
        <f t="shared" si="3"/>
        <v>#REF!</v>
      </c>
      <c r="W27" s="34" t="e">
        <f t="shared" si="3"/>
        <v>#REF!</v>
      </c>
      <c r="X27" s="34" t="e">
        <f t="shared" si="3"/>
        <v>#REF!</v>
      </c>
      <c r="Y27" s="34" t="e">
        <f t="shared" si="3"/>
        <v>#REF!</v>
      </c>
      <c r="Z27" s="34" t="e">
        <f t="shared" si="3"/>
        <v>#REF!</v>
      </c>
      <c r="AA27" s="34" t="e">
        <f t="shared" si="3"/>
        <v>#REF!</v>
      </c>
      <c r="AB27" s="34" t="e">
        <f t="shared" si="3"/>
        <v>#REF!</v>
      </c>
      <c r="AC27" s="34" t="e">
        <f t="shared" si="3"/>
        <v>#REF!</v>
      </c>
      <c r="AD27" s="34" t="e">
        <f t="shared" si="3"/>
        <v>#REF!</v>
      </c>
      <c r="AE27" s="34" t="e">
        <f t="shared" si="3"/>
        <v>#REF!</v>
      </c>
      <c r="AF27" s="34" t="e">
        <f t="shared" si="3"/>
        <v>#REF!</v>
      </c>
      <c r="AG27" s="34" t="e">
        <f t="shared" si="3"/>
        <v>#REF!</v>
      </c>
      <c r="AH27" s="34" t="e">
        <f t="shared" si="3"/>
        <v>#REF!</v>
      </c>
      <c r="AI27" s="34" t="e">
        <f t="shared" si="3"/>
        <v>#REF!</v>
      </c>
      <c r="AJ27" s="34" t="e">
        <f t="shared" si="3"/>
        <v>#REF!</v>
      </c>
      <c r="AK27" s="34" t="e">
        <f t="shared" si="3"/>
        <v>#REF!</v>
      </c>
      <c r="AL27" s="34" t="e">
        <f t="shared" si="3"/>
        <v>#REF!</v>
      </c>
      <c r="AM27" s="34" t="e">
        <f t="shared" si="3"/>
        <v>#REF!</v>
      </c>
      <c r="AN27" s="34" t="e">
        <f t="shared" si="3"/>
        <v>#REF!</v>
      </c>
      <c r="AO27" s="34" t="e">
        <f t="shared" si="3"/>
        <v>#REF!</v>
      </c>
      <c r="AP27" s="34" t="e">
        <f t="shared" si="3"/>
        <v>#REF!</v>
      </c>
      <c r="AQ27" s="34" t="e">
        <f t="shared" si="3"/>
        <v>#REF!</v>
      </c>
      <c r="AR27" s="34" t="e">
        <f t="shared" si="3"/>
        <v>#REF!</v>
      </c>
      <c r="AS27" s="34" t="e">
        <f t="shared" si="3"/>
        <v>#REF!</v>
      </c>
      <c r="AT27" s="34" t="e">
        <f t="shared" si="3"/>
        <v>#REF!</v>
      </c>
      <c r="AU27" s="34" t="e">
        <f t="shared" si="3"/>
        <v>#REF!</v>
      </c>
      <c r="AV27" s="34" t="e">
        <f t="shared" si="3"/>
        <v>#REF!</v>
      </c>
      <c r="AW27" s="34" t="e">
        <f t="shared" si="3"/>
        <v>#REF!</v>
      </c>
      <c r="AX27" s="34" t="e">
        <f t="shared" si="3"/>
        <v>#REF!</v>
      </c>
      <c r="AY27" s="34" t="e">
        <f t="shared" si="3"/>
        <v>#REF!</v>
      </c>
      <c r="AZ27" s="34" t="e">
        <f t="shared" si="3"/>
        <v>#REF!</v>
      </c>
      <c r="BA27" s="34" t="e">
        <f t="shared" si="3"/>
        <v>#REF!</v>
      </c>
      <c r="BB27" s="34" t="e">
        <f t="shared" si="3"/>
        <v>#REF!</v>
      </c>
      <c r="BC27" s="34" t="e">
        <f t="shared" si="3"/>
        <v>#REF!</v>
      </c>
      <c r="BD27" s="34" t="e">
        <f t="shared" si="3"/>
        <v>#REF!</v>
      </c>
      <c r="BE27" s="34" t="e">
        <f t="shared" si="3"/>
        <v>#REF!</v>
      </c>
      <c r="BF27" s="34" t="e">
        <f t="shared" si="3"/>
        <v>#REF!</v>
      </c>
      <c r="BG27" s="34" t="e">
        <f t="shared" si="3"/>
        <v>#REF!</v>
      </c>
      <c r="BH27" s="34" t="e">
        <f t="shared" si="3"/>
        <v>#REF!</v>
      </c>
      <c r="BI27" s="34" t="e">
        <f t="shared" si="3"/>
        <v>#REF!</v>
      </c>
      <c r="BJ27" s="34" t="e">
        <f t="shared" si="3"/>
        <v>#REF!</v>
      </c>
      <c r="BK27" s="34" t="e">
        <f t="shared" si="3"/>
        <v>#REF!</v>
      </c>
      <c r="BL27" s="34" t="e">
        <f t="shared" si="3"/>
        <v>#REF!</v>
      </c>
      <c r="BM27" s="34" t="e">
        <f t="shared" si="3"/>
        <v>#REF!</v>
      </c>
      <c r="BN27" s="34" t="e">
        <f t="shared" si="3"/>
        <v>#REF!</v>
      </c>
      <c r="BO27" s="34" t="e">
        <f t="shared" si="3"/>
        <v>#REF!</v>
      </c>
      <c r="BP27" s="34" t="e">
        <f t="shared" si="3"/>
        <v>#REF!</v>
      </c>
      <c r="BQ27" s="34" t="e">
        <f t="shared" si="3"/>
        <v>#REF!</v>
      </c>
      <c r="BR27" s="32"/>
      <c r="BS27" s="32"/>
      <c r="BT27" s="32"/>
      <c r="BU27" s="32"/>
      <c r="BV27" s="32"/>
      <c r="BW27" s="32"/>
      <c r="BX27" s="32"/>
      <c r="BY27" s="32"/>
      <c r="BZ27" s="32"/>
      <c r="CA27" s="32"/>
      <c r="CB27" s="32"/>
      <c r="CC27" s="32"/>
    </row>
    <row r="28" spans="1:82" s="36" customFormat="1" ht="12" hidden="1" customHeight="1" x14ac:dyDescent="0.2">
      <c r="A28" s="43" t="s">
        <v>72</v>
      </c>
      <c r="B28" s="43"/>
      <c r="C28" s="35"/>
      <c r="D28" s="35"/>
      <c r="E28" s="35"/>
      <c r="F28" s="35"/>
      <c r="G28" s="35"/>
      <c r="H28" s="35"/>
      <c r="I28" s="35"/>
      <c r="K28" s="61"/>
      <c r="L28" s="61"/>
      <c r="M28" s="61"/>
      <c r="N28" s="61"/>
      <c r="O28" s="61"/>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2"/>
      <c r="BS28" s="32"/>
      <c r="BT28" s="32"/>
      <c r="BU28" s="32"/>
      <c r="BV28" s="32"/>
      <c r="BW28" s="32"/>
      <c r="BX28" s="32"/>
      <c r="BY28" s="32"/>
      <c r="BZ28" s="32"/>
      <c r="CA28" s="32"/>
      <c r="CB28" s="32"/>
      <c r="CC28" s="32"/>
    </row>
    <row r="29" spans="1:82" s="9" customFormat="1" ht="12" hidden="1" customHeight="1" x14ac:dyDescent="0.2">
      <c r="A29" s="52" t="s">
        <v>37</v>
      </c>
      <c r="B29" s="43" t="e">
        <f>'BAR BB| Open rates'!#REF!</f>
        <v>#REF!</v>
      </c>
      <c r="C29" s="34">
        <v>95000</v>
      </c>
      <c r="D29" s="34">
        <v>95000</v>
      </c>
      <c r="E29" s="34">
        <v>95000</v>
      </c>
      <c r="F29" s="34">
        <v>95000</v>
      </c>
      <c r="G29" s="34">
        <v>95000</v>
      </c>
      <c r="H29" s="34">
        <v>95000</v>
      </c>
      <c r="I29" s="34">
        <v>95000</v>
      </c>
      <c r="J29" s="43">
        <v>95000</v>
      </c>
      <c r="K29" s="53">
        <v>155000</v>
      </c>
      <c r="L29" s="53">
        <v>155000</v>
      </c>
      <c r="M29" s="53">
        <v>155000</v>
      </c>
      <c r="N29" s="53">
        <v>155002</v>
      </c>
      <c r="O29" s="53">
        <v>155000</v>
      </c>
      <c r="P29" s="34">
        <v>95000</v>
      </c>
      <c r="Q29" s="34">
        <v>95000</v>
      </c>
      <c r="R29" s="34">
        <v>95000</v>
      </c>
      <c r="S29" s="34">
        <v>95000</v>
      </c>
      <c r="T29" s="34">
        <v>95000</v>
      </c>
      <c r="U29" s="34">
        <v>95000</v>
      </c>
      <c r="V29" s="34">
        <v>95000</v>
      </c>
      <c r="W29" s="34">
        <v>95000</v>
      </c>
      <c r="X29" s="34">
        <v>95001</v>
      </c>
      <c r="Y29" s="34">
        <v>95000</v>
      </c>
      <c r="Z29" s="34">
        <v>95000</v>
      </c>
      <c r="AA29" s="34">
        <v>95000</v>
      </c>
      <c r="AB29" s="34">
        <v>95000</v>
      </c>
      <c r="AC29" s="34">
        <v>95001</v>
      </c>
      <c r="AD29" s="34">
        <v>95000</v>
      </c>
      <c r="AE29" s="34">
        <v>95001</v>
      </c>
      <c r="AF29" s="34">
        <v>95001</v>
      </c>
      <c r="AG29" s="34">
        <v>95000</v>
      </c>
      <c r="AH29" s="34">
        <v>95000</v>
      </c>
      <c r="AI29" s="34">
        <v>95000</v>
      </c>
      <c r="AJ29" s="34">
        <v>95000</v>
      </c>
      <c r="AK29" s="34">
        <v>95000</v>
      </c>
      <c r="AL29" s="34">
        <v>95000</v>
      </c>
      <c r="AM29" s="34">
        <v>95000</v>
      </c>
      <c r="AN29" s="34">
        <v>95000</v>
      </c>
      <c r="AO29" s="34">
        <v>95000</v>
      </c>
      <c r="AP29" s="34">
        <v>95000</v>
      </c>
      <c r="AQ29" s="34">
        <v>95000</v>
      </c>
      <c r="AR29" s="34">
        <v>95000</v>
      </c>
      <c r="AS29" s="34">
        <v>95000</v>
      </c>
      <c r="AT29" s="34">
        <v>95000</v>
      </c>
      <c r="AU29" s="34">
        <v>95000</v>
      </c>
      <c r="AV29" s="34">
        <v>95000</v>
      </c>
      <c r="AW29" s="34">
        <v>95000</v>
      </c>
      <c r="AX29" s="34">
        <v>95000</v>
      </c>
      <c r="AY29" s="34">
        <v>95000</v>
      </c>
      <c r="AZ29" s="34">
        <v>95000</v>
      </c>
      <c r="BA29" s="34">
        <v>95000</v>
      </c>
      <c r="BB29" s="34">
        <v>95000</v>
      </c>
      <c r="BC29" s="34">
        <v>95000</v>
      </c>
      <c r="BD29" s="34">
        <v>95000</v>
      </c>
      <c r="BE29" s="34">
        <v>95000</v>
      </c>
      <c r="BF29" s="34">
        <v>95000</v>
      </c>
      <c r="BG29" s="34">
        <v>95000</v>
      </c>
      <c r="BH29" s="34">
        <v>95000</v>
      </c>
      <c r="BI29" s="34">
        <v>95000</v>
      </c>
      <c r="BJ29" s="34">
        <v>95000</v>
      </c>
      <c r="BK29" s="34">
        <v>95000</v>
      </c>
      <c r="BL29" s="34">
        <v>95000</v>
      </c>
      <c r="BM29" s="34">
        <v>95000</v>
      </c>
      <c r="BN29" s="34">
        <v>95000</v>
      </c>
      <c r="BO29" s="34">
        <v>95000</v>
      </c>
      <c r="BP29" s="34">
        <v>95000</v>
      </c>
      <c r="BQ29" s="34">
        <v>95000</v>
      </c>
      <c r="BR29" s="32"/>
      <c r="BS29" s="32"/>
      <c r="BT29" s="32"/>
      <c r="BU29" s="32"/>
      <c r="BV29" s="32"/>
      <c r="BW29" s="32"/>
      <c r="BX29" s="32"/>
      <c r="BY29" s="32"/>
      <c r="BZ29" s="32"/>
      <c r="CA29" s="32"/>
      <c r="CB29" s="32"/>
      <c r="CC29" s="32"/>
    </row>
    <row r="30" spans="1:82" s="9" customFormat="1" ht="12" hidden="1" customHeight="1" x14ac:dyDescent="0.2">
      <c r="A30" s="52">
        <v>2</v>
      </c>
      <c r="B30" s="43" t="e">
        <f>'BAR BB| Open rates'!#REF!</f>
        <v>#REF!</v>
      </c>
      <c r="C30" s="34">
        <f t="shared" ref="C30:BN30" si="4">C29</f>
        <v>95000</v>
      </c>
      <c r="D30" s="34">
        <f t="shared" si="4"/>
        <v>95000</v>
      </c>
      <c r="E30" s="34">
        <f t="shared" si="4"/>
        <v>95000</v>
      </c>
      <c r="F30" s="34">
        <f t="shared" si="4"/>
        <v>95000</v>
      </c>
      <c r="G30" s="34">
        <f t="shared" si="4"/>
        <v>95000</v>
      </c>
      <c r="H30" s="34">
        <f t="shared" si="4"/>
        <v>95000</v>
      </c>
      <c r="I30" s="34">
        <f t="shared" si="4"/>
        <v>95000</v>
      </c>
      <c r="J30" s="43">
        <f t="shared" si="4"/>
        <v>95000</v>
      </c>
      <c r="K30" s="53">
        <f t="shared" si="4"/>
        <v>155000</v>
      </c>
      <c r="L30" s="53">
        <f t="shared" si="4"/>
        <v>155000</v>
      </c>
      <c r="M30" s="53">
        <f t="shared" si="4"/>
        <v>155000</v>
      </c>
      <c r="N30" s="53">
        <f t="shared" si="4"/>
        <v>155002</v>
      </c>
      <c r="O30" s="53">
        <f t="shared" si="4"/>
        <v>155000</v>
      </c>
      <c r="P30" s="34">
        <f t="shared" si="4"/>
        <v>95000</v>
      </c>
      <c r="Q30" s="34">
        <f t="shared" si="4"/>
        <v>95000</v>
      </c>
      <c r="R30" s="34">
        <f t="shared" si="4"/>
        <v>95000</v>
      </c>
      <c r="S30" s="34">
        <f t="shared" si="4"/>
        <v>95000</v>
      </c>
      <c r="T30" s="34">
        <f t="shared" si="4"/>
        <v>95000</v>
      </c>
      <c r="U30" s="34">
        <f t="shared" si="4"/>
        <v>95000</v>
      </c>
      <c r="V30" s="34">
        <f t="shared" si="4"/>
        <v>95000</v>
      </c>
      <c r="W30" s="34">
        <f t="shared" si="4"/>
        <v>95000</v>
      </c>
      <c r="X30" s="34">
        <f t="shared" si="4"/>
        <v>95001</v>
      </c>
      <c r="Y30" s="34">
        <f t="shared" si="4"/>
        <v>95000</v>
      </c>
      <c r="Z30" s="34">
        <f t="shared" si="4"/>
        <v>95000</v>
      </c>
      <c r="AA30" s="34">
        <f t="shared" si="4"/>
        <v>95000</v>
      </c>
      <c r="AB30" s="34">
        <f t="shared" si="4"/>
        <v>95000</v>
      </c>
      <c r="AC30" s="34">
        <f t="shared" si="4"/>
        <v>95001</v>
      </c>
      <c r="AD30" s="34">
        <f t="shared" si="4"/>
        <v>95000</v>
      </c>
      <c r="AE30" s="34">
        <f t="shared" si="4"/>
        <v>95001</v>
      </c>
      <c r="AF30" s="34">
        <f t="shared" si="4"/>
        <v>95001</v>
      </c>
      <c r="AG30" s="34">
        <f t="shared" si="4"/>
        <v>95000</v>
      </c>
      <c r="AH30" s="34">
        <f t="shared" si="4"/>
        <v>95000</v>
      </c>
      <c r="AI30" s="34">
        <f t="shared" si="4"/>
        <v>95000</v>
      </c>
      <c r="AJ30" s="34">
        <f t="shared" si="4"/>
        <v>95000</v>
      </c>
      <c r="AK30" s="34">
        <f t="shared" si="4"/>
        <v>95000</v>
      </c>
      <c r="AL30" s="34">
        <f t="shared" si="4"/>
        <v>95000</v>
      </c>
      <c r="AM30" s="34">
        <f t="shared" si="4"/>
        <v>95000</v>
      </c>
      <c r="AN30" s="34">
        <f t="shared" si="4"/>
        <v>95000</v>
      </c>
      <c r="AO30" s="34">
        <f t="shared" si="4"/>
        <v>95000</v>
      </c>
      <c r="AP30" s="34">
        <f t="shared" si="4"/>
        <v>95000</v>
      </c>
      <c r="AQ30" s="34">
        <f t="shared" si="4"/>
        <v>95000</v>
      </c>
      <c r="AR30" s="34">
        <f t="shared" si="4"/>
        <v>95000</v>
      </c>
      <c r="AS30" s="34">
        <f t="shared" si="4"/>
        <v>95000</v>
      </c>
      <c r="AT30" s="34">
        <f t="shared" si="4"/>
        <v>95000</v>
      </c>
      <c r="AU30" s="34">
        <f t="shared" si="4"/>
        <v>95000</v>
      </c>
      <c r="AV30" s="34">
        <f t="shared" si="4"/>
        <v>95000</v>
      </c>
      <c r="AW30" s="34">
        <f t="shared" si="4"/>
        <v>95000</v>
      </c>
      <c r="AX30" s="34">
        <f t="shared" si="4"/>
        <v>95000</v>
      </c>
      <c r="AY30" s="34">
        <f t="shared" si="4"/>
        <v>95000</v>
      </c>
      <c r="AZ30" s="34">
        <f t="shared" si="4"/>
        <v>95000</v>
      </c>
      <c r="BA30" s="34">
        <f t="shared" si="4"/>
        <v>95000</v>
      </c>
      <c r="BB30" s="34">
        <f t="shared" si="4"/>
        <v>95000</v>
      </c>
      <c r="BC30" s="34">
        <f t="shared" si="4"/>
        <v>95000</v>
      </c>
      <c r="BD30" s="34">
        <f t="shared" si="4"/>
        <v>95000</v>
      </c>
      <c r="BE30" s="34">
        <f t="shared" si="4"/>
        <v>95000</v>
      </c>
      <c r="BF30" s="34">
        <f t="shared" si="4"/>
        <v>95000</v>
      </c>
      <c r="BG30" s="34">
        <f t="shared" si="4"/>
        <v>95000</v>
      </c>
      <c r="BH30" s="34">
        <f t="shared" si="4"/>
        <v>95000</v>
      </c>
      <c r="BI30" s="34">
        <f t="shared" si="4"/>
        <v>95000</v>
      </c>
      <c r="BJ30" s="34">
        <f t="shared" si="4"/>
        <v>95000</v>
      </c>
      <c r="BK30" s="34">
        <f t="shared" si="4"/>
        <v>95000</v>
      </c>
      <c r="BL30" s="34">
        <f t="shared" si="4"/>
        <v>95000</v>
      </c>
      <c r="BM30" s="34">
        <f t="shared" si="4"/>
        <v>95000</v>
      </c>
      <c r="BN30" s="34">
        <f t="shared" si="4"/>
        <v>95000</v>
      </c>
      <c r="BO30" s="34">
        <f t="shared" ref="BO30:BQ30" si="5">BO29</f>
        <v>95000</v>
      </c>
      <c r="BP30" s="34">
        <f t="shared" si="5"/>
        <v>95000</v>
      </c>
      <c r="BQ30" s="34">
        <f t="shared" si="5"/>
        <v>95000</v>
      </c>
      <c r="BR30" s="32"/>
      <c r="BS30" s="32"/>
      <c r="BT30" s="32"/>
      <c r="BU30" s="32"/>
      <c r="BV30" s="32"/>
      <c r="BW30" s="32"/>
      <c r="BX30" s="32"/>
      <c r="BY30" s="32"/>
      <c r="BZ30" s="32"/>
      <c r="CA30" s="32"/>
      <c r="CB30" s="32"/>
      <c r="CC30" s="32"/>
    </row>
    <row r="31" spans="1:82" s="36" customFormat="1" ht="12" hidden="1" customHeight="1" x14ac:dyDescent="0.2">
      <c r="A31" s="66" t="s">
        <v>73</v>
      </c>
      <c r="B31" s="43"/>
      <c r="C31" s="35"/>
      <c r="D31" s="35"/>
      <c r="E31" s="35"/>
      <c r="F31" s="35"/>
      <c r="G31" s="35"/>
      <c r="H31" s="35"/>
      <c r="I31" s="35"/>
      <c r="K31" s="61"/>
      <c r="L31" s="61"/>
      <c r="M31" s="61"/>
      <c r="N31" s="61"/>
      <c r="O31" s="61"/>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4"/>
      <c r="BA31" s="35"/>
      <c r="BB31" s="35"/>
      <c r="BC31" s="35"/>
      <c r="BD31" s="35"/>
      <c r="BE31" s="35"/>
      <c r="BF31" s="35"/>
      <c r="BG31" s="35"/>
      <c r="BH31" s="35"/>
      <c r="BI31" s="35"/>
      <c r="BJ31" s="35"/>
      <c r="BK31" s="35"/>
      <c r="BL31" s="35"/>
      <c r="BM31" s="35"/>
      <c r="BN31" s="35"/>
      <c r="BO31" s="35"/>
      <c r="BP31" s="35"/>
      <c r="BQ31" s="35"/>
      <c r="BR31" s="32"/>
      <c r="BS31" s="32"/>
      <c r="BT31" s="32"/>
      <c r="BU31" s="32"/>
      <c r="BV31" s="32"/>
      <c r="BW31" s="32"/>
      <c r="BX31" s="32"/>
      <c r="BY31" s="32"/>
      <c r="BZ31" s="32"/>
      <c r="CA31" s="32"/>
      <c r="CB31" s="32"/>
      <c r="CC31" s="32"/>
    </row>
    <row r="32" spans="1:82" s="9" customFormat="1" ht="12" hidden="1" customHeight="1" x14ac:dyDescent="0.2">
      <c r="A32" s="52" t="s">
        <v>13</v>
      </c>
      <c r="B32" s="43" t="e">
        <f>'BAR BB| Open rates'!#REF!</f>
        <v>#REF!</v>
      </c>
      <c r="C32" s="34">
        <v>75000</v>
      </c>
      <c r="D32" s="34">
        <v>75000</v>
      </c>
      <c r="E32" s="34">
        <v>75000</v>
      </c>
      <c r="F32" s="34">
        <v>75000</v>
      </c>
      <c r="G32" s="34">
        <v>75000</v>
      </c>
      <c r="H32" s="34">
        <v>75000</v>
      </c>
      <c r="I32" s="34">
        <v>75000</v>
      </c>
      <c r="J32" s="43">
        <v>75000</v>
      </c>
      <c r="K32" s="53">
        <v>145000</v>
      </c>
      <c r="L32" s="53">
        <v>145000</v>
      </c>
      <c r="M32" s="53">
        <v>145000</v>
      </c>
      <c r="N32" s="53">
        <v>145002</v>
      </c>
      <c r="O32" s="53">
        <v>145000</v>
      </c>
      <c r="P32" s="34">
        <v>75000</v>
      </c>
      <c r="Q32" s="34">
        <v>75000</v>
      </c>
      <c r="R32" s="34">
        <v>75000</v>
      </c>
      <c r="S32" s="34">
        <v>75000</v>
      </c>
      <c r="T32" s="34">
        <v>75000</v>
      </c>
      <c r="U32" s="34">
        <v>75000</v>
      </c>
      <c r="V32" s="34">
        <v>75000</v>
      </c>
      <c r="W32" s="34">
        <v>75000</v>
      </c>
      <c r="X32" s="34">
        <v>75001</v>
      </c>
      <c r="Y32" s="34">
        <v>75000</v>
      </c>
      <c r="Z32" s="34">
        <v>75000</v>
      </c>
      <c r="AA32" s="34">
        <v>75000</v>
      </c>
      <c r="AB32" s="34">
        <v>75000</v>
      </c>
      <c r="AC32" s="34">
        <v>75001</v>
      </c>
      <c r="AD32" s="34">
        <v>75000</v>
      </c>
      <c r="AE32" s="34">
        <v>75001</v>
      </c>
      <c r="AF32" s="34">
        <v>75001</v>
      </c>
      <c r="AG32" s="34">
        <v>75000</v>
      </c>
      <c r="AH32" s="34">
        <v>75000</v>
      </c>
      <c r="AI32" s="34">
        <v>75000</v>
      </c>
      <c r="AJ32" s="34">
        <v>75000</v>
      </c>
      <c r="AK32" s="34">
        <v>75000</v>
      </c>
      <c r="AL32" s="34">
        <v>75000</v>
      </c>
      <c r="AM32" s="34">
        <v>75000</v>
      </c>
      <c r="AN32" s="34">
        <v>75000</v>
      </c>
      <c r="AO32" s="34">
        <v>75000</v>
      </c>
      <c r="AP32" s="34">
        <v>75000</v>
      </c>
      <c r="AQ32" s="34">
        <v>75000</v>
      </c>
      <c r="AR32" s="34">
        <v>75000</v>
      </c>
      <c r="AS32" s="34">
        <v>75000</v>
      </c>
      <c r="AT32" s="34">
        <v>75000</v>
      </c>
      <c r="AU32" s="34">
        <v>75000</v>
      </c>
      <c r="AV32" s="34">
        <v>75000</v>
      </c>
      <c r="AW32" s="34">
        <v>75000</v>
      </c>
      <c r="AX32" s="34">
        <v>75000</v>
      </c>
      <c r="AY32" s="34">
        <v>75000</v>
      </c>
      <c r="AZ32" s="34">
        <v>75000</v>
      </c>
      <c r="BA32" s="34">
        <v>75000</v>
      </c>
      <c r="BB32" s="34">
        <v>75000</v>
      </c>
      <c r="BC32" s="34">
        <v>75000</v>
      </c>
      <c r="BD32" s="34">
        <v>75000</v>
      </c>
      <c r="BE32" s="34">
        <v>75000</v>
      </c>
      <c r="BF32" s="34">
        <v>75000</v>
      </c>
      <c r="BG32" s="34">
        <v>75000</v>
      </c>
      <c r="BH32" s="34">
        <v>75000</v>
      </c>
      <c r="BI32" s="34">
        <v>75000</v>
      </c>
      <c r="BJ32" s="34">
        <v>75000</v>
      </c>
      <c r="BK32" s="34">
        <v>75000</v>
      </c>
      <c r="BL32" s="34">
        <v>75000</v>
      </c>
      <c r="BM32" s="34">
        <v>75000</v>
      </c>
      <c r="BN32" s="34">
        <v>75000</v>
      </c>
      <c r="BO32" s="34">
        <v>75000</v>
      </c>
      <c r="BP32" s="34">
        <v>75000</v>
      </c>
      <c r="BQ32" s="34">
        <v>75000</v>
      </c>
      <c r="BR32" s="32"/>
      <c r="BS32" s="32"/>
      <c r="BT32" s="32"/>
      <c r="BU32" s="32"/>
      <c r="BV32" s="32"/>
      <c r="BW32" s="32"/>
      <c r="BX32" s="32"/>
      <c r="BY32" s="32"/>
      <c r="BZ32" s="32"/>
      <c r="CA32" s="32"/>
      <c r="CB32" s="32"/>
      <c r="CC32" s="32"/>
    </row>
    <row r="34" spans="1:81" s="31" customFormat="1" x14ac:dyDescent="0.2">
      <c r="A34" s="21" t="s">
        <v>52</v>
      </c>
    </row>
    <row r="36" spans="1:81" hidden="1" x14ac:dyDescent="0.2">
      <c r="A36" s="11" t="s">
        <v>25</v>
      </c>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row>
    <row r="37" spans="1:81" s="33" customFormat="1" ht="26.25" hidden="1" customHeight="1" x14ac:dyDescent="0.2">
      <c r="A37" s="40" t="s">
        <v>0</v>
      </c>
      <c r="B37" s="3"/>
      <c r="C37" s="3" t="e">
        <f>C3</f>
        <v>#REF!</v>
      </c>
      <c r="D37" s="3"/>
      <c r="E37" s="3"/>
      <c r="F37" s="3" t="e">
        <f>F3</f>
        <v>#REF!</v>
      </c>
      <c r="G37" s="3"/>
      <c r="H37" s="3" t="e">
        <f>H3</f>
        <v>#REF!</v>
      </c>
      <c r="I37" s="3"/>
      <c r="J37" s="37" t="e">
        <f>J3</f>
        <v>#REF!</v>
      </c>
      <c r="K37" s="37"/>
      <c r="L37" s="37"/>
      <c r="M37" s="37"/>
      <c r="N37" s="37"/>
      <c r="O37" s="37"/>
      <c r="P37" s="37" t="e">
        <f>P3</f>
        <v>#REF!</v>
      </c>
      <c r="Q37" s="37"/>
      <c r="R37" s="37"/>
      <c r="S37" s="37" t="e">
        <f>S3</f>
        <v>#REF!</v>
      </c>
      <c r="T37" s="37" t="e">
        <f>T3</f>
        <v>#REF!</v>
      </c>
      <c r="U37" s="37" t="e">
        <f>U3</f>
        <v>#REF!</v>
      </c>
      <c r="V37" s="37"/>
      <c r="W37" s="37"/>
      <c r="X37" s="37"/>
      <c r="Y37" s="37" t="e">
        <f>Y3</f>
        <v>#REF!</v>
      </c>
      <c r="Z37" s="37" t="e">
        <f t="shared" ref="Z37:BQ37" si="6">Z3</f>
        <v>#REF!</v>
      </c>
      <c r="AA37" s="37" t="e">
        <f t="shared" si="6"/>
        <v>#REF!</v>
      </c>
      <c r="AB37" s="37" t="e">
        <f t="shared" si="6"/>
        <v>#REF!</v>
      </c>
      <c r="AC37" s="37"/>
      <c r="AD37" s="37" t="e">
        <f t="shared" si="6"/>
        <v>#REF!</v>
      </c>
      <c r="AE37" s="37"/>
      <c r="AF37" s="37"/>
      <c r="AG37" s="37" t="e">
        <f t="shared" si="6"/>
        <v>#REF!</v>
      </c>
      <c r="AH37" s="37" t="e">
        <f t="shared" si="6"/>
        <v>#REF!</v>
      </c>
      <c r="AI37" s="37" t="e">
        <f t="shared" si="6"/>
        <v>#REF!</v>
      </c>
      <c r="AJ37" s="37" t="e">
        <f t="shared" si="6"/>
        <v>#REF!</v>
      </c>
      <c r="AK37" s="37" t="e">
        <f t="shared" si="6"/>
        <v>#REF!</v>
      </c>
      <c r="AL37" s="37" t="e">
        <f t="shared" si="6"/>
        <v>#REF!</v>
      </c>
      <c r="AM37" s="37"/>
      <c r="AN37" s="37"/>
      <c r="AO37" s="37"/>
      <c r="AP37" s="37"/>
      <c r="AQ37" s="37"/>
      <c r="AR37" s="37"/>
      <c r="AS37" s="37"/>
      <c r="AT37" s="37"/>
      <c r="AU37" s="37"/>
      <c r="AV37" s="37"/>
      <c r="AW37" s="37"/>
      <c r="AX37" s="37"/>
      <c r="AY37" s="37"/>
      <c r="AZ37" s="37"/>
      <c r="BA37" s="37"/>
      <c r="BB37" s="37" t="e">
        <f t="shared" si="6"/>
        <v>#REF!</v>
      </c>
      <c r="BC37" s="37"/>
      <c r="BD37" s="37"/>
      <c r="BE37" s="37"/>
      <c r="BF37" s="37"/>
      <c r="BG37" s="37"/>
      <c r="BH37" s="37"/>
      <c r="BI37" s="37"/>
      <c r="BJ37" s="37"/>
      <c r="BK37" s="37"/>
      <c r="BL37" s="37" t="e">
        <f t="shared" si="6"/>
        <v>#REF!</v>
      </c>
      <c r="BM37" s="37" t="e">
        <f t="shared" si="6"/>
        <v>#REF!</v>
      </c>
      <c r="BN37" s="37" t="e">
        <f t="shared" si="6"/>
        <v>#REF!</v>
      </c>
      <c r="BO37" s="37" t="e">
        <f t="shared" si="6"/>
        <v>#REF!</v>
      </c>
      <c r="BP37" s="37" t="e">
        <f t="shared" si="6"/>
        <v>#REF!</v>
      </c>
      <c r="BQ37" s="37" t="e">
        <f t="shared" si="6"/>
        <v>#REF!</v>
      </c>
      <c r="BR37" s="32"/>
      <c r="BS37" s="32"/>
      <c r="BT37" s="32"/>
      <c r="BU37" s="32"/>
      <c r="BV37" s="32"/>
      <c r="BW37" s="32"/>
      <c r="BX37" s="32"/>
      <c r="BY37" s="32"/>
      <c r="BZ37" s="32"/>
      <c r="CA37" s="32"/>
      <c r="CB37" s="32"/>
      <c r="CC37" s="32"/>
    </row>
    <row r="38" spans="1:81" s="36" customFormat="1" ht="12" hidden="1" customHeight="1" x14ac:dyDescent="0.2">
      <c r="A38" s="34" t="s">
        <v>26</v>
      </c>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2"/>
      <c r="BS38" s="32"/>
      <c r="BT38" s="32"/>
      <c r="BU38" s="32"/>
      <c r="BV38" s="32"/>
      <c r="BW38" s="32"/>
      <c r="BX38" s="32"/>
      <c r="BY38" s="32"/>
      <c r="BZ38" s="32"/>
      <c r="CA38" s="32"/>
      <c r="CB38" s="32"/>
      <c r="CC38" s="32"/>
    </row>
    <row r="39" spans="1:81" s="9" customFormat="1" ht="12" hidden="1" customHeight="1" x14ac:dyDescent="0.2">
      <c r="A39" s="8">
        <v>1</v>
      </c>
      <c r="B39" s="34"/>
      <c r="C39" s="34" t="e">
        <f>C6-(C6*0.2)</f>
        <v>#REF!</v>
      </c>
      <c r="D39" s="34"/>
      <c r="E39" s="34"/>
      <c r="F39" s="34" t="e">
        <f>F6-(F6*0.2)</f>
        <v>#REF!</v>
      </c>
      <c r="G39" s="34"/>
      <c r="H39" s="34" t="e">
        <f>H6-(H6*0.2)</f>
        <v>#REF!</v>
      </c>
      <c r="I39" s="34"/>
      <c r="J39" s="34" t="e">
        <f>J6-(J6*0.2)</f>
        <v>#REF!</v>
      </c>
      <c r="K39" s="34"/>
      <c r="L39" s="34"/>
      <c r="M39" s="34"/>
      <c r="N39" s="34"/>
      <c r="O39" s="34"/>
      <c r="P39" s="34" t="e">
        <f t="shared" ref="P39:U40" si="7">P6-(P6*0.2)</f>
        <v>#REF!</v>
      </c>
      <c r="Q39" s="34"/>
      <c r="R39" s="34"/>
      <c r="S39" s="34" t="e">
        <f t="shared" si="7"/>
        <v>#REF!</v>
      </c>
      <c r="T39" s="34" t="e">
        <f t="shared" si="7"/>
        <v>#REF!</v>
      </c>
      <c r="U39" s="34" t="e">
        <f t="shared" si="7"/>
        <v>#REF!</v>
      </c>
      <c r="V39" s="34"/>
      <c r="W39" s="34"/>
      <c r="X39" s="34"/>
      <c r="Y39" s="34" t="e">
        <f>Y6-(Y6*0.2)</f>
        <v>#REF!</v>
      </c>
      <c r="Z39" s="34" t="e">
        <f t="shared" ref="Z39:BQ40" si="8">Z6-(Z6*0.2)</f>
        <v>#REF!</v>
      </c>
      <c r="AA39" s="34" t="e">
        <f t="shared" si="8"/>
        <v>#REF!</v>
      </c>
      <c r="AB39" s="34" t="e">
        <f t="shared" si="8"/>
        <v>#REF!</v>
      </c>
      <c r="AC39" s="34"/>
      <c r="AD39" s="34" t="e">
        <f t="shared" si="8"/>
        <v>#REF!</v>
      </c>
      <c r="AE39" s="34"/>
      <c r="AF39" s="34"/>
      <c r="AG39" s="34" t="e">
        <f t="shared" si="8"/>
        <v>#REF!</v>
      </c>
      <c r="AH39" s="34" t="e">
        <f t="shared" si="8"/>
        <v>#REF!</v>
      </c>
      <c r="AI39" s="34" t="e">
        <f t="shared" si="8"/>
        <v>#REF!</v>
      </c>
      <c r="AJ39" s="34" t="e">
        <f t="shared" si="8"/>
        <v>#REF!</v>
      </c>
      <c r="AK39" s="34" t="e">
        <f t="shared" si="8"/>
        <v>#REF!</v>
      </c>
      <c r="AL39" s="34" t="e">
        <f t="shared" si="8"/>
        <v>#REF!</v>
      </c>
      <c r="AM39" s="34"/>
      <c r="AN39" s="34"/>
      <c r="AO39" s="34"/>
      <c r="AP39" s="34"/>
      <c r="AQ39" s="34"/>
      <c r="AR39" s="34"/>
      <c r="AS39" s="34"/>
      <c r="AT39" s="34"/>
      <c r="AU39" s="34"/>
      <c r="AV39" s="34"/>
      <c r="AW39" s="34"/>
      <c r="AX39" s="34"/>
      <c r="AY39" s="34"/>
      <c r="AZ39" s="34"/>
      <c r="BA39" s="34"/>
      <c r="BB39" s="34" t="e">
        <f t="shared" si="8"/>
        <v>#REF!</v>
      </c>
      <c r="BC39" s="34"/>
      <c r="BD39" s="34"/>
      <c r="BE39" s="34"/>
      <c r="BF39" s="34"/>
      <c r="BG39" s="34"/>
      <c r="BH39" s="34"/>
      <c r="BI39" s="34"/>
      <c r="BJ39" s="34"/>
      <c r="BK39" s="34"/>
      <c r="BL39" s="34" t="e">
        <f t="shared" si="8"/>
        <v>#REF!</v>
      </c>
      <c r="BM39" s="34" t="e">
        <f t="shared" si="8"/>
        <v>#REF!</v>
      </c>
      <c r="BN39" s="34" t="e">
        <f t="shared" si="8"/>
        <v>#REF!</v>
      </c>
      <c r="BO39" s="34" t="e">
        <f t="shared" si="8"/>
        <v>#REF!</v>
      </c>
      <c r="BP39" s="34" t="e">
        <f t="shared" si="8"/>
        <v>#REF!</v>
      </c>
      <c r="BQ39" s="34" t="e">
        <f t="shared" si="8"/>
        <v>#REF!</v>
      </c>
      <c r="BR39" s="32"/>
      <c r="BS39" s="32"/>
      <c r="BT39" s="32"/>
      <c r="BU39" s="32"/>
      <c r="BV39" s="32"/>
      <c r="BW39" s="32"/>
      <c r="BX39" s="32"/>
      <c r="BY39" s="32"/>
      <c r="BZ39" s="32"/>
      <c r="CA39" s="32"/>
      <c r="CB39" s="32"/>
      <c r="CC39" s="32"/>
    </row>
    <row r="40" spans="1:81" s="9" customFormat="1" ht="12" hidden="1" customHeight="1" x14ac:dyDescent="0.2">
      <c r="A40" s="8">
        <v>2</v>
      </c>
      <c r="B40" s="34"/>
      <c r="C40" s="34" t="e">
        <f>C7-(C7*0.2)</f>
        <v>#REF!</v>
      </c>
      <c r="D40" s="34"/>
      <c r="E40" s="34"/>
      <c r="F40" s="34" t="e">
        <f>F7-(F7*0.2)</f>
        <v>#REF!</v>
      </c>
      <c r="G40" s="34"/>
      <c r="H40" s="34" t="e">
        <f>H7-(H7*0.2)</f>
        <v>#REF!</v>
      </c>
      <c r="I40" s="34"/>
      <c r="J40" s="34" t="e">
        <f>J7-(J7*0.2)</f>
        <v>#REF!</v>
      </c>
      <c r="K40" s="34"/>
      <c r="L40" s="34"/>
      <c r="M40" s="34"/>
      <c r="N40" s="34"/>
      <c r="O40" s="34"/>
      <c r="P40" s="34" t="e">
        <f t="shared" si="7"/>
        <v>#REF!</v>
      </c>
      <c r="Q40" s="34"/>
      <c r="R40" s="34"/>
      <c r="S40" s="34" t="e">
        <f t="shared" si="7"/>
        <v>#REF!</v>
      </c>
      <c r="T40" s="34" t="e">
        <f t="shared" si="7"/>
        <v>#REF!</v>
      </c>
      <c r="U40" s="34" t="e">
        <f t="shared" si="7"/>
        <v>#REF!</v>
      </c>
      <c r="V40" s="34"/>
      <c r="W40" s="34"/>
      <c r="X40" s="34"/>
      <c r="Y40" s="34" t="e">
        <f>Y7-(Y7*0.2)</f>
        <v>#REF!</v>
      </c>
      <c r="Z40" s="34" t="e">
        <f t="shared" si="8"/>
        <v>#REF!</v>
      </c>
      <c r="AA40" s="34" t="e">
        <f t="shared" si="8"/>
        <v>#REF!</v>
      </c>
      <c r="AB40" s="34" t="e">
        <f t="shared" si="8"/>
        <v>#REF!</v>
      </c>
      <c r="AC40" s="34"/>
      <c r="AD40" s="34" t="e">
        <f t="shared" si="8"/>
        <v>#REF!</v>
      </c>
      <c r="AE40" s="34"/>
      <c r="AF40" s="34"/>
      <c r="AG40" s="34" t="e">
        <f t="shared" si="8"/>
        <v>#REF!</v>
      </c>
      <c r="AH40" s="34" t="e">
        <f t="shared" si="8"/>
        <v>#REF!</v>
      </c>
      <c r="AI40" s="34" t="e">
        <f t="shared" si="8"/>
        <v>#REF!</v>
      </c>
      <c r="AJ40" s="34" t="e">
        <f t="shared" si="8"/>
        <v>#REF!</v>
      </c>
      <c r="AK40" s="34" t="e">
        <f t="shared" si="8"/>
        <v>#REF!</v>
      </c>
      <c r="AL40" s="34" t="e">
        <f t="shared" si="8"/>
        <v>#REF!</v>
      </c>
      <c r="AM40" s="34"/>
      <c r="AN40" s="34"/>
      <c r="AO40" s="34"/>
      <c r="AP40" s="34"/>
      <c r="AQ40" s="34"/>
      <c r="AR40" s="34"/>
      <c r="AS40" s="34"/>
      <c r="AT40" s="34"/>
      <c r="AU40" s="34"/>
      <c r="AV40" s="34"/>
      <c r="AW40" s="34"/>
      <c r="AX40" s="34"/>
      <c r="AY40" s="34"/>
      <c r="AZ40" s="34"/>
      <c r="BA40" s="34"/>
      <c r="BB40" s="34" t="e">
        <f t="shared" si="8"/>
        <v>#REF!</v>
      </c>
      <c r="BC40" s="34"/>
      <c r="BD40" s="34"/>
      <c r="BE40" s="34"/>
      <c r="BF40" s="34"/>
      <c r="BG40" s="34"/>
      <c r="BH40" s="34"/>
      <c r="BI40" s="34"/>
      <c r="BJ40" s="34"/>
      <c r="BK40" s="34"/>
      <c r="BL40" s="34" t="e">
        <f t="shared" si="8"/>
        <v>#REF!</v>
      </c>
      <c r="BM40" s="34" t="e">
        <f t="shared" si="8"/>
        <v>#REF!</v>
      </c>
      <c r="BN40" s="34" t="e">
        <f t="shared" si="8"/>
        <v>#REF!</v>
      </c>
      <c r="BO40" s="34" t="e">
        <f t="shared" si="8"/>
        <v>#REF!</v>
      </c>
      <c r="BP40" s="34" t="e">
        <f t="shared" si="8"/>
        <v>#REF!</v>
      </c>
      <c r="BQ40" s="34" t="e">
        <f t="shared" si="8"/>
        <v>#REF!</v>
      </c>
      <c r="BR40" s="32"/>
      <c r="BS40" s="32"/>
      <c r="BT40" s="32"/>
      <c r="BU40" s="32"/>
      <c r="BV40" s="32"/>
      <c r="BW40" s="32"/>
      <c r="BX40" s="32"/>
      <c r="BY40" s="32"/>
      <c r="BZ40" s="32"/>
      <c r="CA40" s="32"/>
      <c r="CB40" s="32"/>
      <c r="CC40" s="32"/>
    </row>
    <row r="41" spans="1:81" s="36" customFormat="1" ht="12" hidden="1" customHeight="1" x14ac:dyDescent="0.2">
      <c r="A41" s="34" t="s">
        <v>1</v>
      </c>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2"/>
      <c r="BS41" s="32"/>
      <c r="BT41" s="32"/>
      <c r="BU41" s="32"/>
      <c r="BV41" s="32"/>
      <c r="BW41" s="32"/>
      <c r="BX41" s="32"/>
      <c r="BY41" s="32"/>
      <c r="BZ41" s="32"/>
      <c r="CA41" s="32"/>
      <c r="CB41" s="32"/>
      <c r="CC41" s="32"/>
    </row>
    <row r="42" spans="1:81" s="9" customFormat="1" ht="12" hidden="1" customHeight="1" x14ac:dyDescent="0.2">
      <c r="A42" s="8">
        <v>1</v>
      </c>
      <c r="B42" s="34"/>
      <c r="C42" s="34" t="e">
        <f>#REF!-(#REF!*0.2)</f>
        <v>#REF!</v>
      </c>
      <c r="D42" s="34"/>
      <c r="E42" s="34"/>
      <c r="F42" s="34" t="e">
        <f>#REF!-(#REF!*0.2)</f>
        <v>#REF!</v>
      </c>
      <c r="G42" s="34"/>
      <c r="H42" s="34" t="e">
        <f>#REF!-(#REF!*0.2)</f>
        <v>#REF!</v>
      </c>
      <c r="I42" s="34"/>
      <c r="J42" s="34" t="e">
        <f>#REF!-(#REF!*0.2)</f>
        <v>#REF!</v>
      </c>
      <c r="K42" s="34"/>
      <c r="L42" s="34"/>
      <c r="M42" s="34"/>
      <c r="N42" s="34"/>
      <c r="O42" s="34"/>
      <c r="P42" s="34" t="e">
        <f>#REF!-(#REF!*0.2)</f>
        <v>#REF!</v>
      </c>
      <c r="Q42" s="34"/>
      <c r="R42" s="34"/>
      <c r="S42" s="34" t="e">
        <f>#REF!-(#REF!*0.2)</f>
        <v>#REF!</v>
      </c>
      <c r="T42" s="34" t="e">
        <f>#REF!-(#REF!*0.2)</f>
        <v>#REF!</v>
      </c>
      <c r="U42" s="34" t="e">
        <f>#REF!-(#REF!*0.2)</f>
        <v>#REF!</v>
      </c>
      <c r="V42" s="34"/>
      <c r="W42" s="34"/>
      <c r="X42" s="34"/>
      <c r="Y42" s="34" t="e">
        <f>#REF!-(#REF!*0.2)</f>
        <v>#REF!</v>
      </c>
      <c r="Z42" s="34" t="e">
        <f>#REF!-(#REF!*0.2)</f>
        <v>#REF!</v>
      </c>
      <c r="AA42" s="34" t="e">
        <f>#REF!-(#REF!*0.2)</f>
        <v>#REF!</v>
      </c>
      <c r="AB42" s="34" t="e">
        <f>#REF!-(#REF!*0.2)</f>
        <v>#REF!</v>
      </c>
      <c r="AC42" s="34"/>
      <c r="AD42" s="34" t="e">
        <f>#REF!-(#REF!*0.2)</f>
        <v>#REF!</v>
      </c>
      <c r="AE42" s="34"/>
      <c r="AF42" s="34"/>
      <c r="AG42" s="34" t="e">
        <f>#REF!-(#REF!*0.2)</f>
        <v>#REF!</v>
      </c>
      <c r="AH42" s="34" t="e">
        <f>#REF!-(#REF!*0.2)</f>
        <v>#REF!</v>
      </c>
      <c r="AI42" s="34" t="e">
        <f>#REF!-(#REF!*0.2)</f>
        <v>#REF!</v>
      </c>
      <c r="AJ42" s="34" t="e">
        <f>#REF!-(#REF!*0.2)</f>
        <v>#REF!</v>
      </c>
      <c r="AK42" s="34" t="e">
        <f>#REF!-(#REF!*0.2)</f>
        <v>#REF!</v>
      </c>
      <c r="AL42" s="34" t="e">
        <f>#REF!-(#REF!*0.2)</f>
        <v>#REF!</v>
      </c>
      <c r="AM42" s="34"/>
      <c r="AN42" s="34"/>
      <c r="AO42" s="34"/>
      <c r="AP42" s="34"/>
      <c r="AQ42" s="34"/>
      <c r="AR42" s="34"/>
      <c r="AS42" s="34"/>
      <c r="AT42" s="34"/>
      <c r="AU42" s="34"/>
      <c r="AV42" s="34"/>
      <c r="AW42" s="34"/>
      <c r="AX42" s="34"/>
      <c r="AY42" s="34"/>
      <c r="AZ42" s="34"/>
      <c r="BA42" s="34"/>
      <c r="BB42" s="34" t="e">
        <f>#REF!-(#REF!*0.2)</f>
        <v>#REF!</v>
      </c>
      <c r="BC42" s="34"/>
      <c r="BD42" s="34"/>
      <c r="BE42" s="34"/>
      <c r="BF42" s="34"/>
      <c r="BG42" s="34"/>
      <c r="BH42" s="34"/>
      <c r="BI42" s="34"/>
      <c r="BJ42" s="34"/>
      <c r="BK42" s="34"/>
      <c r="BL42" s="34" t="e">
        <f>#REF!-(#REF!*0.2)</f>
        <v>#REF!</v>
      </c>
      <c r="BM42" s="34" t="e">
        <f>#REF!-(#REF!*0.2)</f>
        <v>#REF!</v>
      </c>
      <c r="BN42" s="34" t="e">
        <f>#REF!-(#REF!*0.2)</f>
        <v>#REF!</v>
      </c>
      <c r="BO42" s="34" t="e">
        <f>#REF!-(#REF!*0.2)</f>
        <v>#REF!</v>
      </c>
      <c r="BP42" s="34" t="e">
        <f>#REF!-(#REF!*0.2)</f>
        <v>#REF!</v>
      </c>
      <c r="BQ42" s="34" t="e">
        <f>#REF!-(#REF!*0.2)</f>
        <v>#REF!</v>
      </c>
      <c r="BR42" s="32"/>
      <c r="BS42" s="32"/>
      <c r="BT42" s="32"/>
      <c r="BU42" s="32"/>
      <c r="BV42" s="32"/>
      <c r="BW42" s="32"/>
      <c r="BX42" s="32"/>
      <c r="BY42" s="32"/>
      <c r="BZ42" s="32"/>
      <c r="CA42" s="32"/>
      <c r="CB42" s="32"/>
      <c r="CC42" s="32"/>
    </row>
    <row r="43" spans="1:81" s="9" customFormat="1" ht="12" hidden="1" customHeight="1" x14ac:dyDescent="0.2">
      <c r="A43" s="8">
        <v>2</v>
      </c>
      <c r="B43" s="34"/>
      <c r="C43" s="34" t="e">
        <f>#REF!-(#REF!*0.2)</f>
        <v>#REF!</v>
      </c>
      <c r="D43" s="34"/>
      <c r="E43" s="34"/>
      <c r="F43" s="34" t="e">
        <f>#REF!-(#REF!*0.2)</f>
        <v>#REF!</v>
      </c>
      <c r="G43" s="34"/>
      <c r="H43" s="34" t="e">
        <f>#REF!-(#REF!*0.2)</f>
        <v>#REF!</v>
      </c>
      <c r="I43" s="34"/>
      <c r="J43" s="34" t="e">
        <f>#REF!-(#REF!*0.2)</f>
        <v>#REF!</v>
      </c>
      <c r="K43" s="34"/>
      <c r="L43" s="34"/>
      <c r="M43" s="34"/>
      <c r="N43" s="34"/>
      <c r="O43" s="34"/>
      <c r="P43" s="34" t="e">
        <f>#REF!-(#REF!*0.2)</f>
        <v>#REF!</v>
      </c>
      <c r="Q43" s="34"/>
      <c r="R43" s="34"/>
      <c r="S43" s="34" t="e">
        <f>#REF!-(#REF!*0.2)</f>
        <v>#REF!</v>
      </c>
      <c r="T43" s="34" t="e">
        <f>#REF!-(#REF!*0.2)</f>
        <v>#REF!</v>
      </c>
      <c r="U43" s="34" t="e">
        <f>#REF!-(#REF!*0.2)</f>
        <v>#REF!</v>
      </c>
      <c r="V43" s="34"/>
      <c r="W43" s="34"/>
      <c r="X43" s="34"/>
      <c r="Y43" s="34" t="e">
        <f>#REF!-(#REF!*0.2)</f>
        <v>#REF!</v>
      </c>
      <c r="Z43" s="34" t="e">
        <f>#REF!-(#REF!*0.2)</f>
        <v>#REF!</v>
      </c>
      <c r="AA43" s="34" t="e">
        <f>#REF!-(#REF!*0.2)</f>
        <v>#REF!</v>
      </c>
      <c r="AB43" s="34" t="e">
        <f>#REF!-(#REF!*0.2)</f>
        <v>#REF!</v>
      </c>
      <c r="AC43" s="34"/>
      <c r="AD43" s="34" t="e">
        <f>#REF!-(#REF!*0.2)</f>
        <v>#REF!</v>
      </c>
      <c r="AE43" s="34"/>
      <c r="AF43" s="34"/>
      <c r="AG43" s="34" t="e">
        <f>#REF!-(#REF!*0.2)</f>
        <v>#REF!</v>
      </c>
      <c r="AH43" s="34" t="e">
        <f>#REF!-(#REF!*0.2)</f>
        <v>#REF!</v>
      </c>
      <c r="AI43" s="34" t="e">
        <f>#REF!-(#REF!*0.2)</f>
        <v>#REF!</v>
      </c>
      <c r="AJ43" s="34" t="e">
        <f>#REF!-(#REF!*0.2)</f>
        <v>#REF!</v>
      </c>
      <c r="AK43" s="34" t="e">
        <f>#REF!-(#REF!*0.2)</f>
        <v>#REF!</v>
      </c>
      <c r="AL43" s="34" t="e">
        <f>#REF!-(#REF!*0.2)</f>
        <v>#REF!</v>
      </c>
      <c r="AM43" s="34"/>
      <c r="AN43" s="34"/>
      <c r="AO43" s="34"/>
      <c r="AP43" s="34"/>
      <c r="AQ43" s="34"/>
      <c r="AR43" s="34"/>
      <c r="AS43" s="34"/>
      <c r="AT43" s="34"/>
      <c r="AU43" s="34"/>
      <c r="AV43" s="34"/>
      <c r="AW43" s="34"/>
      <c r="AX43" s="34"/>
      <c r="AY43" s="34"/>
      <c r="AZ43" s="34"/>
      <c r="BA43" s="34"/>
      <c r="BB43" s="34" t="e">
        <f>#REF!-(#REF!*0.2)</f>
        <v>#REF!</v>
      </c>
      <c r="BC43" s="34"/>
      <c r="BD43" s="34"/>
      <c r="BE43" s="34"/>
      <c r="BF43" s="34"/>
      <c r="BG43" s="34"/>
      <c r="BH43" s="34"/>
      <c r="BI43" s="34"/>
      <c r="BJ43" s="34"/>
      <c r="BK43" s="34"/>
      <c r="BL43" s="34" t="e">
        <f>#REF!-(#REF!*0.2)</f>
        <v>#REF!</v>
      </c>
      <c r="BM43" s="34" t="e">
        <f>#REF!-(#REF!*0.2)</f>
        <v>#REF!</v>
      </c>
      <c r="BN43" s="34" t="e">
        <f>#REF!-(#REF!*0.2)</f>
        <v>#REF!</v>
      </c>
      <c r="BO43" s="34" t="e">
        <f>#REF!-(#REF!*0.2)</f>
        <v>#REF!</v>
      </c>
      <c r="BP43" s="34" t="e">
        <f>#REF!-(#REF!*0.2)</f>
        <v>#REF!</v>
      </c>
      <c r="BQ43" s="34" t="e">
        <f>#REF!-(#REF!*0.2)</f>
        <v>#REF!</v>
      </c>
      <c r="BR43" s="32"/>
      <c r="BS43" s="32"/>
      <c r="BT43" s="32"/>
      <c r="BU43" s="32"/>
      <c r="BV43" s="32"/>
      <c r="BW43" s="32"/>
      <c r="BX43" s="32"/>
      <c r="BY43" s="32"/>
      <c r="BZ43" s="32"/>
      <c r="CA43" s="32"/>
      <c r="CB43" s="32"/>
      <c r="CC43" s="32"/>
    </row>
    <row r="44" spans="1:81" s="36" customFormat="1" ht="12" hidden="1" customHeight="1" x14ac:dyDescent="0.2">
      <c r="A44" s="34" t="s">
        <v>27</v>
      </c>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2"/>
      <c r="BS44" s="32"/>
      <c r="BT44" s="32"/>
      <c r="BU44" s="32"/>
      <c r="BV44" s="32"/>
      <c r="BW44" s="32"/>
      <c r="BX44" s="32"/>
      <c r="BY44" s="32"/>
      <c r="BZ44" s="32"/>
      <c r="CA44" s="32"/>
      <c r="CB44" s="32"/>
      <c r="CC44" s="32"/>
    </row>
    <row r="45" spans="1:81" s="9" customFormat="1" ht="12" hidden="1" customHeight="1" x14ac:dyDescent="0.2">
      <c r="A45" s="8">
        <v>1</v>
      </c>
      <c r="B45" s="34"/>
      <c r="C45" s="34" t="e">
        <f>C9-(C9*0.2)</f>
        <v>#REF!</v>
      </c>
      <c r="D45" s="34"/>
      <c r="E45" s="34"/>
      <c r="F45" s="34" t="e">
        <f>F9-(F9*0.2)</f>
        <v>#REF!</v>
      </c>
      <c r="G45" s="34"/>
      <c r="H45" s="34" t="e">
        <f>H9-(H9*0.2)</f>
        <v>#REF!</v>
      </c>
      <c r="I45" s="34"/>
      <c r="J45" s="34" t="e">
        <f>J9-(J9*0.2)</f>
        <v>#REF!</v>
      </c>
      <c r="K45" s="34"/>
      <c r="L45" s="34"/>
      <c r="M45" s="34"/>
      <c r="N45" s="34"/>
      <c r="O45" s="34"/>
      <c r="P45" s="34" t="e">
        <f t="shared" ref="P45:U46" si="9">P9-(P9*0.2)</f>
        <v>#REF!</v>
      </c>
      <c r="Q45" s="34"/>
      <c r="R45" s="34"/>
      <c r="S45" s="34" t="e">
        <f t="shared" si="9"/>
        <v>#REF!</v>
      </c>
      <c r="T45" s="34" t="e">
        <f t="shared" si="9"/>
        <v>#REF!</v>
      </c>
      <c r="U45" s="34" t="e">
        <f t="shared" si="9"/>
        <v>#REF!</v>
      </c>
      <c r="V45" s="34"/>
      <c r="W45" s="34"/>
      <c r="X45" s="34"/>
      <c r="Y45" s="34" t="e">
        <f>Y9-(Y9*0.2)</f>
        <v>#REF!</v>
      </c>
      <c r="Z45" s="34" t="e">
        <f t="shared" ref="Z45:BQ46" si="10">Z9-(Z9*0.2)</f>
        <v>#REF!</v>
      </c>
      <c r="AA45" s="34" t="e">
        <f t="shared" si="10"/>
        <v>#REF!</v>
      </c>
      <c r="AB45" s="34" t="e">
        <f t="shared" si="10"/>
        <v>#REF!</v>
      </c>
      <c r="AC45" s="34"/>
      <c r="AD45" s="34" t="e">
        <f t="shared" si="10"/>
        <v>#REF!</v>
      </c>
      <c r="AE45" s="34"/>
      <c r="AF45" s="34"/>
      <c r="AG45" s="34" t="e">
        <f t="shared" si="10"/>
        <v>#REF!</v>
      </c>
      <c r="AH45" s="34" t="e">
        <f t="shared" si="10"/>
        <v>#REF!</v>
      </c>
      <c r="AI45" s="34" t="e">
        <f t="shared" si="10"/>
        <v>#REF!</v>
      </c>
      <c r="AJ45" s="34" t="e">
        <f t="shared" si="10"/>
        <v>#REF!</v>
      </c>
      <c r="AK45" s="34" t="e">
        <f t="shared" si="10"/>
        <v>#REF!</v>
      </c>
      <c r="AL45" s="34" t="e">
        <f t="shared" si="10"/>
        <v>#REF!</v>
      </c>
      <c r="AM45" s="34"/>
      <c r="AN45" s="34"/>
      <c r="AO45" s="34"/>
      <c r="AP45" s="34"/>
      <c r="AQ45" s="34"/>
      <c r="AR45" s="34"/>
      <c r="AS45" s="34"/>
      <c r="AT45" s="34"/>
      <c r="AU45" s="34"/>
      <c r="AV45" s="34"/>
      <c r="AW45" s="34"/>
      <c r="AX45" s="34"/>
      <c r="AY45" s="34"/>
      <c r="AZ45" s="34"/>
      <c r="BA45" s="34"/>
      <c r="BB45" s="34" t="e">
        <f t="shared" si="10"/>
        <v>#REF!</v>
      </c>
      <c r="BC45" s="34"/>
      <c r="BD45" s="34"/>
      <c r="BE45" s="34"/>
      <c r="BF45" s="34"/>
      <c r="BG45" s="34"/>
      <c r="BH45" s="34"/>
      <c r="BI45" s="34"/>
      <c r="BJ45" s="34"/>
      <c r="BK45" s="34"/>
      <c r="BL45" s="34" t="e">
        <f t="shared" si="10"/>
        <v>#REF!</v>
      </c>
      <c r="BM45" s="34" t="e">
        <f t="shared" si="10"/>
        <v>#REF!</v>
      </c>
      <c r="BN45" s="34" t="e">
        <f t="shared" si="10"/>
        <v>#REF!</v>
      </c>
      <c r="BO45" s="34" t="e">
        <f t="shared" si="10"/>
        <v>#REF!</v>
      </c>
      <c r="BP45" s="34" t="e">
        <f t="shared" si="10"/>
        <v>#REF!</v>
      </c>
      <c r="BQ45" s="34" t="e">
        <f t="shared" si="10"/>
        <v>#REF!</v>
      </c>
      <c r="BR45" s="32"/>
      <c r="BS45" s="32"/>
      <c r="BT45" s="32"/>
      <c r="BU45" s="32"/>
      <c r="BV45" s="32"/>
      <c r="BW45" s="32"/>
      <c r="BX45" s="32"/>
      <c r="BY45" s="32"/>
      <c r="BZ45" s="32"/>
      <c r="CA45" s="32"/>
      <c r="CB45" s="32"/>
      <c r="CC45" s="32"/>
    </row>
    <row r="46" spans="1:81" s="9" customFormat="1" ht="12" hidden="1" customHeight="1" x14ac:dyDescent="0.2">
      <c r="A46" s="8">
        <v>2</v>
      </c>
      <c r="B46" s="34"/>
      <c r="C46" s="34" t="e">
        <f>C10-(C10*0.2)</f>
        <v>#REF!</v>
      </c>
      <c r="D46" s="34"/>
      <c r="E46" s="34"/>
      <c r="F46" s="34" t="e">
        <f>F10-(F10*0.2)</f>
        <v>#REF!</v>
      </c>
      <c r="G46" s="34"/>
      <c r="H46" s="34" t="e">
        <f>H10-(H10*0.2)</f>
        <v>#REF!</v>
      </c>
      <c r="I46" s="34"/>
      <c r="J46" s="34" t="e">
        <f>J10-(J10*0.2)</f>
        <v>#REF!</v>
      </c>
      <c r="K46" s="34"/>
      <c r="L46" s="34"/>
      <c r="M46" s="34"/>
      <c r="N46" s="34"/>
      <c r="O46" s="34"/>
      <c r="P46" s="34" t="e">
        <f t="shared" si="9"/>
        <v>#REF!</v>
      </c>
      <c r="Q46" s="34"/>
      <c r="R46" s="34"/>
      <c r="S46" s="34" t="e">
        <f t="shared" si="9"/>
        <v>#REF!</v>
      </c>
      <c r="T46" s="34" t="e">
        <f t="shared" si="9"/>
        <v>#REF!</v>
      </c>
      <c r="U46" s="34" t="e">
        <f t="shared" si="9"/>
        <v>#REF!</v>
      </c>
      <c r="V46" s="34"/>
      <c r="W46" s="34"/>
      <c r="X46" s="34"/>
      <c r="Y46" s="34" t="e">
        <f>Y10-(Y10*0.2)</f>
        <v>#REF!</v>
      </c>
      <c r="Z46" s="34" t="e">
        <f t="shared" si="10"/>
        <v>#REF!</v>
      </c>
      <c r="AA46" s="34" t="e">
        <f t="shared" si="10"/>
        <v>#REF!</v>
      </c>
      <c r="AB46" s="34" t="e">
        <f t="shared" si="10"/>
        <v>#REF!</v>
      </c>
      <c r="AC46" s="34"/>
      <c r="AD46" s="34" t="e">
        <f t="shared" si="10"/>
        <v>#REF!</v>
      </c>
      <c r="AE46" s="34"/>
      <c r="AF46" s="34"/>
      <c r="AG46" s="34" t="e">
        <f t="shared" si="10"/>
        <v>#REF!</v>
      </c>
      <c r="AH46" s="34" t="e">
        <f t="shared" si="10"/>
        <v>#REF!</v>
      </c>
      <c r="AI46" s="34" t="e">
        <f t="shared" si="10"/>
        <v>#REF!</v>
      </c>
      <c r="AJ46" s="34" t="e">
        <f t="shared" si="10"/>
        <v>#REF!</v>
      </c>
      <c r="AK46" s="34" t="e">
        <f t="shared" si="10"/>
        <v>#REF!</v>
      </c>
      <c r="AL46" s="34" t="e">
        <f t="shared" si="10"/>
        <v>#REF!</v>
      </c>
      <c r="AM46" s="34"/>
      <c r="AN46" s="34"/>
      <c r="AO46" s="34"/>
      <c r="AP46" s="34"/>
      <c r="AQ46" s="34"/>
      <c r="AR46" s="34"/>
      <c r="AS46" s="34"/>
      <c r="AT46" s="34"/>
      <c r="AU46" s="34"/>
      <c r="AV46" s="34"/>
      <c r="AW46" s="34"/>
      <c r="AX46" s="34"/>
      <c r="AY46" s="34"/>
      <c r="AZ46" s="34"/>
      <c r="BA46" s="34"/>
      <c r="BB46" s="34" t="e">
        <f t="shared" si="10"/>
        <v>#REF!</v>
      </c>
      <c r="BC46" s="34"/>
      <c r="BD46" s="34"/>
      <c r="BE46" s="34"/>
      <c r="BF46" s="34"/>
      <c r="BG46" s="34"/>
      <c r="BH46" s="34"/>
      <c r="BI46" s="34"/>
      <c r="BJ46" s="34"/>
      <c r="BK46" s="34"/>
      <c r="BL46" s="34" t="e">
        <f t="shared" si="10"/>
        <v>#REF!</v>
      </c>
      <c r="BM46" s="34" t="e">
        <f t="shared" si="10"/>
        <v>#REF!</v>
      </c>
      <c r="BN46" s="34" t="e">
        <f t="shared" si="10"/>
        <v>#REF!</v>
      </c>
      <c r="BO46" s="34" t="e">
        <f t="shared" si="10"/>
        <v>#REF!</v>
      </c>
      <c r="BP46" s="34" t="e">
        <f t="shared" si="10"/>
        <v>#REF!</v>
      </c>
      <c r="BQ46" s="34" t="e">
        <f t="shared" si="10"/>
        <v>#REF!</v>
      </c>
      <c r="BR46" s="32"/>
      <c r="BS46" s="32"/>
      <c r="BT46" s="32"/>
      <c r="BU46" s="32"/>
      <c r="BV46" s="32"/>
      <c r="BW46" s="32"/>
      <c r="BX46" s="32"/>
      <c r="BY46" s="32"/>
      <c r="BZ46" s="32"/>
      <c r="CA46" s="32"/>
      <c r="CB46" s="32"/>
      <c r="CC46" s="32"/>
    </row>
    <row r="47" spans="1:81" s="36" customFormat="1" ht="12" hidden="1" customHeight="1" x14ac:dyDescent="0.2">
      <c r="A47" s="34" t="s">
        <v>2</v>
      </c>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2"/>
      <c r="BS47" s="32"/>
      <c r="BT47" s="32"/>
      <c r="BU47" s="32"/>
      <c r="BV47" s="32"/>
      <c r="BW47" s="32"/>
      <c r="BX47" s="32"/>
      <c r="BY47" s="32"/>
      <c r="BZ47" s="32"/>
      <c r="CA47" s="32"/>
      <c r="CB47" s="32"/>
      <c r="CC47" s="32"/>
    </row>
    <row r="48" spans="1:81" s="9" customFormat="1" ht="12" hidden="1" customHeight="1" x14ac:dyDescent="0.2">
      <c r="A48" s="8">
        <v>1</v>
      </c>
      <c r="B48" s="34"/>
      <c r="C48" s="34" t="e">
        <f>#REF!-(#REF!*0.2)</f>
        <v>#REF!</v>
      </c>
      <c r="D48" s="34"/>
      <c r="E48" s="34"/>
      <c r="F48" s="34" t="e">
        <f>#REF!-(#REF!*0.2)</f>
        <v>#REF!</v>
      </c>
      <c r="G48" s="34"/>
      <c r="H48" s="34" t="e">
        <f>#REF!-(#REF!*0.2)</f>
        <v>#REF!</v>
      </c>
      <c r="I48" s="34"/>
      <c r="J48" s="34" t="e">
        <f>#REF!-(#REF!*0.2)</f>
        <v>#REF!</v>
      </c>
      <c r="K48" s="34"/>
      <c r="L48" s="34"/>
      <c r="M48" s="34"/>
      <c r="N48" s="34"/>
      <c r="O48" s="34"/>
      <c r="P48" s="34" t="e">
        <f>#REF!-(#REF!*0.2)</f>
        <v>#REF!</v>
      </c>
      <c r="Q48" s="34"/>
      <c r="R48" s="34"/>
      <c r="S48" s="34" t="e">
        <f>#REF!-(#REF!*0.2)</f>
        <v>#REF!</v>
      </c>
      <c r="T48" s="34" t="e">
        <f>#REF!-(#REF!*0.2)</f>
        <v>#REF!</v>
      </c>
      <c r="U48" s="34" t="e">
        <f>#REF!-(#REF!*0.2)</f>
        <v>#REF!</v>
      </c>
      <c r="V48" s="34"/>
      <c r="W48" s="34"/>
      <c r="X48" s="34"/>
      <c r="Y48" s="34" t="e">
        <f>#REF!-(#REF!*0.2)</f>
        <v>#REF!</v>
      </c>
      <c r="Z48" s="34" t="e">
        <f>#REF!-(#REF!*0.2)</f>
        <v>#REF!</v>
      </c>
      <c r="AA48" s="34" t="e">
        <f>#REF!-(#REF!*0.2)</f>
        <v>#REF!</v>
      </c>
      <c r="AB48" s="34" t="e">
        <f>#REF!-(#REF!*0.2)</f>
        <v>#REF!</v>
      </c>
      <c r="AC48" s="34"/>
      <c r="AD48" s="34" t="e">
        <f>#REF!-(#REF!*0.2)</f>
        <v>#REF!</v>
      </c>
      <c r="AE48" s="34"/>
      <c r="AF48" s="34"/>
      <c r="AG48" s="34" t="e">
        <f>#REF!-(#REF!*0.2)</f>
        <v>#REF!</v>
      </c>
      <c r="AH48" s="34" t="e">
        <f>#REF!-(#REF!*0.2)</f>
        <v>#REF!</v>
      </c>
      <c r="AI48" s="34" t="e">
        <f>#REF!-(#REF!*0.2)</f>
        <v>#REF!</v>
      </c>
      <c r="AJ48" s="34" t="e">
        <f>#REF!-(#REF!*0.2)</f>
        <v>#REF!</v>
      </c>
      <c r="AK48" s="34" t="e">
        <f>#REF!-(#REF!*0.2)</f>
        <v>#REF!</v>
      </c>
      <c r="AL48" s="34" t="e">
        <f>#REF!-(#REF!*0.2)</f>
        <v>#REF!</v>
      </c>
      <c r="AM48" s="34"/>
      <c r="AN48" s="34"/>
      <c r="AO48" s="34"/>
      <c r="AP48" s="34"/>
      <c r="AQ48" s="34"/>
      <c r="AR48" s="34"/>
      <c r="AS48" s="34"/>
      <c r="AT48" s="34"/>
      <c r="AU48" s="34"/>
      <c r="AV48" s="34"/>
      <c r="AW48" s="34"/>
      <c r="AX48" s="34"/>
      <c r="AY48" s="34"/>
      <c r="AZ48" s="34"/>
      <c r="BA48" s="34"/>
      <c r="BB48" s="34" t="e">
        <f>#REF!-(#REF!*0.2)</f>
        <v>#REF!</v>
      </c>
      <c r="BC48" s="34"/>
      <c r="BD48" s="34"/>
      <c r="BE48" s="34"/>
      <c r="BF48" s="34"/>
      <c r="BG48" s="34"/>
      <c r="BH48" s="34"/>
      <c r="BI48" s="34"/>
      <c r="BJ48" s="34"/>
      <c r="BK48" s="34"/>
      <c r="BL48" s="34" t="e">
        <f>#REF!-(#REF!*0.2)</f>
        <v>#REF!</v>
      </c>
      <c r="BM48" s="34" t="e">
        <f>#REF!-(#REF!*0.2)</f>
        <v>#REF!</v>
      </c>
      <c r="BN48" s="34" t="e">
        <f>#REF!-(#REF!*0.2)</f>
        <v>#REF!</v>
      </c>
      <c r="BO48" s="34" t="e">
        <f>#REF!-(#REF!*0.2)</f>
        <v>#REF!</v>
      </c>
      <c r="BP48" s="34" t="e">
        <f>#REF!-(#REF!*0.2)</f>
        <v>#REF!</v>
      </c>
      <c r="BQ48" s="34" t="e">
        <f>#REF!-(#REF!*0.2)</f>
        <v>#REF!</v>
      </c>
      <c r="BR48" s="32"/>
      <c r="BS48" s="32"/>
      <c r="BT48" s="32"/>
      <c r="BU48" s="32"/>
      <c r="BV48" s="32"/>
      <c r="BW48" s="32"/>
      <c r="BX48" s="32"/>
      <c r="BY48" s="32"/>
      <c r="BZ48" s="32"/>
      <c r="CA48" s="32"/>
      <c r="CB48" s="32"/>
      <c r="CC48" s="32"/>
    </row>
    <row r="49" spans="1:81" s="9" customFormat="1" ht="12" hidden="1" customHeight="1" x14ac:dyDescent="0.2">
      <c r="A49" s="8">
        <v>2</v>
      </c>
      <c r="B49" s="34"/>
      <c r="C49" s="34" t="e">
        <f>#REF!-(#REF!*0.2)</f>
        <v>#REF!</v>
      </c>
      <c r="D49" s="34"/>
      <c r="E49" s="34"/>
      <c r="F49" s="34" t="e">
        <f>#REF!-(#REF!*0.2)</f>
        <v>#REF!</v>
      </c>
      <c r="G49" s="34"/>
      <c r="H49" s="34" t="e">
        <f>#REF!-(#REF!*0.2)</f>
        <v>#REF!</v>
      </c>
      <c r="I49" s="34"/>
      <c r="J49" s="34" t="e">
        <f>#REF!-(#REF!*0.2)</f>
        <v>#REF!</v>
      </c>
      <c r="K49" s="34"/>
      <c r="L49" s="34"/>
      <c r="M49" s="34"/>
      <c r="N49" s="34"/>
      <c r="O49" s="34"/>
      <c r="P49" s="34" t="e">
        <f>#REF!-(#REF!*0.2)</f>
        <v>#REF!</v>
      </c>
      <c r="Q49" s="34"/>
      <c r="R49" s="34"/>
      <c r="S49" s="34" t="e">
        <f>#REF!-(#REF!*0.2)</f>
        <v>#REF!</v>
      </c>
      <c r="T49" s="34" t="e">
        <f>#REF!-(#REF!*0.2)</f>
        <v>#REF!</v>
      </c>
      <c r="U49" s="34" t="e">
        <f>#REF!-(#REF!*0.2)</f>
        <v>#REF!</v>
      </c>
      <c r="V49" s="34"/>
      <c r="W49" s="34"/>
      <c r="X49" s="34"/>
      <c r="Y49" s="34" t="e">
        <f>#REF!-(#REF!*0.2)</f>
        <v>#REF!</v>
      </c>
      <c r="Z49" s="34" t="e">
        <f>#REF!-(#REF!*0.2)</f>
        <v>#REF!</v>
      </c>
      <c r="AA49" s="34" t="e">
        <f>#REF!-(#REF!*0.2)</f>
        <v>#REF!</v>
      </c>
      <c r="AB49" s="34" t="e">
        <f>#REF!-(#REF!*0.2)</f>
        <v>#REF!</v>
      </c>
      <c r="AC49" s="34"/>
      <c r="AD49" s="34" t="e">
        <f>#REF!-(#REF!*0.2)</f>
        <v>#REF!</v>
      </c>
      <c r="AE49" s="34"/>
      <c r="AF49" s="34"/>
      <c r="AG49" s="34" t="e">
        <f>#REF!-(#REF!*0.2)</f>
        <v>#REF!</v>
      </c>
      <c r="AH49" s="34" t="e">
        <f>#REF!-(#REF!*0.2)</f>
        <v>#REF!</v>
      </c>
      <c r="AI49" s="34" t="e">
        <f>#REF!-(#REF!*0.2)</f>
        <v>#REF!</v>
      </c>
      <c r="AJ49" s="34" t="e">
        <f>#REF!-(#REF!*0.2)</f>
        <v>#REF!</v>
      </c>
      <c r="AK49" s="34" t="e">
        <f>#REF!-(#REF!*0.2)</f>
        <v>#REF!</v>
      </c>
      <c r="AL49" s="34" t="e">
        <f>#REF!-(#REF!*0.2)</f>
        <v>#REF!</v>
      </c>
      <c r="AM49" s="34"/>
      <c r="AN49" s="34"/>
      <c r="AO49" s="34"/>
      <c r="AP49" s="34"/>
      <c r="AQ49" s="34"/>
      <c r="AR49" s="34"/>
      <c r="AS49" s="34"/>
      <c r="AT49" s="34"/>
      <c r="AU49" s="34"/>
      <c r="AV49" s="34"/>
      <c r="AW49" s="34"/>
      <c r="AX49" s="34"/>
      <c r="AY49" s="34"/>
      <c r="AZ49" s="34"/>
      <c r="BA49" s="34"/>
      <c r="BB49" s="34" t="e">
        <f>#REF!-(#REF!*0.2)</f>
        <v>#REF!</v>
      </c>
      <c r="BC49" s="34"/>
      <c r="BD49" s="34"/>
      <c r="BE49" s="34"/>
      <c r="BF49" s="34"/>
      <c r="BG49" s="34"/>
      <c r="BH49" s="34"/>
      <c r="BI49" s="34"/>
      <c r="BJ49" s="34"/>
      <c r="BK49" s="34"/>
      <c r="BL49" s="34" t="e">
        <f>#REF!-(#REF!*0.2)</f>
        <v>#REF!</v>
      </c>
      <c r="BM49" s="34" t="e">
        <f>#REF!-(#REF!*0.2)</f>
        <v>#REF!</v>
      </c>
      <c r="BN49" s="34" t="e">
        <f>#REF!-(#REF!*0.2)</f>
        <v>#REF!</v>
      </c>
      <c r="BO49" s="34" t="e">
        <f>#REF!-(#REF!*0.2)</f>
        <v>#REF!</v>
      </c>
      <c r="BP49" s="34" t="e">
        <f>#REF!-(#REF!*0.2)</f>
        <v>#REF!</v>
      </c>
      <c r="BQ49" s="34" t="e">
        <f>#REF!-(#REF!*0.2)</f>
        <v>#REF!</v>
      </c>
      <c r="BR49" s="32"/>
      <c r="BS49" s="32"/>
      <c r="BT49" s="32"/>
      <c r="BU49" s="32"/>
      <c r="BV49" s="32"/>
      <c r="BW49" s="32"/>
      <c r="BX49" s="32"/>
      <c r="BY49" s="32"/>
      <c r="BZ49" s="32"/>
      <c r="CA49" s="32"/>
      <c r="CB49" s="32"/>
      <c r="CC49" s="32"/>
    </row>
    <row r="50" spans="1:81" s="36" customFormat="1" ht="12" hidden="1" customHeight="1" x14ac:dyDescent="0.2">
      <c r="A50" s="34" t="s">
        <v>3</v>
      </c>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2"/>
      <c r="BS50" s="32"/>
      <c r="BT50" s="32"/>
      <c r="BU50" s="32"/>
      <c r="BV50" s="32"/>
      <c r="BW50" s="32"/>
      <c r="BX50" s="32"/>
      <c r="BY50" s="32"/>
      <c r="BZ50" s="32"/>
      <c r="CA50" s="32"/>
      <c r="CB50" s="32"/>
      <c r="CC50" s="32"/>
    </row>
    <row r="51" spans="1:81" s="9" customFormat="1" ht="12" hidden="1" customHeight="1" x14ac:dyDescent="0.2">
      <c r="A51" s="8">
        <v>1</v>
      </c>
      <c r="B51" s="34"/>
      <c r="C51" s="34" t="e">
        <f t="shared" ref="C51:BN52" si="11">C12-(C12*0.2)</f>
        <v>#REF!</v>
      </c>
      <c r="D51" s="34"/>
      <c r="E51" s="34"/>
      <c r="F51" s="34" t="e">
        <f t="shared" si="11"/>
        <v>#REF!</v>
      </c>
      <c r="G51" s="34"/>
      <c r="H51" s="34" t="e">
        <f t="shared" si="11"/>
        <v>#REF!</v>
      </c>
      <c r="I51" s="34"/>
      <c r="J51" s="34" t="e">
        <f t="shared" si="11"/>
        <v>#REF!</v>
      </c>
      <c r="K51" s="34"/>
      <c r="L51" s="34"/>
      <c r="M51" s="34"/>
      <c r="N51" s="34"/>
      <c r="O51" s="34"/>
      <c r="P51" s="34" t="e">
        <f t="shared" si="11"/>
        <v>#REF!</v>
      </c>
      <c r="Q51" s="34"/>
      <c r="R51" s="34"/>
      <c r="S51" s="34" t="e">
        <f t="shared" si="11"/>
        <v>#REF!</v>
      </c>
      <c r="T51" s="34" t="e">
        <f t="shared" si="11"/>
        <v>#REF!</v>
      </c>
      <c r="U51" s="34" t="e">
        <f t="shared" si="11"/>
        <v>#REF!</v>
      </c>
      <c r="V51" s="34"/>
      <c r="W51" s="34"/>
      <c r="X51" s="34"/>
      <c r="Y51" s="34" t="e">
        <f t="shared" si="11"/>
        <v>#REF!</v>
      </c>
      <c r="Z51" s="34" t="e">
        <f t="shared" si="11"/>
        <v>#REF!</v>
      </c>
      <c r="AA51" s="34" t="e">
        <f t="shared" si="11"/>
        <v>#REF!</v>
      </c>
      <c r="AB51" s="34" t="e">
        <f t="shared" si="11"/>
        <v>#REF!</v>
      </c>
      <c r="AC51" s="34"/>
      <c r="AD51" s="34" t="e">
        <f t="shared" si="11"/>
        <v>#REF!</v>
      </c>
      <c r="AE51" s="34"/>
      <c r="AF51" s="34"/>
      <c r="AG51" s="34" t="e">
        <f t="shared" si="11"/>
        <v>#REF!</v>
      </c>
      <c r="AH51" s="34" t="e">
        <f t="shared" si="11"/>
        <v>#REF!</v>
      </c>
      <c r="AI51" s="34" t="e">
        <f t="shared" si="11"/>
        <v>#REF!</v>
      </c>
      <c r="AJ51" s="34" t="e">
        <f t="shared" si="11"/>
        <v>#REF!</v>
      </c>
      <c r="AK51" s="34" t="e">
        <f t="shared" si="11"/>
        <v>#REF!</v>
      </c>
      <c r="AL51" s="34" t="e">
        <f t="shared" si="11"/>
        <v>#REF!</v>
      </c>
      <c r="AM51" s="34"/>
      <c r="AN51" s="34"/>
      <c r="AO51" s="34"/>
      <c r="AP51" s="34"/>
      <c r="AQ51" s="34"/>
      <c r="AR51" s="34"/>
      <c r="AS51" s="34"/>
      <c r="AT51" s="34"/>
      <c r="AU51" s="34"/>
      <c r="AV51" s="34"/>
      <c r="AW51" s="34"/>
      <c r="AX51" s="34"/>
      <c r="AY51" s="34"/>
      <c r="AZ51" s="34"/>
      <c r="BA51" s="34"/>
      <c r="BB51" s="34" t="e">
        <f t="shared" si="11"/>
        <v>#REF!</v>
      </c>
      <c r="BC51" s="34"/>
      <c r="BD51" s="34"/>
      <c r="BE51" s="34"/>
      <c r="BF51" s="34"/>
      <c r="BG51" s="34"/>
      <c r="BH51" s="34"/>
      <c r="BI51" s="34"/>
      <c r="BJ51" s="34"/>
      <c r="BK51" s="34"/>
      <c r="BL51" s="34" t="e">
        <f t="shared" si="11"/>
        <v>#REF!</v>
      </c>
      <c r="BM51" s="34" t="e">
        <f t="shared" si="11"/>
        <v>#REF!</v>
      </c>
      <c r="BN51" s="34" t="e">
        <f t="shared" si="11"/>
        <v>#REF!</v>
      </c>
      <c r="BO51" s="34" t="e">
        <f t="shared" ref="BO51:BQ52" si="12">BO12-(BO12*0.2)</f>
        <v>#REF!</v>
      </c>
      <c r="BP51" s="34" t="e">
        <f t="shared" si="12"/>
        <v>#REF!</v>
      </c>
      <c r="BQ51" s="34" t="e">
        <f t="shared" si="12"/>
        <v>#REF!</v>
      </c>
      <c r="BR51" s="32"/>
      <c r="BS51" s="32"/>
      <c r="BT51" s="32"/>
      <c r="BU51" s="32"/>
      <c r="BV51" s="32"/>
      <c r="BW51" s="32"/>
      <c r="BX51" s="32"/>
      <c r="BY51" s="32"/>
      <c r="BZ51" s="32"/>
      <c r="CA51" s="32"/>
      <c r="CB51" s="32"/>
      <c r="CC51" s="32"/>
    </row>
    <row r="52" spans="1:81" s="9" customFormat="1" ht="12" hidden="1" customHeight="1" x14ac:dyDescent="0.2">
      <c r="A52" s="8">
        <v>2</v>
      </c>
      <c r="B52" s="34"/>
      <c r="C52" s="34" t="e">
        <f t="shared" si="11"/>
        <v>#REF!</v>
      </c>
      <c r="D52" s="34"/>
      <c r="E52" s="34"/>
      <c r="F52" s="34" t="e">
        <f t="shared" si="11"/>
        <v>#REF!</v>
      </c>
      <c r="G52" s="34"/>
      <c r="H52" s="34" t="e">
        <f t="shared" si="11"/>
        <v>#REF!</v>
      </c>
      <c r="I52" s="34"/>
      <c r="J52" s="34" t="e">
        <f t="shared" si="11"/>
        <v>#REF!</v>
      </c>
      <c r="K52" s="34"/>
      <c r="L52" s="34"/>
      <c r="M52" s="34"/>
      <c r="N52" s="34"/>
      <c r="O52" s="34"/>
      <c r="P52" s="34" t="e">
        <f t="shared" si="11"/>
        <v>#REF!</v>
      </c>
      <c r="Q52" s="34"/>
      <c r="R52" s="34"/>
      <c r="S52" s="34" t="e">
        <f t="shared" si="11"/>
        <v>#REF!</v>
      </c>
      <c r="T52" s="34" t="e">
        <f t="shared" si="11"/>
        <v>#REF!</v>
      </c>
      <c r="U52" s="34" t="e">
        <f t="shared" si="11"/>
        <v>#REF!</v>
      </c>
      <c r="V52" s="34"/>
      <c r="W52" s="34"/>
      <c r="X52" s="34"/>
      <c r="Y52" s="34" t="e">
        <f t="shared" si="11"/>
        <v>#REF!</v>
      </c>
      <c r="Z52" s="34" t="e">
        <f t="shared" si="11"/>
        <v>#REF!</v>
      </c>
      <c r="AA52" s="34" t="e">
        <f t="shared" si="11"/>
        <v>#REF!</v>
      </c>
      <c r="AB52" s="34" t="e">
        <f t="shared" si="11"/>
        <v>#REF!</v>
      </c>
      <c r="AC52" s="34"/>
      <c r="AD52" s="34" t="e">
        <f t="shared" si="11"/>
        <v>#REF!</v>
      </c>
      <c r="AE52" s="34"/>
      <c r="AF52" s="34"/>
      <c r="AG52" s="34" t="e">
        <f t="shared" si="11"/>
        <v>#REF!</v>
      </c>
      <c r="AH52" s="34" t="e">
        <f t="shared" si="11"/>
        <v>#REF!</v>
      </c>
      <c r="AI52" s="34" t="e">
        <f t="shared" si="11"/>
        <v>#REF!</v>
      </c>
      <c r="AJ52" s="34" t="e">
        <f t="shared" si="11"/>
        <v>#REF!</v>
      </c>
      <c r="AK52" s="34" t="e">
        <f t="shared" si="11"/>
        <v>#REF!</v>
      </c>
      <c r="AL52" s="34" t="e">
        <f t="shared" si="11"/>
        <v>#REF!</v>
      </c>
      <c r="AM52" s="34"/>
      <c r="AN52" s="34"/>
      <c r="AO52" s="34"/>
      <c r="AP52" s="34"/>
      <c r="AQ52" s="34"/>
      <c r="AR52" s="34"/>
      <c r="AS52" s="34"/>
      <c r="AT52" s="34"/>
      <c r="AU52" s="34"/>
      <c r="AV52" s="34"/>
      <c r="AW52" s="34"/>
      <c r="AX52" s="34"/>
      <c r="AY52" s="34"/>
      <c r="AZ52" s="34"/>
      <c r="BA52" s="34"/>
      <c r="BB52" s="34" t="e">
        <f t="shared" si="11"/>
        <v>#REF!</v>
      </c>
      <c r="BC52" s="34"/>
      <c r="BD52" s="34"/>
      <c r="BE52" s="34"/>
      <c r="BF52" s="34"/>
      <c r="BG52" s="34"/>
      <c r="BH52" s="34"/>
      <c r="BI52" s="34"/>
      <c r="BJ52" s="34"/>
      <c r="BK52" s="34"/>
      <c r="BL52" s="34" t="e">
        <f t="shared" si="11"/>
        <v>#REF!</v>
      </c>
      <c r="BM52" s="34" t="e">
        <f t="shared" si="11"/>
        <v>#REF!</v>
      </c>
      <c r="BN52" s="34" t="e">
        <f t="shared" si="11"/>
        <v>#REF!</v>
      </c>
      <c r="BO52" s="34" t="e">
        <f t="shared" si="12"/>
        <v>#REF!</v>
      </c>
      <c r="BP52" s="34" t="e">
        <f t="shared" si="12"/>
        <v>#REF!</v>
      </c>
      <c r="BQ52" s="34" t="e">
        <f t="shared" si="12"/>
        <v>#REF!</v>
      </c>
      <c r="BR52" s="32"/>
      <c r="BS52" s="32"/>
      <c r="BT52" s="32"/>
      <c r="BU52" s="32"/>
      <c r="BV52" s="32"/>
      <c r="BW52" s="32"/>
      <c r="BX52" s="32"/>
      <c r="BY52" s="32"/>
      <c r="BZ52" s="32"/>
      <c r="CA52" s="32"/>
      <c r="CB52" s="32"/>
      <c r="CC52" s="32"/>
    </row>
    <row r="53" spans="1:81" s="36" customFormat="1" ht="12" hidden="1" customHeight="1" x14ac:dyDescent="0.2">
      <c r="A53" s="34" t="s">
        <v>4</v>
      </c>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2"/>
      <c r="BS53" s="32"/>
      <c r="BT53" s="32"/>
      <c r="BU53" s="32"/>
      <c r="BV53" s="32"/>
      <c r="BW53" s="32"/>
      <c r="BX53" s="32"/>
      <c r="BY53" s="32"/>
      <c r="BZ53" s="32"/>
      <c r="CA53" s="32"/>
      <c r="CB53" s="32"/>
      <c r="CC53" s="32"/>
    </row>
    <row r="54" spans="1:81" s="9" customFormat="1" ht="12" hidden="1" customHeight="1" x14ac:dyDescent="0.2">
      <c r="A54" s="8" t="s">
        <v>37</v>
      </c>
      <c r="B54" s="34"/>
      <c r="C54" s="34" t="e">
        <f t="shared" ref="C54:BN55" si="13">C15-(C15*0.2)</f>
        <v>#REF!</v>
      </c>
      <c r="D54" s="34"/>
      <c r="E54" s="34"/>
      <c r="F54" s="34" t="e">
        <f t="shared" si="13"/>
        <v>#REF!</v>
      </c>
      <c r="G54" s="34"/>
      <c r="H54" s="34" t="e">
        <f t="shared" si="13"/>
        <v>#REF!</v>
      </c>
      <c r="I54" s="34"/>
      <c r="J54" s="34" t="e">
        <f t="shared" si="13"/>
        <v>#REF!</v>
      </c>
      <c r="K54" s="34"/>
      <c r="L54" s="34"/>
      <c r="M54" s="34"/>
      <c r="N54" s="34"/>
      <c r="O54" s="34"/>
      <c r="P54" s="34" t="e">
        <f t="shared" si="13"/>
        <v>#REF!</v>
      </c>
      <c r="Q54" s="34"/>
      <c r="R54" s="34"/>
      <c r="S54" s="34" t="e">
        <f t="shared" si="13"/>
        <v>#REF!</v>
      </c>
      <c r="T54" s="34" t="e">
        <f t="shared" si="13"/>
        <v>#REF!</v>
      </c>
      <c r="U54" s="34" t="e">
        <f t="shared" si="13"/>
        <v>#REF!</v>
      </c>
      <c r="V54" s="34"/>
      <c r="W54" s="34"/>
      <c r="X54" s="34"/>
      <c r="Y54" s="34" t="e">
        <f t="shared" si="13"/>
        <v>#REF!</v>
      </c>
      <c r="Z54" s="34" t="e">
        <f t="shared" si="13"/>
        <v>#REF!</v>
      </c>
      <c r="AA54" s="34" t="e">
        <f t="shared" si="13"/>
        <v>#REF!</v>
      </c>
      <c r="AB54" s="34" t="e">
        <f t="shared" si="13"/>
        <v>#REF!</v>
      </c>
      <c r="AC54" s="34"/>
      <c r="AD54" s="34" t="e">
        <f t="shared" si="13"/>
        <v>#REF!</v>
      </c>
      <c r="AE54" s="34"/>
      <c r="AF54" s="34"/>
      <c r="AG54" s="34" t="e">
        <f t="shared" si="13"/>
        <v>#REF!</v>
      </c>
      <c r="AH54" s="34" t="e">
        <f t="shared" si="13"/>
        <v>#REF!</v>
      </c>
      <c r="AI54" s="34" t="e">
        <f t="shared" si="13"/>
        <v>#REF!</v>
      </c>
      <c r="AJ54" s="34" t="e">
        <f t="shared" si="13"/>
        <v>#REF!</v>
      </c>
      <c r="AK54" s="34" t="e">
        <f t="shared" si="13"/>
        <v>#REF!</v>
      </c>
      <c r="AL54" s="34" t="e">
        <f t="shared" si="13"/>
        <v>#REF!</v>
      </c>
      <c r="AM54" s="34"/>
      <c r="AN54" s="34"/>
      <c r="AO54" s="34"/>
      <c r="AP54" s="34"/>
      <c r="AQ54" s="34"/>
      <c r="AR54" s="34"/>
      <c r="AS54" s="34"/>
      <c r="AT54" s="34"/>
      <c r="AU54" s="34"/>
      <c r="AV54" s="34"/>
      <c r="AW54" s="34"/>
      <c r="AX54" s="34"/>
      <c r="AY54" s="34"/>
      <c r="AZ54" s="34"/>
      <c r="BA54" s="34"/>
      <c r="BB54" s="34" t="e">
        <f t="shared" si="13"/>
        <v>#REF!</v>
      </c>
      <c r="BC54" s="34"/>
      <c r="BD54" s="34"/>
      <c r="BE54" s="34"/>
      <c r="BF54" s="34"/>
      <c r="BG54" s="34"/>
      <c r="BH54" s="34"/>
      <c r="BI54" s="34"/>
      <c r="BJ54" s="34"/>
      <c r="BK54" s="34"/>
      <c r="BL54" s="34" t="e">
        <f t="shared" si="13"/>
        <v>#REF!</v>
      </c>
      <c r="BM54" s="34" t="e">
        <f t="shared" si="13"/>
        <v>#REF!</v>
      </c>
      <c r="BN54" s="34" t="e">
        <f t="shared" si="13"/>
        <v>#REF!</v>
      </c>
      <c r="BO54" s="34" t="e">
        <f t="shared" ref="BO54:BQ55" si="14">BO15-(BO15*0.2)</f>
        <v>#REF!</v>
      </c>
      <c r="BP54" s="34" t="e">
        <f t="shared" si="14"/>
        <v>#REF!</v>
      </c>
      <c r="BQ54" s="34" t="e">
        <f t="shared" si="14"/>
        <v>#REF!</v>
      </c>
      <c r="BR54" s="32"/>
      <c r="BS54" s="32"/>
      <c r="BT54" s="32"/>
      <c r="BU54" s="32"/>
      <c r="BV54" s="32"/>
      <c r="BW54" s="32"/>
      <c r="BX54" s="32"/>
      <c r="BY54" s="32"/>
      <c r="BZ54" s="32"/>
      <c r="CA54" s="32"/>
      <c r="CB54" s="32"/>
      <c r="CC54" s="32"/>
    </row>
    <row r="55" spans="1:81" s="9" customFormat="1" ht="12" hidden="1" customHeight="1" x14ac:dyDescent="0.2">
      <c r="A55" s="8">
        <v>2</v>
      </c>
      <c r="B55" s="34"/>
      <c r="C55" s="34" t="e">
        <f t="shared" si="13"/>
        <v>#REF!</v>
      </c>
      <c r="D55" s="34"/>
      <c r="E55" s="34"/>
      <c r="F55" s="34" t="e">
        <f t="shared" si="13"/>
        <v>#REF!</v>
      </c>
      <c r="G55" s="34"/>
      <c r="H55" s="34" t="e">
        <f t="shared" si="13"/>
        <v>#REF!</v>
      </c>
      <c r="I55" s="34"/>
      <c r="J55" s="34" t="e">
        <f t="shared" si="13"/>
        <v>#REF!</v>
      </c>
      <c r="K55" s="34"/>
      <c r="L55" s="34"/>
      <c r="M55" s="34"/>
      <c r="N55" s="34"/>
      <c r="O55" s="34"/>
      <c r="P55" s="34" t="e">
        <f t="shared" si="13"/>
        <v>#REF!</v>
      </c>
      <c r="Q55" s="34"/>
      <c r="R55" s="34"/>
      <c r="S55" s="34" t="e">
        <f t="shared" si="13"/>
        <v>#REF!</v>
      </c>
      <c r="T55" s="34" t="e">
        <f t="shared" si="13"/>
        <v>#REF!</v>
      </c>
      <c r="U55" s="34" t="e">
        <f t="shared" si="13"/>
        <v>#REF!</v>
      </c>
      <c r="V55" s="34"/>
      <c r="W55" s="34"/>
      <c r="X55" s="34"/>
      <c r="Y55" s="34" t="e">
        <f t="shared" si="13"/>
        <v>#REF!</v>
      </c>
      <c r="Z55" s="34" t="e">
        <f t="shared" si="13"/>
        <v>#REF!</v>
      </c>
      <c r="AA55" s="34" t="e">
        <f t="shared" si="13"/>
        <v>#REF!</v>
      </c>
      <c r="AB55" s="34" t="e">
        <f t="shared" si="13"/>
        <v>#REF!</v>
      </c>
      <c r="AC55" s="34"/>
      <c r="AD55" s="34" t="e">
        <f t="shared" si="13"/>
        <v>#REF!</v>
      </c>
      <c r="AE55" s="34"/>
      <c r="AF55" s="34"/>
      <c r="AG55" s="34" t="e">
        <f t="shared" si="13"/>
        <v>#REF!</v>
      </c>
      <c r="AH55" s="34" t="e">
        <f t="shared" si="13"/>
        <v>#REF!</v>
      </c>
      <c r="AI55" s="34" t="e">
        <f t="shared" si="13"/>
        <v>#REF!</v>
      </c>
      <c r="AJ55" s="34" t="e">
        <f t="shared" si="13"/>
        <v>#REF!</v>
      </c>
      <c r="AK55" s="34" t="e">
        <f t="shared" si="13"/>
        <v>#REF!</v>
      </c>
      <c r="AL55" s="34" t="e">
        <f t="shared" si="13"/>
        <v>#REF!</v>
      </c>
      <c r="AM55" s="34"/>
      <c r="AN55" s="34"/>
      <c r="AO55" s="34"/>
      <c r="AP55" s="34"/>
      <c r="AQ55" s="34"/>
      <c r="AR55" s="34"/>
      <c r="AS55" s="34"/>
      <c r="AT55" s="34"/>
      <c r="AU55" s="34"/>
      <c r="AV55" s="34"/>
      <c r="AW55" s="34"/>
      <c r="AX55" s="34"/>
      <c r="AY55" s="34"/>
      <c r="AZ55" s="34"/>
      <c r="BA55" s="34"/>
      <c r="BB55" s="34" t="e">
        <f t="shared" si="13"/>
        <v>#REF!</v>
      </c>
      <c r="BC55" s="34"/>
      <c r="BD55" s="34"/>
      <c r="BE55" s="34"/>
      <c r="BF55" s="34"/>
      <c r="BG55" s="34"/>
      <c r="BH55" s="34"/>
      <c r="BI55" s="34"/>
      <c r="BJ55" s="34"/>
      <c r="BK55" s="34"/>
      <c r="BL55" s="34" t="e">
        <f t="shared" si="13"/>
        <v>#REF!</v>
      </c>
      <c r="BM55" s="34" t="e">
        <f t="shared" si="13"/>
        <v>#REF!</v>
      </c>
      <c r="BN55" s="34" t="e">
        <f t="shared" si="13"/>
        <v>#REF!</v>
      </c>
      <c r="BO55" s="34" t="e">
        <f t="shared" si="14"/>
        <v>#REF!</v>
      </c>
      <c r="BP55" s="34" t="e">
        <f t="shared" si="14"/>
        <v>#REF!</v>
      </c>
      <c r="BQ55" s="34" t="e">
        <f t="shared" si="14"/>
        <v>#REF!</v>
      </c>
      <c r="BR55" s="32"/>
      <c r="BS55" s="32"/>
      <c r="BT55" s="32"/>
      <c r="BU55" s="32"/>
      <c r="BV55" s="32"/>
      <c r="BW55" s="32"/>
      <c r="BX55" s="32"/>
      <c r="BY55" s="32"/>
      <c r="BZ55" s="32"/>
      <c r="CA55" s="32"/>
      <c r="CB55" s="32"/>
      <c r="CC55" s="32"/>
    </row>
    <row r="56" spans="1:81" s="36" customFormat="1" ht="12" hidden="1" customHeight="1" x14ac:dyDescent="0.2">
      <c r="A56" s="34" t="s">
        <v>5</v>
      </c>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2"/>
      <c r="BS56" s="32"/>
      <c r="BT56" s="32"/>
      <c r="BU56" s="32"/>
      <c r="BV56" s="32"/>
      <c r="BW56" s="32"/>
      <c r="BX56" s="32"/>
      <c r="BY56" s="32"/>
      <c r="BZ56" s="32"/>
      <c r="CA56" s="32"/>
      <c r="CB56" s="32"/>
      <c r="CC56" s="32"/>
    </row>
    <row r="57" spans="1:81" s="9" customFormat="1" ht="12" hidden="1" customHeight="1" x14ac:dyDescent="0.2">
      <c r="A57" s="8" t="s">
        <v>37</v>
      </c>
      <c r="B57" s="34"/>
      <c r="C57" s="34" t="e">
        <f t="shared" ref="C57:BN58" si="15">C18-(C18*0.2)</f>
        <v>#REF!</v>
      </c>
      <c r="D57" s="34"/>
      <c r="E57" s="34"/>
      <c r="F57" s="34" t="e">
        <f t="shared" si="15"/>
        <v>#REF!</v>
      </c>
      <c r="G57" s="34"/>
      <c r="H57" s="34" t="e">
        <f t="shared" si="15"/>
        <v>#REF!</v>
      </c>
      <c r="I57" s="34"/>
      <c r="J57" s="34" t="e">
        <f t="shared" si="15"/>
        <v>#REF!</v>
      </c>
      <c r="K57" s="34"/>
      <c r="L57" s="34"/>
      <c r="M57" s="34"/>
      <c r="N57" s="34"/>
      <c r="O57" s="34"/>
      <c r="P57" s="34" t="e">
        <f t="shared" si="15"/>
        <v>#REF!</v>
      </c>
      <c r="Q57" s="34"/>
      <c r="R57" s="34"/>
      <c r="S57" s="34" t="e">
        <f t="shared" si="15"/>
        <v>#REF!</v>
      </c>
      <c r="T57" s="34" t="e">
        <f t="shared" si="15"/>
        <v>#REF!</v>
      </c>
      <c r="U57" s="34" t="e">
        <f t="shared" si="15"/>
        <v>#REF!</v>
      </c>
      <c r="V57" s="34"/>
      <c r="W57" s="34"/>
      <c r="X57" s="34"/>
      <c r="Y57" s="34" t="e">
        <f t="shared" si="15"/>
        <v>#REF!</v>
      </c>
      <c r="Z57" s="34" t="e">
        <f t="shared" si="15"/>
        <v>#REF!</v>
      </c>
      <c r="AA57" s="34" t="e">
        <f t="shared" si="15"/>
        <v>#REF!</v>
      </c>
      <c r="AB57" s="34" t="e">
        <f t="shared" si="15"/>
        <v>#REF!</v>
      </c>
      <c r="AC57" s="34"/>
      <c r="AD57" s="34" t="e">
        <f t="shared" si="15"/>
        <v>#REF!</v>
      </c>
      <c r="AE57" s="34"/>
      <c r="AF57" s="34"/>
      <c r="AG57" s="34" t="e">
        <f t="shared" si="15"/>
        <v>#REF!</v>
      </c>
      <c r="AH57" s="34" t="e">
        <f t="shared" si="15"/>
        <v>#REF!</v>
      </c>
      <c r="AI57" s="34" t="e">
        <f t="shared" si="15"/>
        <v>#REF!</v>
      </c>
      <c r="AJ57" s="34" t="e">
        <f t="shared" si="15"/>
        <v>#REF!</v>
      </c>
      <c r="AK57" s="34" t="e">
        <f t="shared" si="15"/>
        <v>#REF!</v>
      </c>
      <c r="AL57" s="34" t="e">
        <f t="shared" si="15"/>
        <v>#REF!</v>
      </c>
      <c r="AM57" s="34"/>
      <c r="AN57" s="34"/>
      <c r="AO57" s="34"/>
      <c r="AP57" s="34"/>
      <c r="AQ57" s="34"/>
      <c r="AR57" s="34"/>
      <c r="AS57" s="34"/>
      <c r="AT57" s="34"/>
      <c r="AU57" s="34"/>
      <c r="AV57" s="34"/>
      <c r="AW57" s="34"/>
      <c r="AX57" s="34"/>
      <c r="AY57" s="34"/>
      <c r="AZ57" s="34"/>
      <c r="BA57" s="34"/>
      <c r="BB57" s="34" t="e">
        <f t="shared" si="15"/>
        <v>#REF!</v>
      </c>
      <c r="BC57" s="34"/>
      <c r="BD57" s="34"/>
      <c r="BE57" s="34"/>
      <c r="BF57" s="34"/>
      <c r="BG57" s="34"/>
      <c r="BH57" s="34"/>
      <c r="BI57" s="34"/>
      <c r="BJ57" s="34"/>
      <c r="BK57" s="34"/>
      <c r="BL57" s="34" t="e">
        <f t="shared" si="15"/>
        <v>#REF!</v>
      </c>
      <c r="BM57" s="34" t="e">
        <f t="shared" si="15"/>
        <v>#REF!</v>
      </c>
      <c r="BN57" s="34" t="e">
        <f t="shared" si="15"/>
        <v>#REF!</v>
      </c>
      <c r="BO57" s="34" t="e">
        <f t="shared" ref="BO57:BQ58" si="16">BO18-(BO18*0.2)</f>
        <v>#REF!</v>
      </c>
      <c r="BP57" s="34" t="e">
        <f t="shared" si="16"/>
        <v>#REF!</v>
      </c>
      <c r="BQ57" s="34" t="e">
        <f t="shared" si="16"/>
        <v>#REF!</v>
      </c>
      <c r="BR57" s="32"/>
      <c r="BS57" s="32"/>
      <c r="BT57" s="32"/>
      <c r="BU57" s="32"/>
      <c r="BV57" s="32"/>
      <c r="BW57" s="32"/>
      <c r="BX57" s="32"/>
      <c r="BY57" s="32"/>
      <c r="BZ57" s="32"/>
      <c r="CA57" s="32"/>
      <c r="CB57" s="32"/>
      <c r="CC57" s="32"/>
    </row>
    <row r="58" spans="1:81" s="9" customFormat="1" ht="12" hidden="1" customHeight="1" x14ac:dyDescent="0.2">
      <c r="A58" s="8">
        <v>2</v>
      </c>
      <c r="B58" s="34"/>
      <c r="C58" s="34" t="e">
        <f t="shared" si="15"/>
        <v>#REF!</v>
      </c>
      <c r="D58" s="34"/>
      <c r="E58" s="34"/>
      <c r="F58" s="34" t="e">
        <f t="shared" si="15"/>
        <v>#REF!</v>
      </c>
      <c r="G58" s="34"/>
      <c r="H58" s="34" t="e">
        <f t="shared" si="15"/>
        <v>#REF!</v>
      </c>
      <c r="I58" s="34"/>
      <c r="J58" s="34" t="e">
        <f t="shared" si="15"/>
        <v>#REF!</v>
      </c>
      <c r="K58" s="34"/>
      <c r="L58" s="34"/>
      <c r="M58" s="34"/>
      <c r="N58" s="34"/>
      <c r="O58" s="34"/>
      <c r="P58" s="34" t="e">
        <f t="shared" si="15"/>
        <v>#REF!</v>
      </c>
      <c r="Q58" s="34"/>
      <c r="R58" s="34"/>
      <c r="S58" s="34" t="e">
        <f t="shared" si="15"/>
        <v>#REF!</v>
      </c>
      <c r="T58" s="34" t="e">
        <f t="shared" si="15"/>
        <v>#REF!</v>
      </c>
      <c r="U58" s="34" t="e">
        <f t="shared" si="15"/>
        <v>#REF!</v>
      </c>
      <c r="V58" s="34"/>
      <c r="W58" s="34"/>
      <c r="X58" s="34"/>
      <c r="Y58" s="34" t="e">
        <f t="shared" si="15"/>
        <v>#REF!</v>
      </c>
      <c r="Z58" s="34" t="e">
        <f t="shared" si="15"/>
        <v>#REF!</v>
      </c>
      <c r="AA58" s="34" t="e">
        <f t="shared" si="15"/>
        <v>#REF!</v>
      </c>
      <c r="AB58" s="34" t="e">
        <f t="shared" si="15"/>
        <v>#REF!</v>
      </c>
      <c r="AC58" s="34"/>
      <c r="AD58" s="34" t="e">
        <f t="shared" si="15"/>
        <v>#REF!</v>
      </c>
      <c r="AE58" s="34"/>
      <c r="AF58" s="34"/>
      <c r="AG58" s="34" t="e">
        <f t="shared" si="15"/>
        <v>#REF!</v>
      </c>
      <c r="AH58" s="34" t="e">
        <f t="shared" si="15"/>
        <v>#REF!</v>
      </c>
      <c r="AI58" s="34" t="e">
        <f t="shared" si="15"/>
        <v>#REF!</v>
      </c>
      <c r="AJ58" s="34" t="e">
        <f t="shared" si="15"/>
        <v>#REF!</v>
      </c>
      <c r="AK58" s="34" t="e">
        <f t="shared" si="15"/>
        <v>#REF!</v>
      </c>
      <c r="AL58" s="34" t="e">
        <f t="shared" si="15"/>
        <v>#REF!</v>
      </c>
      <c r="AM58" s="34"/>
      <c r="AN58" s="34"/>
      <c r="AO58" s="34"/>
      <c r="AP58" s="34"/>
      <c r="AQ58" s="34"/>
      <c r="AR58" s="34"/>
      <c r="AS58" s="34"/>
      <c r="AT58" s="34"/>
      <c r="AU58" s="34"/>
      <c r="AV58" s="34"/>
      <c r="AW58" s="34"/>
      <c r="AX58" s="34"/>
      <c r="AY58" s="34"/>
      <c r="AZ58" s="34"/>
      <c r="BA58" s="34"/>
      <c r="BB58" s="34" t="e">
        <f t="shared" si="15"/>
        <v>#REF!</v>
      </c>
      <c r="BC58" s="34"/>
      <c r="BD58" s="34"/>
      <c r="BE58" s="34"/>
      <c r="BF58" s="34"/>
      <c r="BG58" s="34"/>
      <c r="BH58" s="34"/>
      <c r="BI58" s="34"/>
      <c r="BJ58" s="34"/>
      <c r="BK58" s="34"/>
      <c r="BL58" s="34" t="e">
        <f t="shared" si="15"/>
        <v>#REF!</v>
      </c>
      <c r="BM58" s="34" t="e">
        <f t="shared" si="15"/>
        <v>#REF!</v>
      </c>
      <c r="BN58" s="34" t="e">
        <f t="shared" si="15"/>
        <v>#REF!</v>
      </c>
      <c r="BO58" s="34" t="e">
        <f t="shared" si="16"/>
        <v>#REF!</v>
      </c>
      <c r="BP58" s="34" t="e">
        <f t="shared" si="16"/>
        <v>#REF!</v>
      </c>
      <c r="BQ58" s="34" t="e">
        <f t="shared" si="16"/>
        <v>#REF!</v>
      </c>
      <c r="BR58" s="32"/>
      <c r="BS58" s="32"/>
      <c r="BT58" s="32"/>
      <c r="BU58" s="32"/>
      <c r="BV58" s="32"/>
      <c r="BW58" s="32"/>
      <c r="BX58" s="32"/>
      <c r="BY58" s="32"/>
      <c r="BZ58" s="32"/>
      <c r="CA58" s="32"/>
      <c r="CB58" s="32"/>
      <c r="CC58" s="32"/>
    </row>
    <row r="59" spans="1:81" s="36" customFormat="1" ht="12" hidden="1" customHeight="1" x14ac:dyDescent="0.2">
      <c r="A59" s="34" t="s">
        <v>6</v>
      </c>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2"/>
      <c r="BS59" s="32"/>
      <c r="BT59" s="32"/>
      <c r="BU59" s="32"/>
      <c r="BV59" s="32"/>
      <c r="BW59" s="32"/>
      <c r="BX59" s="32"/>
      <c r="BY59" s="32"/>
      <c r="BZ59" s="32"/>
      <c r="CA59" s="32"/>
      <c r="CB59" s="32"/>
      <c r="CC59" s="32"/>
    </row>
    <row r="60" spans="1:81" s="9" customFormat="1" ht="12" hidden="1" customHeight="1" x14ac:dyDescent="0.2">
      <c r="A60" s="8" t="s">
        <v>14</v>
      </c>
      <c r="B60" s="34"/>
      <c r="C60" s="34" t="e">
        <f t="shared" ref="C60:BN60" si="17">C21-(C21*0.2)</f>
        <v>#REF!</v>
      </c>
      <c r="D60" s="34"/>
      <c r="E60" s="34"/>
      <c r="F60" s="34" t="e">
        <f t="shared" si="17"/>
        <v>#REF!</v>
      </c>
      <c r="G60" s="34"/>
      <c r="H60" s="34" t="e">
        <f t="shared" si="17"/>
        <v>#REF!</v>
      </c>
      <c r="I60" s="34"/>
      <c r="J60" s="34" t="e">
        <f t="shared" si="17"/>
        <v>#REF!</v>
      </c>
      <c r="K60" s="34"/>
      <c r="L60" s="34"/>
      <c r="M60" s="34"/>
      <c r="N60" s="34"/>
      <c r="O60" s="34"/>
      <c r="P60" s="34" t="e">
        <f t="shared" si="17"/>
        <v>#REF!</v>
      </c>
      <c r="Q60" s="34"/>
      <c r="R60" s="34"/>
      <c r="S60" s="34" t="e">
        <f t="shared" si="17"/>
        <v>#REF!</v>
      </c>
      <c r="T60" s="34" t="e">
        <f t="shared" si="17"/>
        <v>#REF!</v>
      </c>
      <c r="U60" s="34" t="e">
        <f t="shared" si="17"/>
        <v>#REF!</v>
      </c>
      <c r="V60" s="34"/>
      <c r="W60" s="34"/>
      <c r="X60" s="34"/>
      <c r="Y60" s="34" t="e">
        <f t="shared" si="17"/>
        <v>#REF!</v>
      </c>
      <c r="Z60" s="34" t="e">
        <f t="shared" si="17"/>
        <v>#REF!</v>
      </c>
      <c r="AA60" s="34" t="e">
        <f t="shared" si="17"/>
        <v>#REF!</v>
      </c>
      <c r="AB60" s="34" t="e">
        <f t="shared" si="17"/>
        <v>#REF!</v>
      </c>
      <c r="AC60" s="34"/>
      <c r="AD60" s="34" t="e">
        <f t="shared" si="17"/>
        <v>#REF!</v>
      </c>
      <c r="AE60" s="34"/>
      <c r="AF60" s="34"/>
      <c r="AG60" s="34" t="e">
        <f t="shared" si="17"/>
        <v>#REF!</v>
      </c>
      <c r="AH60" s="34" t="e">
        <f t="shared" si="17"/>
        <v>#REF!</v>
      </c>
      <c r="AI60" s="34" t="e">
        <f t="shared" si="17"/>
        <v>#REF!</v>
      </c>
      <c r="AJ60" s="34" t="e">
        <f t="shared" si="17"/>
        <v>#REF!</v>
      </c>
      <c r="AK60" s="34" t="e">
        <f t="shared" si="17"/>
        <v>#REF!</v>
      </c>
      <c r="AL60" s="34" t="e">
        <f t="shared" si="17"/>
        <v>#REF!</v>
      </c>
      <c r="AM60" s="34"/>
      <c r="AN60" s="34"/>
      <c r="AO60" s="34"/>
      <c r="AP60" s="34"/>
      <c r="AQ60" s="34"/>
      <c r="AR60" s="34"/>
      <c r="AS60" s="34"/>
      <c r="AT60" s="34"/>
      <c r="AU60" s="34"/>
      <c r="AV60" s="34"/>
      <c r="AW60" s="34"/>
      <c r="AX60" s="34"/>
      <c r="AY60" s="34"/>
      <c r="AZ60" s="34"/>
      <c r="BA60" s="34"/>
      <c r="BB60" s="34" t="e">
        <f t="shared" si="17"/>
        <v>#REF!</v>
      </c>
      <c r="BC60" s="34"/>
      <c r="BD60" s="34"/>
      <c r="BE60" s="34"/>
      <c r="BF60" s="34"/>
      <c r="BG60" s="34"/>
      <c r="BH60" s="34"/>
      <c r="BI60" s="34"/>
      <c r="BJ60" s="34"/>
      <c r="BK60" s="34"/>
      <c r="BL60" s="34" t="e">
        <f t="shared" si="17"/>
        <v>#REF!</v>
      </c>
      <c r="BM60" s="34" t="e">
        <f t="shared" si="17"/>
        <v>#REF!</v>
      </c>
      <c r="BN60" s="34" t="e">
        <f t="shared" si="17"/>
        <v>#REF!</v>
      </c>
      <c r="BO60" s="34" t="e">
        <f t="shared" ref="BO60:BQ60" si="18">BO21-(BO21*0.2)</f>
        <v>#REF!</v>
      </c>
      <c r="BP60" s="34" t="e">
        <f t="shared" si="18"/>
        <v>#REF!</v>
      </c>
      <c r="BQ60" s="34" t="e">
        <f t="shared" si="18"/>
        <v>#REF!</v>
      </c>
      <c r="BR60" s="32"/>
      <c r="BS60" s="32"/>
      <c r="BT60" s="32"/>
      <c r="BU60" s="32"/>
      <c r="BV60" s="32"/>
      <c r="BW60" s="32"/>
      <c r="BX60" s="32"/>
      <c r="BY60" s="32"/>
      <c r="BZ60" s="32"/>
      <c r="CA60" s="32"/>
      <c r="CB60" s="32"/>
      <c r="CC60" s="32"/>
    </row>
    <row r="61" spans="1:81" s="36" customFormat="1" ht="12" hidden="1" customHeight="1" x14ac:dyDescent="0.2">
      <c r="A61" s="34" t="s">
        <v>7</v>
      </c>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2"/>
      <c r="BS61" s="32"/>
      <c r="BT61" s="32"/>
      <c r="BU61" s="32"/>
      <c r="BV61" s="32"/>
      <c r="BW61" s="32"/>
      <c r="BX61" s="32"/>
      <c r="BY61" s="32"/>
      <c r="BZ61" s="32"/>
      <c r="CA61" s="32"/>
      <c r="CB61" s="32"/>
      <c r="CC61" s="32"/>
    </row>
    <row r="62" spans="1:81" s="9" customFormat="1" ht="12" hidden="1" customHeight="1" x14ac:dyDescent="0.2">
      <c r="A62" s="8" t="s">
        <v>14</v>
      </c>
      <c r="B62" s="34"/>
      <c r="C62" s="34" t="e">
        <f t="shared" ref="C62:BN62" si="19">C23-(C23*0.2)</f>
        <v>#REF!</v>
      </c>
      <c r="D62" s="34"/>
      <c r="E62" s="34"/>
      <c r="F62" s="34" t="e">
        <f t="shared" si="19"/>
        <v>#REF!</v>
      </c>
      <c r="G62" s="34"/>
      <c r="H62" s="34" t="e">
        <f t="shared" si="19"/>
        <v>#REF!</v>
      </c>
      <c r="I62" s="34"/>
      <c r="J62" s="34" t="e">
        <f t="shared" si="19"/>
        <v>#REF!</v>
      </c>
      <c r="K62" s="34"/>
      <c r="L62" s="34"/>
      <c r="M62" s="34"/>
      <c r="N62" s="34"/>
      <c r="O62" s="34"/>
      <c r="P62" s="34" t="e">
        <f t="shared" si="19"/>
        <v>#REF!</v>
      </c>
      <c r="Q62" s="34"/>
      <c r="R62" s="34"/>
      <c r="S62" s="34" t="e">
        <f t="shared" si="19"/>
        <v>#REF!</v>
      </c>
      <c r="T62" s="34" t="e">
        <f t="shared" si="19"/>
        <v>#REF!</v>
      </c>
      <c r="U62" s="34" t="e">
        <f t="shared" si="19"/>
        <v>#REF!</v>
      </c>
      <c r="V62" s="34"/>
      <c r="W62" s="34"/>
      <c r="X62" s="34"/>
      <c r="Y62" s="34" t="e">
        <f t="shared" si="19"/>
        <v>#REF!</v>
      </c>
      <c r="Z62" s="34" t="e">
        <f t="shared" si="19"/>
        <v>#REF!</v>
      </c>
      <c r="AA62" s="34" t="e">
        <f t="shared" si="19"/>
        <v>#REF!</v>
      </c>
      <c r="AB62" s="34" t="e">
        <f t="shared" si="19"/>
        <v>#REF!</v>
      </c>
      <c r="AC62" s="34"/>
      <c r="AD62" s="34" t="e">
        <f t="shared" si="19"/>
        <v>#REF!</v>
      </c>
      <c r="AE62" s="34"/>
      <c r="AF62" s="34"/>
      <c r="AG62" s="34" t="e">
        <f t="shared" si="19"/>
        <v>#REF!</v>
      </c>
      <c r="AH62" s="34" t="e">
        <f t="shared" si="19"/>
        <v>#REF!</v>
      </c>
      <c r="AI62" s="34" t="e">
        <f t="shared" si="19"/>
        <v>#REF!</v>
      </c>
      <c r="AJ62" s="34" t="e">
        <f t="shared" si="19"/>
        <v>#REF!</v>
      </c>
      <c r="AK62" s="34" t="e">
        <f t="shared" si="19"/>
        <v>#REF!</v>
      </c>
      <c r="AL62" s="34" t="e">
        <f t="shared" si="19"/>
        <v>#REF!</v>
      </c>
      <c r="AM62" s="34"/>
      <c r="AN62" s="34"/>
      <c r="AO62" s="34"/>
      <c r="AP62" s="34"/>
      <c r="AQ62" s="34"/>
      <c r="AR62" s="34"/>
      <c r="AS62" s="34"/>
      <c r="AT62" s="34"/>
      <c r="AU62" s="34"/>
      <c r="AV62" s="34"/>
      <c r="AW62" s="34"/>
      <c r="AX62" s="34"/>
      <c r="AY62" s="34"/>
      <c r="AZ62" s="34"/>
      <c r="BA62" s="34"/>
      <c r="BB62" s="34" t="e">
        <f t="shared" si="19"/>
        <v>#REF!</v>
      </c>
      <c r="BC62" s="34"/>
      <c r="BD62" s="34"/>
      <c r="BE62" s="34"/>
      <c r="BF62" s="34"/>
      <c r="BG62" s="34"/>
      <c r="BH62" s="34"/>
      <c r="BI62" s="34"/>
      <c r="BJ62" s="34"/>
      <c r="BK62" s="34"/>
      <c r="BL62" s="34" t="e">
        <f t="shared" si="19"/>
        <v>#REF!</v>
      </c>
      <c r="BM62" s="34" t="e">
        <f t="shared" si="19"/>
        <v>#REF!</v>
      </c>
      <c r="BN62" s="34" t="e">
        <f t="shared" si="19"/>
        <v>#REF!</v>
      </c>
      <c r="BO62" s="34" t="e">
        <f t="shared" ref="BO62:BQ62" si="20">BO23-(BO23*0.2)</f>
        <v>#REF!</v>
      </c>
      <c r="BP62" s="34" t="e">
        <f t="shared" si="20"/>
        <v>#REF!</v>
      </c>
      <c r="BQ62" s="34" t="e">
        <f t="shared" si="20"/>
        <v>#REF!</v>
      </c>
      <c r="BR62" s="32"/>
      <c r="BS62" s="32"/>
      <c r="BT62" s="32"/>
      <c r="BU62" s="32"/>
      <c r="BV62" s="32"/>
      <c r="BW62" s="32"/>
      <c r="BX62" s="32"/>
      <c r="BY62" s="32"/>
      <c r="BZ62" s="32"/>
      <c r="CA62" s="32"/>
      <c r="CB62" s="32"/>
      <c r="CC62" s="32"/>
    </row>
    <row r="63" spans="1:81" s="36" customFormat="1" ht="12" hidden="1" customHeight="1" x14ac:dyDescent="0.2">
      <c r="A63" s="34" t="s">
        <v>8</v>
      </c>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2"/>
      <c r="BS63" s="32"/>
      <c r="BT63" s="32"/>
      <c r="BU63" s="32"/>
      <c r="BV63" s="32"/>
      <c r="BW63" s="32"/>
      <c r="BX63" s="32"/>
      <c r="BY63" s="32"/>
      <c r="BZ63" s="32"/>
      <c r="CA63" s="32"/>
      <c r="CB63" s="32"/>
      <c r="CC63" s="32"/>
    </row>
    <row r="64" spans="1:81" s="9" customFormat="1" ht="12" hidden="1" customHeight="1" x14ac:dyDescent="0.2">
      <c r="A64" s="8" t="s">
        <v>13</v>
      </c>
      <c r="B64" s="34"/>
      <c r="C64" s="34" t="e">
        <f t="shared" ref="C64:BN64" si="21">C25-(C25*0.2)</f>
        <v>#REF!</v>
      </c>
      <c r="D64" s="34"/>
      <c r="E64" s="34"/>
      <c r="F64" s="34" t="e">
        <f t="shared" si="21"/>
        <v>#REF!</v>
      </c>
      <c r="G64" s="34"/>
      <c r="H64" s="34" t="e">
        <f t="shared" si="21"/>
        <v>#REF!</v>
      </c>
      <c r="I64" s="34"/>
      <c r="J64" s="34" t="e">
        <f t="shared" si="21"/>
        <v>#REF!</v>
      </c>
      <c r="K64" s="34"/>
      <c r="L64" s="34"/>
      <c r="M64" s="34"/>
      <c r="N64" s="34"/>
      <c r="O64" s="34"/>
      <c r="P64" s="34" t="e">
        <f t="shared" si="21"/>
        <v>#REF!</v>
      </c>
      <c r="Q64" s="34"/>
      <c r="R64" s="34"/>
      <c r="S64" s="34" t="e">
        <f t="shared" si="21"/>
        <v>#REF!</v>
      </c>
      <c r="T64" s="34" t="e">
        <f t="shared" si="21"/>
        <v>#REF!</v>
      </c>
      <c r="U64" s="34" t="e">
        <f t="shared" si="21"/>
        <v>#REF!</v>
      </c>
      <c r="V64" s="34"/>
      <c r="W64" s="34"/>
      <c r="X64" s="34"/>
      <c r="Y64" s="34" t="e">
        <f t="shared" si="21"/>
        <v>#REF!</v>
      </c>
      <c r="Z64" s="34" t="e">
        <f t="shared" si="21"/>
        <v>#REF!</v>
      </c>
      <c r="AA64" s="34" t="e">
        <f t="shared" si="21"/>
        <v>#REF!</v>
      </c>
      <c r="AB64" s="34" t="e">
        <f t="shared" si="21"/>
        <v>#REF!</v>
      </c>
      <c r="AC64" s="34"/>
      <c r="AD64" s="34" t="e">
        <f t="shared" si="21"/>
        <v>#REF!</v>
      </c>
      <c r="AE64" s="34"/>
      <c r="AF64" s="34"/>
      <c r="AG64" s="34" t="e">
        <f t="shared" si="21"/>
        <v>#REF!</v>
      </c>
      <c r="AH64" s="34" t="e">
        <f t="shared" si="21"/>
        <v>#REF!</v>
      </c>
      <c r="AI64" s="34" t="e">
        <f t="shared" si="21"/>
        <v>#REF!</v>
      </c>
      <c r="AJ64" s="34" t="e">
        <f t="shared" si="21"/>
        <v>#REF!</v>
      </c>
      <c r="AK64" s="34" t="e">
        <f t="shared" si="21"/>
        <v>#REF!</v>
      </c>
      <c r="AL64" s="34" t="e">
        <f t="shared" si="21"/>
        <v>#REF!</v>
      </c>
      <c r="AM64" s="34"/>
      <c r="AN64" s="34"/>
      <c r="AO64" s="34"/>
      <c r="AP64" s="34"/>
      <c r="AQ64" s="34"/>
      <c r="AR64" s="34"/>
      <c r="AS64" s="34"/>
      <c r="AT64" s="34"/>
      <c r="AU64" s="34"/>
      <c r="AV64" s="34"/>
      <c r="AW64" s="34"/>
      <c r="AX64" s="34"/>
      <c r="AY64" s="34"/>
      <c r="AZ64" s="34"/>
      <c r="BA64" s="34"/>
      <c r="BB64" s="34" t="e">
        <f t="shared" si="21"/>
        <v>#REF!</v>
      </c>
      <c r="BC64" s="34"/>
      <c r="BD64" s="34"/>
      <c r="BE64" s="34"/>
      <c r="BF64" s="34"/>
      <c r="BG64" s="34"/>
      <c r="BH64" s="34"/>
      <c r="BI64" s="34"/>
      <c r="BJ64" s="34"/>
      <c r="BK64" s="34"/>
      <c r="BL64" s="34" t="e">
        <f t="shared" si="21"/>
        <v>#REF!</v>
      </c>
      <c r="BM64" s="34" t="e">
        <f t="shared" si="21"/>
        <v>#REF!</v>
      </c>
      <c r="BN64" s="34" t="e">
        <f t="shared" si="21"/>
        <v>#REF!</v>
      </c>
      <c r="BO64" s="34" t="e">
        <f t="shared" ref="BO64:BQ64" si="22">BO25-(BO25*0.2)</f>
        <v>#REF!</v>
      </c>
      <c r="BP64" s="34" t="e">
        <f t="shared" si="22"/>
        <v>#REF!</v>
      </c>
      <c r="BQ64" s="34" t="e">
        <f t="shared" si="22"/>
        <v>#REF!</v>
      </c>
      <c r="BR64" s="32"/>
      <c r="BS64" s="32"/>
      <c r="BT64" s="32"/>
      <c r="BU64" s="32"/>
      <c r="BV64" s="32"/>
      <c r="BW64" s="32"/>
      <c r="BX64" s="32"/>
      <c r="BY64" s="32"/>
      <c r="BZ64" s="32"/>
      <c r="CA64" s="32"/>
      <c r="CB64" s="32"/>
      <c r="CC64" s="32"/>
    </row>
    <row r="65" spans="1:81" s="36" customFormat="1" ht="12" hidden="1" customHeight="1" x14ac:dyDescent="0.2">
      <c r="A65" s="34" t="s">
        <v>9</v>
      </c>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2"/>
      <c r="BS65" s="32"/>
      <c r="BT65" s="32"/>
      <c r="BU65" s="32"/>
      <c r="BV65" s="32"/>
      <c r="BW65" s="32"/>
      <c r="BX65" s="32"/>
      <c r="BY65" s="32"/>
      <c r="BZ65" s="32"/>
      <c r="CA65" s="32"/>
      <c r="CB65" s="32"/>
      <c r="CC65" s="32"/>
    </row>
    <row r="66" spans="1:81" s="9" customFormat="1" ht="12" hidden="1" customHeight="1" x14ac:dyDescent="0.2">
      <c r="A66" s="8" t="s">
        <v>15</v>
      </c>
      <c r="B66" s="34"/>
      <c r="C66" s="34" t="e">
        <f t="shared" ref="C66:BN66" si="23">C27-(C27*0.2)</f>
        <v>#REF!</v>
      </c>
      <c r="D66" s="34"/>
      <c r="E66" s="34"/>
      <c r="F66" s="34" t="e">
        <f t="shared" si="23"/>
        <v>#REF!</v>
      </c>
      <c r="G66" s="34"/>
      <c r="H66" s="34" t="e">
        <f t="shared" si="23"/>
        <v>#REF!</v>
      </c>
      <c r="I66" s="34"/>
      <c r="J66" s="34" t="e">
        <f t="shared" si="23"/>
        <v>#REF!</v>
      </c>
      <c r="K66" s="34"/>
      <c r="L66" s="34"/>
      <c r="M66" s="34"/>
      <c r="N66" s="34"/>
      <c r="O66" s="34"/>
      <c r="P66" s="34" t="e">
        <f t="shared" si="23"/>
        <v>#REF!</v>
      </c>
      <c r="Q66" s="34"/>
      <c r="R66" s="34"/>
      <c r="S66" s="34" t="e">
        <f t="shared" si="23"/>
        <v>#REF!</v>
      </c>
      <c r="T66" s="34" t="e">
        <f t="shared" si="23"/>
        <v>#REF!</v>
      </c>
      <c r="U66" s="34" t="e">
        <f t="shared" si="23"/>
        <v>#REF!</v>
      </c>
      <c r="V66" s="34"/>
      <c r="W66" s="34"/>
      <c r="X66" s="34"/>
      <c r="Y66" s="34" t="e">
        <f t="shared" si="23"/>
        <v>#REF!</v>
      </c>
      <c r="Z66" s="34" t="e">
        <f t="shared" si="23"/>
        <v>#REF!</v>
      </c>
      <c r="AA66" s="34" t="e">
        <f t="shared" si="23"/>
        <v>#REF!</v>
      </c>
      <c r="AB66" s="34" t="e">
        <f t="shared" si="23"/>
        <v>#REF!</v>
      </c>
      <c r="AC66" s="34"/>
      <c r="AD66" s="34" t="e">
        <f t="shared" si="23"/>
        <v>#REF!</v>
      </c>
      <c r="AE66" s="34"/>
      <c r="AF66" s="34"/>
      <c r="AG66" s="34" t="e">
        <f t="shared" si="23"/>
        <v>#REF!</v>
      </c>
      <c r="AH66" s="34" t="e">
        <f t="shared" si="23"/>
        <v>#REF!</v>
      </c>
      <c r="AI66" s="34" t="e">
        <f t="shared" si="23"/>
        <v>#REF!</v>
      </c>
      <c r="AJ66" s="34" t="e">
        <f t="shared" si="23"/>
        <v>#REF!</v>
      </c>
      <c r="AK66" s="34" t="e">
        <f t="shared" si="23"/>
        <v>#REF!</v>
      </c>
      <c r="AL66" s="34" t="e">
        <f t="shared" si="23"/>
        <v>#REF!</v>
      </c>
      <c r="AM66" s="34"/>
      <c r="AN66" s="34"/>
      <c r="AO66" s="34"/>
      <c r="AP66" s="34"/>
      <c r="AQ66" s="34"/>
      <c r="AR66" s="34"/>
      <c r="AS66" s="34"/>
      <c r="AT66" s="34"/>
      <c r="AU66" s="34"/>
      <c r="AV66" s="34"/>
      <c r="AW66" s="34"/>
      <c r="AX66" s="34"/>
      <c r="AY66" s="34"/>
      <c r="AZ66" s="34"/>
      <c r="BA66" s="34"/>
      <c r="BB66" s="34" t="e">
        <f t="shared" si="23"/>
        <v>#REF!</v>
      </c>
      <c r="BC66" s="34"/>
      <c r="BD66" s="34"/>
      <c r="BE66" s="34"/>
      <c r="BF66" s="34"/>
      <c r="BG66" s="34"/>
      <c r="BH66" s="34"/>
      <c r="BI66" s="34"/>
      <c r="BJ66" s="34"/>
      <c r="BK66" s="34"/>
      <c r="BL66" s="34" t="e">
        <f t="shared" si="23"/>
        <v>#REF!</v>
      </c>
      <c r="BM66" s="34" t="e">
        <f t="shared" si="23"/>
        <v>#REF!</v>
      </c>
      <c r="BN66" s="34" t="e">
        <f t="shared" si="23"/>
        <v>#REF!</v>
      </c>
      <c r="BO66" s="34" t="e">
        <f t="shared" ref="BO66:BQ66" si="24">BO27-(BO27*0.2)</f>
        <v>#REF!</v>
      </c>
      <c r="BP66" s="34" t="e">
        <f t="shared" si="24"/>
        <v>#REF!</v>
      </c>
      <c r="BQ66" s="34" t="e">
        <f t="shared" si="24"/>
        <v>#REF!</v>
      </c>
      <c r="BR66" s="32"/>
      <c r="BS66" s="32"/>
      <c r="BT66" s="32"/>
      <c r="BU66" s="32"/>
      <c r="BV66" s="32"/>
      <c r="BW66" s="32"/>
      <c r="BX66" s="32"/>
      <c r="BY66" s="32"/>
      <c r="BZ66" s="32"/>
      <c r="CA66" s="32"/>
      <c r="CB66" s="32"/>
      <c r="CC66" s="32"/>
    </row>
    <row r="67" spans="1:81" s="36" customFormat="1" ht="12" hidden="1" customHeight="1" x14ac:dyDescent="0.2">
      <c r="A67" s="34" t="s">
        <v>11</v>
      </c>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2"/>
      <c r="BS67" s="32"/>
      <c r="BT67" s="32"/>
      <c r="BU67" s="32"/>
      <c r="BV67" s="32"/>
      <c r="BW67" s="32"/>
      <c r="BX67" s="32"/>
      <c r="BY67" s="32"/>
      <c r="BZ67" s="32"/>
      <c r="CA67" s="32"/>
      <c r="CB67" s="32"/>
      <c r="CC67" s="32"/>
    </row>
    <row r="68" spans="1:81" s="9" customFormat="1" ht="12" hidden="1" customHeight="1" x14ac:dyDescent="0.2">
      <c r="A68" s="8" t="s">
        <v>37</v>
      </c>
      <c r="B68" s="34"/>
      <c r="C68" s="34">
        <f t="shared" ref="C68:BN69" si="25">C29-(C29*0.2)</f>
        <v>76000</v>
      </c>
      <c r="D68" s="34"/>
      <c r="E68" s="34"/>
      <c r="F68" s="34">
        <f t="shared" si="25"/>
        <v>76000</v>
      </c>
      <c r="G68" s="34"/>
      <c r="H68" s="34">
        <f t="shared" si="25"/>
        <v>76000</v>
      </c>
      <c r="I68" s="34"/>
      <c r="J68" s="34">
        <f t="shared" si="25"/>
        <v>76000</v>
      </c>
      <c r="K68" s="34"/>
      <c r="L68" s="34"/>
      <c r="M68" s="34"/>
      <c r="N68" s="34"/>
      <c r="O68" s="34"/>
      <c r="P68" s="34">
        <f t="shared" si="25"/>
        <v>76000</v>
      </c>
      <c r="Q68" s="34"/>
      <c r="R68" s="34"/>
      <c r="S68" s="34">
        <f t="shared" si="25"/>
        <v>76000</v>
      </c>
      <c r="T68" s="34">
        <f t="shared" si="25"/>
        <v>76000</v>
      </c>
      <c r="U68" s="34">
        <f t="shared" si="25"/>
        <v>76000</v>
      </c>
      <c r="V68" s="34"/>
      <c r="W68" s="34"/>
      <c r="X68" s="34"/>
      <c r="Y68" s="34">
        <f t="shared" si="25"/>
        <v>76000</v>
      </c>
      <c r="Z68" s="34">
        <f t="shared" si="25"/>
        <v>76000</v>
      </c>
      <c r="AA68" s="34">
        <f t="shared" si="25"/>
        <v>76000</v>
      </c>
      <c r="AB68" s="34">
        <f t="shared" si="25"/>
        <v>76000</v>
      </c>
      <c r="AC68" s="34"/>
      <c r="AD68" s="34">
        <f t="shared" si="25"/>
        <v>76000</v>
      </c>
      <c r="AE68" s="34"/>
      <c r="AF68" s="34"/>
      <c r="AG68" s="34">
        <f t="shared" si="25"/>
        <v>76000</v>
      </c>
      <c r="AH68" s="34">
        <f t="shared" si="25"/>
        <v>76000</v>
      </c>
      <c r="AI68" s="34">
        <f t="shared" si="25"/>
        <v>76000</v>
      </c>
      <c r="AJ68" s="34">
        <f t="shared" si="25"/>
        <v>76000</v>
      </c>
      <c r="AK68" s="34">
        <f t="shared" si="25"/>
        <v>76000</v>
      </c>
      <c r="AL68" s="34">
        <f t="shared" si="25"/>
        <v>76000</v>
      </c>
      <c r="AM68" s="34"/>
      <c r="AN68" s="34"/>
      <c r="AO68" s="34"/>
      <c r="AP68" s="34"/>
      <c r="AQ68" s="34"/>
      <c r="AR68" s="34"/>
      <c r="AS68" s="34"/>
      <c r="AT68" s="34"/>
      <c r="AU68" s="34"/>
      <c r="AV68" s="34"/>
      <c r="AW68" s="34"/>
      <c r="AX68" s="34"/>
      <c r="AY68" s="34"/>
      <c r="AZ68" s="34"/>
      <c r="BA68" s="34"/>
      <c r="BB68" s="34">
        <f t="shared" si="25"/>
        <v>76000</v>
      </c>
      <c r="BC68" s="34"/>
      <c r="BD68" s="34"/>
      <c r="BE68" s="34"/>
      <c r="BF68" s="34"/>
      <c r="BG68" s="34"/>
      <c r="BH68" s="34"/>
      <c r="BI68" s="34"/>
      <c r="BJ68" s="34"/>
      <c r="BK68" s="34"/>
      <c r="BL68" s="34">
        <f t="shared" si="25"/>
        <v>76000</v>
      </c>
      <c r="BM68" s="34">
        <f t="shared" si="25"/>
        <v>76000</v>
      </c>
      <c r="BN68" s="34">
        <f t="shared" si="25"/>
        <v>76000</v>
      </c>
      <c r="BO68" s="34">
        <f t="shared" ref="BO68:BQ69" si="26">BO29-(BO29*0.2)</f>
        <v>76000</v>
      </c>
      <c r="BP68" s="34">
        <f t="shared" si="26"/>
        <v>76000</v>
      </c>
      <c r="BQ68" s="34">
        <f t="shared" si="26"/>
        <v>76000</v>
      </c>
      <c r="BR68" s="32"/>
      <c r="BS68" s="32"/>
      <c r="BT68" s="32"/>
      <c r="BU68" s="32"/>
      <c r="BV68" s="32"/>
      <c r="BW68" s="32"/>
      <c r="BX68" s="32"/>
      <c r="BY68" s="32"/>
      <c r="BZ68" s="32"/>
      <c r="CA68" s="32"/>
      <c r="CB68" s="32"/>
      <c r="CC68" s="32"/>
    </row>
    <row r="69" spans="1:81" s="9" customFormat="1" ht="12" hidden="1" customHeight="1" x14ac:dyDescent="0.2">
      <c r="A69" s="8">
        <v>2</v>
      </c>
      <c r="B69" s="34"/>
      <c r="C69" s="34">
        <f t="shared" si="25"/>
        <v>76000</v>
      </c>
      <c r="D69" s="34"/>
      <c r="E69" s="34"/>
      <c r="F69" s="34">
        <f t="shared" si="25"/>
        <v>76000</v>
      </c>
      <c r="G69" s="34"/>
      <c r="H69" s="34">
        <f t="shared" si="25"/>
        <v>76000</v>
      </c>
      <c r="I69" s="34"/>
      <c r="J69" s="34">
        <f t="shared" si="25"/>
        <v>76000</v>
      </c>
      <c r="K69" s="34"/>
      <c r="L69" s="34"/>
      <c r="M69" s="34"/>
      <c r="N69" s="34"/>
      <c r="O69" s="34"/>
      <c r="P69" s="34">
        <f t="shared" si="25"/>
        <v>76000</v>
      </c>
      <c r="Q69" s="34"/>
      <c r="R69" s="34"/>
      <c r="S69" s="34">
        <f t="shared" si="25"/>
        <v>76000</v>
      </c>
      <c r="T69" s="34">
        <f t="shared" si="25"/>
        <v>76000</v>
      </c>
      <c r="U69" s="34">
        <f t="shared" si="25"/>
        <v>76000</v>
      </c>
      <c r="V69" s="34"/>
      <c r="W69" s="34"/>
      <c r="X69" s="34"/>
      <c r="Y69" s="34">
        <f t="shared" si="25"/>
        <v>76000</v>
      </c>
      <c r="Z69" s="34">
        <f t="shared" si="25"/>
        <v>76000</v>
      </c>
      <c r="AA69" s="34">
        <f t="shared" si="25"/>
        <v>76000</v>
      </c>
      <c r="AB69" s="34">
        <f t="shared" si="25"/>
        <v>76000</v>
      </c>
      <c r="AC69" s="34"/>
      <c r="AD69" s="34">
        <f t="shared" si="25"/>
        <v>76000</v>
      </c>
      <c r="AE69" s="34"/>
      <c r="AF69" s="34"/>
      <c r="AG69" s="34">
        <f t="shared" si="25"/>
        <v>76000</v>
      </c>
      <c r="AH69" s="34">
        <f t="shared" si="25"/>
        <v>76000</v>
      </c>
      <c r="AI69" s="34">
        <f t="shared" si="25"/>
        <v>76000</v>
      </c>
      <c r="AJ69" s="34">
        <f t="shared" si="25"/>
        <v>76000</v>
      </c>
      <c r="AK69" s="34">
        <f t="shared" si="25"/>
        <v>76000</v>
      </c>
      <c r="AL69" s="34">
        <f t="shared" si="25"/>
        <v>76000</v>
      </c>
      <c r="AM69" s="34"/>
      <c r="AN69" s="34"/>
      <c r="AO69" s="34"/>
      <c r="AP69" s="34"/>
      <c r="AQ69" s="34"/>
      <c r="AR69" s="34"/>
      <c r="AS69" s="34"/>
      <c r="AT69" s="34"/>
      <c r="AU69" s="34"/>
      <c r="AV69" s="34"/>
      <c r="AW69" s="34"/>
      <c r="AX69" s="34"/>
      <c r="AY69" s="34"/>
      <c r="AZ69" s="34"/>
      <c r="BA69" s="34"/>
      <c r="BB69" s="34">
        <f t="shared" si="25"/>
        <v>76000</v>
      </c>
      <c r="BC69" s="34"/>
      <c r="BD69" s="34"/>
      <c r="BE69" s="34"/>
      <c r="BF69" s="34"/>
      <c r="BG69" s="34"/>
      <c r="BH69" s="34"/>
      <c r="BI69" s="34"/>
      <c r="BJ69" s="34"/>
      <c r="BK69" s="34"/>
      <c r="BL69" s="34">
        <f t="shared" si="25"/>
        <v>76000</v>
      </c>
      <c r="BM69" s="34">
        <f t="shared" si="25"/>
        <v>76000</v>
      </c>
      <c r="BN69" s="34">
        <f t="shared" si="25"/>
        <v>76000</v>
      </c>
      <c r="BO69" s="34">
        <f t="shared" si="26"/>
        <v>76000</v>
      </c>
      <c r="BP69" s="34">
        <f t="shared" si="26"/>
        <v>76000</v>
      </c>
      <c r="BQ69" s="34">
        <f t="shared" si="26"/>
        <v>76000</v>
      </c>
      <c r="BR69" s="32"/>
      <c r="BS69" s="32"/>
      <c r="BT69" s="32"/>
      <c r="BU69" s="32"/>
      <c r="BV69" s="32"/>
      <c r="BW69" s="32"/>
      <c r="BX69" s="32"/>
      <c r="BY69" s="32"/>
      <c r="BZ69" s="32"/>
      <c r="CA69" s="32"/>
      <c r="CB69" s="32"/>
      <c r="CC69" s="32"/>
    </row>
    <row r="70" spans="1:81" s="36" customFormat="1" ht="12" hidden="1" customHeight="1" x14ac:dyDescent="0.2">
      <c r="A70" s="34" t="s">
        <v>10</v>
      </c>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2"/>
      <c r="BS70" s="32"/>
      <c r="BT70" s="32"/>
      <c r="BU70" s="32"/>
      <c r="BV70" s="32"/>
      <c r="BW70" s="32"/>
      <c r="BX70" s="32"/>
      <c r="BY70" s="32"/>
      <c r="BZ70" s="32"/>
      <c r="CA70" s="32"/>
      <c r="CB70" s="32"/>
      <c r="CC70" s="32"/>
    </row>
    <row r="71" spans="1:81" s="9" customFormat="1" ht="12" hidden="1" customHeight="1" x14ac:dyDescent="0.2">
      <c r="A71" s="8" t="s">
        <v>13</v>
      </c>
      <c r="B71" s="34"/>
      <c r="C71" s="34">
        <f t="shared" ref="C71:BN71" si="27">C32-(C32*0.2)</f>
        <v>60000</v>
      </c>
      <c r="D71" s="34"/>
      <c r="E71" s="34"/>
      <c r="F71" s="34">
        <f t="shared" si="27"/>
        <v>60000</v>
      </c>
      <c r="G71" s="34"/>
      <c r="H71" s="34">
        <f t="shared" si="27"/>
        <v>60000</v>
      </c>
      <c r="I71" s="34"/>
      <c r="J71" s="34">
        <f t="shared" si="27"/>
        <v>60000</v>
      </c>
      <c r="K71" s="34"/>
      <c r="L71" s="34"/>
      <c r="M71" s="34"/>
      <c r="N71" s="34"/>
      <c r="O71" s="34"/>
      <c r="P71" s="34">
        <f t="shared" si="27"/>
        <v>60000</v>
      </c>
      <c r="Q71" s="34"/>
      <c r="R71" s="34"/>
      <c r="S71" s="34">
        <f t="shared" si="27"/>
        <v>60000</v>
      </c>
      <c r="T71" s="34">
        <f t="shared" si="27"/>
        <v>60000</v>
      </c>
      <c r="U71" s="34">
        <f t="shared" si="27"/>
        <v>60000</v>
      </c>
      <c r="V71" s="34"/>
      <c r="W71" s="34"/>
      <c r="X71" s="34"/>
      <c r="Y71" s="34">
        <f t="shared" si="27"/>
        <v>60000</v>
      </c>
      <c r="Z71" s="34">
        <f t="shared" si="27"/>
        <v>60000</v>
      </c>
      <c r="AA71" s="34">
        <f t="shared" si="27"/>
        <v>60000</v>
      </c>
      <c r="AB71" s="34">
        <f t="shared" si="27"/>
        <v>60000</v>
      </c>
      <c r="AC71" s="34"/>
      <c r="AD71" s="34">
        <f t="shared" si="27"/>
        <v>60000</v>
      </c>
      <c r="AE71" s="34"/>
      <c r="AF71" s="34"/>
      <c r="AG71" s="34">
        <f t="shared" si="27"/>
        <v>60000</v>
      </c>
      <c r="AH71" s="34">
        <f t="shared" si="27"/>
        <v>60000</v>
      </c>
      <c r="AI71" s="34">
        <f t="shared" si="27"/>
        <v>60000</v>
      </c>
      <c r="AJ71" s="34">
        <f t="shared" si="27"/>
        <v>60000</v>
      </c>
      <c r="AK71" s="34">
        <f t="shared" si="27"/>
        <v>60000</v>
      </c>
      <c r="AL71" s="34">
        <f t="shared" si="27"/>
        <v>60000</v>
      </c>
      <c r="AM71" s="34"/>
      <c r="AN71" s="34"/>
      <c r="AO71" s="34"/>
      <c r="AP71" s="34"/>
      <c r="AQ71" s="34"/>
      <c r="AR71" s="34"/>
      <c r="AS71" s="34"/>
      <c r="AT71" s="34"/>
      <c r="AU71" s="34"/>
      <c r="AV71" s="34"/>
      <c r="AW71" s="34"/>
      <c r="AX71" s="34"/>
      <c r="AY71" s="34"/>
      <c r="AZ71" s="34"/>
      <c r="BA71" s="34"/>
      <c r="BB71" s="34">
        <f t="shared" si="27"/>
        <v>60000</v>
      </c>
      <c r="BC71" s="34"/>
      <c r="BD71" s="34"/>
      <c r="BE71" s="34"/>
      <c r="BF71" s="34"/>
      <c r="BG71" s="34"/>
      <c r="BH71" s="34"/>
      <c r="BI71" s="34"/>
      <c r="BJ71" s="34"/>
      <c r="BK71" s="34"/>
      <c r="BL71" s="34">
        <f t="shared" si="27"/>
        <v>60000</v>
      </c>
      <c r="BM71" s="34">
        <f t="shared" si="27"/>
        <v>60000</v>
      </c>
      <c r="BN71" s="34">
        <f t="shared" si="27"/>
        <v>60000</v>
      </c>
      <c r="BO71" s="34">
        <f t="shared" ref="BO71:BQ71" si="28">BO32-(BO32*0.2)</f>
        <v>60000</v>
      </c>
      <c r="BP71" s="34">
        <f t="shared" si="28"/>
        <v>60000</v>
      </c>
      <c r="BQ71" s="34">
        <f t="shared" si="28"/>
        <v>60000</v>
      </c>
      <c r="BR71" s="32"/>
      <c r="BS71" s="32"/>
      <c r="BT71" s="32"/>
      <c r="BU71" s="32"/>
      <c r="BV71" s="32"/>
      <c r="BW71" s="32"/>
      <c r="BX71" s="32"/>
      <c r="BY71" s="32"/>
      <c r="BZ71" s="32"/>
      <c r="CA71" s="32"/>
      <c r="CB71" s="32"/>
      <c r="CC71" s="32"/>
    </row>
    <row r="72" spans="1:81" s="9" customFormat="1" ht="12" hidden="1" customHeight="1" x14ac:dyDescent="0.2">
      <c r="A72" s="8"/>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2"/>
      <c r="BS72" s="32"/>
      <c r="BT72" s="32"/>
      <c r="BU72" s="32"/>
      <c r="BV72" s="32"/>
      <c r="BW72" s="32"/>
      <c r="BX72" s="32"/>
      <c r="BY72" s="32"/>
      <c r="BZ72" s="32"/>
      <c r="CA72" s="32"/>
      <c r="CB72" s="32"/>
      <c r="CC72" s="32"/>
    </row>
    <row r="74" spans="1:81" s="6" customFormat="1" ht="12.75" customHeight="1" x14ac:dyDescent="0.2">
      <c r="A74" s="95" t="s">
        <v>74</v>
      </c>
    </row>
    <row r="75" spans="1:81" s="6" customFormat="1" ht="12.75" customHeight="1" x14ac:dyDescent="0.2">
      <c r="A75" s="68" t="s">
        <v>75</v>
      </c>
    </row>
    <row r="76" spans="1:81" s="6" customFormat="1" ht="12.75" customHeight="1" x14ac:dyDescent="0.2">
      <c r="A76" s="69" t="s">
        <v>76</v>
      </c>
    </row>
    <row r="77" spans="1:81" s="6" customFormat="1" ht="12.75" customHeight="1" x14ac:dyDescent="0.2">
      <c r="A77" s="69" t="s">
        <v>77</v>
      </c>
    </row>
    <row r="78" spans="1:81" s="6" customFormat="1" ht="12.75" customHeight="1" x14ac:dyDescent="0.2">
      <c r="A78" s="69" t="s">
        <v>78</v>
      </c>
    </row>
    <row r="79" spans="1:81" s="6" customFormat="1" ht="12.75" customHeight="1" x14ac:dyDescent="0.2">
      <c r="A79" s="69" t="s">
        <v>79</v>
      </c>
    </row>
    <row r="80" spans="1:81" s="6" customFormat="1" ht="12.75" customHeight="1" x14ac:dyDescent="0.2">
      <c r="A80" s="69" t="s">
        <v>80</v>
      </c>
    </row>
    <row r="81" spans="1:82" s="6" customFormat="1" ht="12.75" customHeight="1" x14ac:dyDescent="0.2"/>
    <row r="82" spans="1:82" s="6" customFormat="1" ht="12" x14ac:dyDescent="0.2">
      <c r="A82" s="11" t="s">
        <v>51</v>
      </c>
      <c r="B82" s="87"/>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row>
    <row r="83" spans="1:82" s="33" customFormat="1" ht="26.25" customHeight="1" x14ac:dyDescent="0.2">
      <c r="A83" s="64" t="s">
        <v>62</v>
      </c>
      <c r="B83" s="81" t="e">
        <f>B3</f>
        <v>#REF!</v>
      </c>
      <c r="C83" s="81" t="e">
        <f t="shared" ref="C83:AG83" si="29">C3</f>
        <v>#REF!</v>
      </c>
      <c r="D83" s="81" t="e">
        <f t="shared" si="29"/>
        <v>#REF!</v>
      </c>
      <c r="E83" s="81" t="e">
        <f t="shared" si="29"/>
        <v>#REF!</v>
      </c>
      <c r="F83" s="81" t="e">
        <f t="shared" si="29"/>
        <v>#REF!</v>
      </c>
      <c r="G83" s="81" t="e">
        <f t="shared" si="29"/>
        <v>#REF!</v>
      </c>
      <c r="H83" s="81" t="e">
        <f t="shared" si="29"/>
        <v>#REF!</v>
      </c>
      <c r="I83" s="81" t="e">
        <f t="shared" si="29"/>
        <v>#REF!</v>
      </c>
      <c r="J83" s="81" t="e">
        <f t="shared" si="29"/>
        <v>#REF!</v>
      </c>
      <c r="K83" s="81" t="e">
        <f t="shared" si="29"/>
        <v>#REF!</v>
      </c>
      <c r="L83" s="81" t="e">
        <f t="shared" si="29"/>
        <v>#REF!</v>
      </c>
      <c r="M83" s="81" t="e">
        <f t="shared" si="29"/>
        <v>#REF!</v>
      </c>
      <c r="N83" s="81" t="e">
        <f t="shared" si="29"/>
        <v>#REF!</v>
      </c>
      <c r="O83" s="81" t="e">
        <f t="shared" si="29"/>
        <v>#REF!</v>
      </c>
      <c r="P83" s="81" t="e">
        <f t="shared" si="29"/>
        <v>#REF!</v>
      </c>
      <c r="Q83" s="81" t="e">
        <f t="shared" si="29"/>
        <v>#REF!</v>
      </c>
      <c r="R83" s="81" t="e">
        <f t="shared" si="29"/>
        <v>#REF!</v>
      </c>
      <c r="S83" s="81" t="e">
        <f t="shared" si="29"/>
        <v>#REF!</v>
      </c>
      <c r="T83" s="81" t="e">
        <f t="shared" si="29"/>
        <v>#REF!</v>
      </c>
      <c r="U83" s="81" t="e">
        <f t="shared" si="29"/>
        <v>#REF!</v>
      </c>
      <c r="V83" s="81" t="e">
        <f t="shared" si="29"/>
        <v>#REF!</v>
      </c>
      <c r="W83" s="81" t="e">
        <f t="shared" si="29"/>
        <v>#REF!</v>
      </c>
      <c r="X83" s="81" t="e">
        <f t="shared" si="29"/>
        <v>#REF!</v>
      </c>
      <c r="Y83" s="81" t="e">
        <f t="shared" si="29"/>
        <v>#REF!</v>
      </c>
      <c r="Z83" s="81" t="e">
        <f t="shared" si="29"/>
        <v>#REF!</v>
      </c>
      <c r="AA83" s="81" t="e">
        <f t="shared" si="29"/>
        <v>#REF!</v>
      </c>
      <c r="AB83" s="81" t="e">
        <f t="shared" si="29"/>
        <v>#REF!</v>
      </c>
      <c r="AC83" s="81" t="e">
        <f t="shared" si="29"/>
        <v>#REF!</v>
      </c>
      <c r="AD83" s="81" t="e">
        <f t="shared" si="29"/>
        <v>#REF!</v>
      </c>
      <c r="AE83" s="81" t="e">
        <f t="shared" si="29"/>
        <v>#REF!</v>
      </c>
      <c r="AF83" s="81" t="e">
        <f t="shared" si="29"/>
        <v>#REF!</v>
      </c>
      <c r="AG83" s="112" t="e">
        <f t="shared" si="29"/>
        <v>#REF!</v>
      </c>
      <c r="AH83" s="114" t="e">
        <f>AH3</f>
        <v>#REF!</v>
      </c>
      <c r="AI83" s="114" t="e">
        <f t="shared" ref="AI83:BK84" si="30">AI3</f>
        <v>#REF!</v>
      </c>
      <c r="AJ83" s="114" t="e">
        <f t="shared" si="30"/>
        <v>#REF!</v>
      </c>
      <c r="AK83" s="114" t="e">
        <f t="shared" si="30"/>
        <v>#REF!</v>
      </c>
      <c r="AL83" s="114" t="e">
        <f t="shared" si="30"/>
        <v>#REF!</v>
      </c>
      <c r="AM83" s="114" t="e">
        <f t="shared" si="30"/>
        <v>#REF!</v>
      </c>
      <c r="AN83" s="114" t="e">
        <f t="shared" si="30"/>
        <v>#REF!</v>
      </c>
      <c r="AO83" s="114" t="e">
        <f t="shared" si="30"/>
        <v>#REF!</v>
      </c>
      <c r="AP83" s="114" t="e">
        <f t="shared" si="30"/>
        <v>#REF!</v>
      </c>
      <c r="AQ83" s="114" t="e">
        <f t="shared" si="30"/>
        <v>#REF!</v>
      </c>
      <c r="AR83" s="114" t="e">
        <f t="shared" si="30"/>
        <v>#REF!</v>
      </c>
      <c r="AS83" s="114" t="e">
        <f t="shared" si="30"/>
        <v>#REF!</v>
      </c>
      <c r="AT83" s="114" t="e">
        <f t="shared" si="30"/>
        <v>#REF!</v>
      </c>
      <c r="AU83" s="114" t="e">
        <f t="shared" si="30"/>
        <v>#REF!</v>
      </c>
      <c r="AV83" s="114" t="e">
        <f t="shared" si="30"/>
        <v>#REF!</v>
      </c>
      <c r="AW83" s="114" t="e">
        <f t="shared" si="30"/>
        <v>#REF!</v>
      </c>
      <c r="AX83" s="114" t="e">
        <f t="shared" si="30"/>
        <v>#REF!</v>
      </c>
      <c r="AY83" s="114" t="e">
        <f t="shared" si="30"/>
        <v>#REF!</v>
      </c>
      <c r="AZ83" s="114" t="e">
        <f t="shared" si="30"/>
        <v>#REF!</v>
      </c>
      <c r="BA83" s="114" t="e">
        <f t="shared" si="30"/>
        <v>#REF!</v>
      </c>
      <c r="BB83" s="114" t="e">
        <f t="shared" si="30"/>
        <v>#REF!</v>
      </c>
      <c r="BC83" s="114" t="e">
        <f t="shared" si="30"/>
        <v>#REF!</v>
      </c>
      <c r="BD83" s="114" t="e">
        <f t="shared" si="30"/>
        <v>#REF!</v>
      </c>
      <c r="BE83" s="114" t="e">
        <f t="shared" si="30"/>
        <v>#REF!</v>
      </c>
      <c r="BF83" s="114" t="e">
        <f t="shared" si="30"/>
        <v>#REF!</v>
      </c>
      <c r="BG83" s="114" t="e">
        <f t="shared" si="30"/>
        <v>#REF!</v>
      </c>
      <c r="BH83" s="114" t="e">
        <f t="shared" si="30"/>
        <v>#REF!</v>
      </c>
      <c r="BI83" s="114" t="e">
        <f t="shared" si="30"/>
        <v>#REF!</v>
      </c>
      <c r="BJ83" s="114" t="e">
        <f t="shared" si="30"/>
        <v>#REF!</v>
      </c>
      <c r="BK83" s="114" t="e">
        <f t="shared" si="30"/>
        <v>#REF!</v>
      </c>
      <c r="BL83" s="114" t="e">
        <f t="shared" ref="BL83:CD83" si="31">BL3</f>
        <v>#REF!</v>
      </c>
      <c r="BM83" s="114" t="e">
        <f t="shared" si="31"/>
        <v>#REF!</v>
      </c>
      <c r="BN83" s="114" t="e">
        <f t="shared" si="31"/>
        <v>#REF!</v>
      </c>
      <c r="BO83" s="114" t="e">
        <f t="shared" si="31"/>
        <v>#REF!</v>
      </c>
      <c r="BP83" s="114" t="e">
        <f t="shared" si="31"/>
        <v>#REF!</v>
      </c>
      <c r="BQ83" s="114" t="e">
        <f t="shared" si="31"/>
        <v>#REF!</v>
      </c>
      <c r="BR83" s="114" t="e">
        <f t="shared" si="31"/>
        <v>#REF!</v>
      </c>
      <c r="BS83" s="114" t="e">
        <f t="shared" si="31"/>
        <v>#REF!</v>
      </c>
      <c r="BT83" s="114" t="e">
        <f t="shared" si="31"/>
        <v>#REF!</v>
      </c>
      <c r="BU83" s="114" t="e">
        <f t="shared" si="31"/>
        <v>#REF!</v>
      </c>
      <c r="BV83" s="114" t="e">
        <f t="shared" si="31"/>
        <v>#REF!</v>
      </c>
      <c r="BW83" s="114" t="e">
        <f t="shared" si="31"/>
        <v>#REF!</v>
      </c>
      <c r="BX83" s="114" t="e">
        <f t="shared" si="31"/>
        <v>#REF!</v>
      </c>
      <c r="BY83" s="114" t="e">
        <f t="shared" si="31"/>
        <v>#REF!</v>
      </c>
      <c r="BZ83" s="114" t="e">
        <f t="shared" si="31"/>
        <v>#REF!</v>
      </c>
      <c r="CA83" s="114" t="e">
        <f t="shared" si="31"/>
        <v>#REF!</v>
      </c>
      <c r="CB83" s="114" t="e">
        <f t="shared" si="31"/>
        <v>#REF!</v>
      </c>
      <c r="CC83" s="114" t="e">
        <f t="shared" si="31"/>
        <v>#REF!</v>
      </c>
      <c r="CD83" s="114" t="e">
        <f t="shared" si="31"/>
        <v>#REF!</v>
      </c>
    </row>
    <row r="84" spans="1:82" s="33" customFormat="1" ht="26.25" customHeight="1" x14ac:dyDescent="0.2">
      <c r="A84" s="108"/>
      <c r="B84" s="111"/>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4" t="e">
        <f>AH4</f>
        <v>#REF!</v>
      </c>
      <c r="AI84" s="114" t="e">
        <f t="shared" si="30"/>
        <v>#REF!</v>
      </c>
      <c r="AJ84" s="114" t="e">
        <f t="shared" si="30"/>
        <v>#REF!</v>
      </c>
      <c r="AK84" s="114" t="e">
        <f t="shared" si="30"/>
        <v>#REF!</v>
      </c>
      <c r="AL84" s="114" t="e">
        <f t="shared" si="30"/>
        <v>#REF!</v>
      </c>
      <c r="AM84" s="114" t="e">
        <f t="shared" si="30"/>
        <v>#REF!</v>
      </c>
      <c r="AN84" s="114" t="e">
        <f t="shared" si="30"/>
        <v>#REF!</v>
      </c>
      <c r="AO84" s="114" t="e">
        <f t="shared" si="30"/>
        <v>#REF!</v>
      </c>
      <c r="AP84" s="114" t="e">
        <f t="shared" si="30"/>
        <v>#REF!</v>
      </c>
      <c r="AQ84" s="114" t="e">
        <f t="shared" si="30"/>
        <v>#REF!</v>
      </c>
      <c r="AR84" s="114" t="e">
        <f t="shared" si="30"/>
        <v>#REF!</v>
      </c>
      <c r="AS84" s="114" t="e">
        <f t="shared" si="30"/>
        <v>#REF!</v>
      </c>
      <c r="AT84" s="114" t="e">
        <f t="shared" si="30"/>
        <v>#REF!</v>
      </c>
      <c r="AU84" s="114" t="e">
        <f t="shared" si="30"/>
        <v>#REF!</v>
      </c>
      <c r="AV84" s="114" t="e">
        <f t="shared" si="30"/>
        <v>#REF!</v>
      </c>
      <c r="AW84" s="114" t="e">
        <f t="shared" si="30"/>
        <v>#REF!</v>
      </c>
      <c r="AX84" s="114" t="e">
        <f t="shared" si="30"/>
        <v>#REF!</v>
      </c>
      <c r="AY84" s="114" t="e">
        <f t="shared" si="30"/>
        <v>#REF!</v>
      </c>
      <c r="AZ84" s="114" t="e">
        <f t="shared" si="30"/>
        <v>#REF!</v>
      </c>
      <c r="BA84" s="114" t="e">
        <f t="shared" si="30"/>
        <v>#REF!</v>
      </c>
      <c r="BB84" s="114" t="e">
        <f t="shared" si="30"/>
        <v>#REF!</v>
      </c>
      <c r="BC84" s="114" t="e">
        <f t="shared" si="30"/>
        <v>#REF!</v>
      </c>
      <c r="BD84" s="114" t="e">
        <f t="shared" si="30"/>
        <v>#REF!</v>
      </c>
      <c r="BE84" s="114" t="e">
        <f t="shared" si="30"/>
        <v>#REF!</v>
      </c>
      <c r="BF84" s="114" t="e">
        <f t="shared" si="30"/>
        <v>#REF!</v>
      </c>
      <c r="BG84" s="114" t="e">
        <f t="shared" si="30"/>
        <v>#REF!</v>
      </c>
      <c r="BH84" s="114" t="e">
        <f t="shared" si="30"/>
        <v>#REF!</v>
      </c>
      <c r="BI84" s="114" t="e">
        <f t="shared" si="30"/>
        <v>#REF!</v>
      </c>
      <c r="BJ84" s="114" t="e">
        <f t="shared" si="30"/>
        <v>#REF!</v>
      </c>
      <c r="BK84" s="114" t="e">
        <f t="shared" si="30"/>
        <v>#REF!</v>
      </c>
      <c r="BL84" s="114" t="e">
        <f t="shared" ref="BL84:CD84" si="32">BL4</f>
        <v>#REF!</v>
      </c>
      <c r="BM84" s="114" t="e">
        <f t="shared" si="32"/>
        <v>#REF!</v>
      </c>
      <c r="BN84" s="114" t="e">
        <f t="shared" si="32"/>
        <v>#REF!</v>
      </c>
      <c r="BO84" s="114" t="e">
        <f t="shared" si="32"/>
        <v>#REF!</v>
      </c>
      <c r="BP84" s="114" t="e">
        <f t="shared" si="32"/>
        <v>#REF!</v>
      </c>
      <c r="BQ84" s="114" t="e">
        <f t="shared" si="32"/>
        <v>#REF!</v>
      </c>
      <c r="BR84" s="114" t="e">
        <f t="shared" si="32"/>
        <v>#REF!</v>
      </c>
      <c r="BS84" s="114" t="e">
        <f t="shared" si="32"/>
        <v>#REF!</v>
      </c>
      <c r="BT84" s="114" t="e">
        <f t="shared" si="32"/>
        <v>#REF!</v>
      </c>
      <c r="BU84" s="114" t="e">
        <f t="shared" si="32"/>
        <v>#REF!</v>
      </c>
      <c r="BV84" s="114" t="e">
        <f t="shared" si="32"/>
        <v>#REF!</v>
      </c>
      <c r="BW84" s="114" t="e">
        <f t="shared" si="32"/>
        <v>#REF!</v>
      </c>
      <c r="BX84" s="114" t="e">
        <f t="shared" si="32"/>
        <v>#REF!</v>
      </c>
      <c r="BY84" s="114" t="e">
        <f t="shared" si="32"/>
        <v>#REF!</v>
      </c>
      <c r="BZ84" s="114" t="e">
        <f t="shared" si="32"/>
        <v>#REF!</v>
      </c>
      <c r="CA84" s="114" t="e">
        <f t="shared" si="32"/>
        <v>#REF!</v>
      </c>
      <c r="CB84" s="114" t="e">
        <f t="shared" si="32"/>
        <v>#REF!</v>
      </c>
      <c r="CC84" s="114" t="e">
        <f t="shared" si="32"/>
        <v>#REF!</v>
      </c>
      <c r="CD84" s="114" t="e">
        <f t="shared" si="32"/>
        <v>#REF!</v>
      </c>
    </row>
    <row r="85" spans="1:82" s="36" customFormat="1" ht="12" customHeight="1" x14ac:dyDescent="0.2">
      <c r="A85" s="65" t="s">
        <v>63</v>
      </c>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row>
    <row r="86" spans="1:82" s="36" customFormat="1" ht="12" customHeight="1" x14ac:dyDescent="0.2">
      <c r="A86" s="52">
        <v>1</v>
      </c>
      <c r="B86" s="43" t="e">
        <f>B6*0.8*0.9</f>
        <v>#REF!</v>
      </c>
      <c r="C86" s="43" t="e">
        <f t="shared" ref="C86:AV87" si="33">C6*0.8*0.9</f>
        <v>#REF!</v>
      </c>
      <c r="D86" s="43" t="e">
        <f t="shared" si="33"/>
        <v>#REF!</v>
      </c>
      <c r="E86" s="43" t="e">
        <f t="shared" si="33"/>
        <v>#REF!</v>
      </c>
      <c r="F86" s="43" t="e">
        <f t="shared" si="33"/>
        <v>#REF!</v>
      </c>
      <c r="G86" s="43" t="e">
        <f t="shared" si="33"/>
        <v>#REF!</v>
      </c>
      <c r="H86" s="43" t="e">
        <f t="shared" si="33"/>
        <v>#REF!</v>
      </c>
      <c r="I86" s="43" t="e">
        <f t="shared" si="33"/>
        <v>#REF!</v>
      </c>
      <c r="J86" s="43" t="e">
        <f t="shared" si="33"/>
        <v>#REF!</v>
      </c>
      <c r="K86" s="43" t="e">
        <f t="shared" si="33"/>
        <v>#REF!</v>
      </c>
      <c r="L86" s="43" t="e">
        <f t="shared" si="33"/>
        <v>#REF!</v>
      </c>
      <c r="M86" s="43" t="e">
        <f t="shared" si="33"/>
        <v>#REF!</v>
      </c>
      <c r="N86" s="43" t="e">
        <f t="shared" si="33"/>
        <v>#REF!</v>
      </c>
      <c r="O86" s="43" t="e">
        <f t="shared" si="33"/>
        <v>#REF!</v>
      </c>
      <c r="P86" s="43" t="e">
        <f t="shared" si="33"/>
        <v>#REF!</v>
      </c>
      <c r="Q86" s="43" t="e">
        <f t="shared" si="33"/>
        <v>#REF!</v>
      </c>
      <c r="R86" s="43" t="e">
        <f t="shared" si="33"/>
        <v>#REF!</v>
      </c>
      <c r="S86" s="43" t="e">
        <f t="shared" si="33"/>
        <v>#REF!</v>
      </c>
      <c r="T86" s="43" t="e">
        <f t="shared" si="33"/>
        <v>#REF!</v>
      </c>
      <c r="U86" s="43" t="e">
        <f t="shared" si="33"/>
        <v>#REF!</v>
      </c>
      <c r="V86" s="43" t="e">
        <f t="shared" si="33"/>
        <v>#REF!</v>
      </c>
      <c r="W86" s="43" t="e">
        <f t="shared" si="33"/>
        <v>#REF!</v>
      </c>
      <c r="X86" s="43" t="e">
        <f t="shared" si="33"/>
        <v>#REF!</v>
      </c>
      <c r="Y86" s="43" t="e">
        <f t="shared" si="33"/>
        <v>#REF!</v>
      </c>
      <c r="Z86" s="43" t="e">
        <f t="shared" si="33"/>
        <v>#REF!</v>
      </c>
      <c r="AA86" s="43" t="e">
        <f t="shared" si="33"/>
        <v>#REF!</v>
      </c>
      <c r="AB86" s="43" t="e">
        <f t="shared" si="33"/>
        <v>#REF!</v>
      </c>
      <c r="AC86" s="43" t="e">
        <f t="shared" si="33"/>
        <v>#REF!</v>
      </c>
      <c r="AD86" s="43" t="e">
        <f t="shared" si="33"/>
        <v>#REF!</v>
      </c>
      <c r="AE86" s="43" t="e">
        <f t="shared" si="33"/>
        <v>#REF!</v>
      </c>
      <c r="AF86" s="43" t="e">
        <f t="shared" si="33"/>
        <v>#REF!</v>
      </c>
      <c r="AG86" s="43" t="e">
        <f t="shared" si="33"/>
        <v>#REF!</v>
      </c>
      <c r="AH86" s="43" t="e">
        <f t="shared" si="33"/>
        <v>#REF!</v>
      </c>
      <c r="AI86" s="43" t="e">
        <f t="shared" si="33"/>
        <v>#REF!</v>
      </c>
      <c r="AJ86" s="43" t="e">
        <f t="shared" si="33"/>
        <v>#REF!</v>
      </c>
      <c r="AK86" s="43" t="e">
        <f t="shared" si="33"/>
        <v>#REF!</v>
      </c>
      <c r="AL86" s="43" t="e">
        <f t="shared" si="33"/>
        <v>#REF!</v>
      </c>
      <c r="AM86" s="43" t="e">
        <f t="shared" si="33"/>
        <v>#REF!</v>
      </c>
      <c r="AN86" s="43" t="e">
        <f t="shared" si="33"/>
        <v>#REF!</v>
      </c>
      <c r="AO86" s="43" t="e">
        <f t="shared" si="33"/>
        <v>#REF!</v>
      </c>
      <c r="AP86" s="43" t="e">
        <f t="shared" si="33"/>
        <v>#REF!</v>
      </c>
      <c r="AQ86" s="43" t="e">
        <f t="shared" si="33"/>
        <v>#REF!</v>
      </c>
      <c r="AR86" s="43" t="e">
        <f t="shared" si="33"/>
        <v>#REF!</v>
      </c>
      <c r="AS86" s="43" t="e">
        <f t="shared" si="33"/>
        <v>#REF!</v>
      </c>
      <c r="AT86" s="43" t="e">
        <f t="shared" si="33"/>
        <v>#REF!</v>
      </c>
      <c r="AU86" s="43" t="e">
        <f t="shared" si="33"/>
        <v>#REF!</v>
      </c>
      <c r="AV86" s="43" t="e">
        <f t="shared" si="33"/>
        <v>#REF!</v>
      </c>
      <c r="AW86" s="149" t="e">
        <f>AW6*0.87*0.9</f>
        <v>#REF!</v>
      </c>
      <c r="AX86" s="149" t="e">
        <f t="shared" ref="AX86:BG87" si="34">AX6*0.87*0.9</f>
        <v>#REF!</v>
      </c>
      <c r="AY86" s="57" t="e">
        <f t="shared" si="34"/>
        <v>#REF!</v>
      </c>
      <c r="AZ86" s="57" t="e">
        <f t="shared" si="34"/>
        <v>#REF!</v>
      </c>
      <c r="BA86" s="57" t="e">
        <f t="shared" si="34"/>
        <v>#REF!</v>
      </c>
      <c r="BB86" s="57" t="e">
        <f t="shared" si="34"/>
        <v>#REF!</v>
      </c>
      <c r="BC86" s="57" t="e">
        <f t="shared" si="34"/>
        <v>#REF!</v>
      </c>
      <c r="BD86" s="57" t="e">
        <f t="shared" si="34"/>
        <v>#REF!</v>
      </c>
      <c r="BE86" s="57" t="e">
        <f t="shared" si="34"/>
        <v>#REF!</v>
      </c>
      <c r="BF86" s="57" t="e">
        <f t="shared" si="34"/>
        <v>#REF!</v>
      </c>
      <c r="BG86" s="57" t="e">
        <f t="shared" si="34"/>
        <v>#REF!</v>
      </c>
      <c r="BH86" s="57" t="e">
        <f>BH6*0.87*0.85</f>
        <v>#REF!</v>
      </c>
      <c r="BI86" s="57" t="e">
        <f t="shared" ref="BI86:BK101" si="35">BI6*0.87*0.85</f>
        <v>#REF!</v>
      </c>
      <c r="BJ86" s="57" t="e">
        <f t="shared" si="35"/>
        <v>#REF!</v>
      </c>
      <c r="BK86" s="57" t="e">
        <f t="shared" si="35"/>
        <v>#REF!</v>
      </c>
      <c r="BL86" s="57" t="e">
        <f t="shared" ref="BL86:CD86" si="36">BL6*0.87*0.85</f>
        <v>#REF!</v>
      </c>
      <c r="BM86" s="57" t="e">
        <f t="shared" si="36"/>
        <v>#REF!</v>
      </c>
      <c r="BN86" s="57" t="e">
        <f t="shared" si="36"/>
        <v>#REF!</v>
      </c>
      <c r="BO86" s="57" t="e">
        <f t="shared" si="36"/>
        <v>#REF!</v>
      </c>
      <c r="BP86" s="57" t="e">
        <f t="shared" si="36"/>
        <v>#REF!</v>
      </c>
      <c r="BQ86" s="57" t="e">
        <f t="shared" si="36"/>
        <v>#REF!</v>
      </c>
      <c r="BR86" s="57" t="e">
        <f t="shared" si="36"/>
        <v>#REF!</v>
      </c>
      <c r="BS86" s="57" t="e">
        <f t="shared" si="36"/>
        <v>#REF!</v>
      </c>
      <c r="BT86" s="57" t="e">
        <f t="shared" si="36"/>
        <v>#REF!</v>
      </c>
      <c r="BU86" s="57" t="e">
        <f t="shared" si="36"/>
        <v>#REF!</v>
      </c>
      <c r="BV86" s="57" t="e">
        <f t="shared" si="36"/>
        <v>#REF!</v>
      </c>
      <c r="BW86" s="57" t="e">
        <f t="shared" si="36"/>
        <v>#REF!</v>
      </c>
      <c r="BX86" s="57" t="e">
        <f t="shared" si="36"/>
        <v>#REF!</v>
      </c>
      <c r="BY86" s="57" t="e">
        <f t="shared" si="36"/>
        <v>#REF!</v>
      </c>
      <c r="BZ86" s="57" t="e">
        <f t="shared" si="36"/>
        <v>#REF!</v>
      </c>
      <c r="CA86" s="57" t="e">
        <f t="shared" si="36"/>
        <v>#REF!</v>
      </c>
      <c r="CB86" s="57" t="e">
        <f t="shared" si="36"/>
        <v>#REF!</v>
      </c>
      <c r="CC86" s="57" t="e">
        <f t="shared" si="36"/>
        <v>#REF!</v>
      </c>
      <c r="CD86" s="57" t="e">
        <f t="shared" si="36"/>
        <v>#REF!</v>
      </c>
    </row>
    <row r="87" spans="1:82" s="36" customFormat="1" ht="12" customHeight="1" x14ac:dyDescent="0.2">
      <c r="A87" s="52">
        <v>2</v>
      </c>
      <c r="B87" s="43" t="e">
        <f t="shared" ref="B87:Q93" si="37">B7*0.8*0.9</f>
        <v>#REF!</v>
      </c>
      <c r="C87" s="43" t="e">
        <f t="shared" si="33"/>
        <v>#REF!</v>
      </c>
      <c r="D87" s="43" t="e">
        <f t="shared" si="33"/>
        <v>#REF!</v>
      </c>
      <c r="E87" s="43" t="e">
        <f t="shared" si="33"/>
        <v>#REF!</v>
      </c>
      <c r="F87" s="43" t="e">
        <f t="shared" si="33"/>
        <v>#REF!</v>
      </c>
      <c r="G87" s="43" t="e">
        <f t="shared" si="33"/>
        <v>#REF!</v>
      </c>
      <c r="H87" s="43" t="e">
        <f t="shared" si="33"/>
        <v>#REF!</v>
      </c>
      <c r="I87" s="43" t="e">
        <f t="shared" si="33"/>
        <v>#REF!</v>
      </c>
      <c r="J87" s="43" t="e">
        <f t="shared" si="33"/>
        <v>#REF!</v>
      </c>
      <c r="K87" s="43" t="e">
        <f t="shared" si="33"/>
        <v>#REF!</v>
      </c>
      <c r="L87" s="43" t="e">
        <f t="shared" si="33"/>
        <v>#REF!</v>
      </c>
      <c r="M87" s="43" t="e">
        <f t="shared" si="33"/>
        <v>#REF!</v>
      </c>
      <c r="N87" s="43" t="e">
        <f t="shared" si="33"/>
        <v>#REF!</v>
      </c>
      <c r="O87" s="43" t="e">
        <f t="shared" si="33"/>
        <v>#REF!</v>
      </c>
      <c r="P87" s="43" t="e">
        <f t="shared" si="33"/>
        <v>#REF!</v>
      </c>
      <c r="Q87" s="43" t="e">
        <f t="shared" si="33"/>
        <v>#REF!</v>
      </c>
      <c r="R87" s="43" t="e">
        <f t="shared" si="33"/>
        <v>#REF!</v>
      </c>
      <c r="S87" s="43" t="e">
        <f t="shared" si="33"/>
        <v>#REF!</v>
      </c>
      <c r="T87" s="43" t="e">
        <f t="shared" si="33"/>
        <v>#REF!</v>
      </c>
      <c r="U87" s="43" t="e">
        <f t="shared" si="33"/>
        <v>#REF!</v>
      </c>
      <c r="V87" s="43" t="e">
        <f t="shared" si="33"/>
        <v>#REF!</v>
      </c>
      <c r="W87" s="43" t="e">
        <f t="shared" si="33"/>
        <v>#REF!</v>
      </c>
      <c r="X87" s="43" t="e">
        <f t="shared" si="33"/>
        <v>#REF!</v>
      </c>
      <c r="Y87" s="43" t="e">
        <f t="shared" si="33"/>
        <v>#REF!</v>
      </c>
      <c r="Z87" s="43" t="e">
        <f t="shared" si="33"/>
        <v>#REF!</v>
      </c>
      <c r="AA87" s="43" t="e">
        <f t="shared" si="33"/>
        <v>#REF!</v>
      </c>
      <c r="AB87" s="43" t="e">
        <f t="shared" si="33"/>
        <v>#REF!</v>
      </c>
      <c r="AC87" s="43" t="e">
        <f t="shared" si="33"/>
        <v>#REF!</v>
      </c>
      <c r="AD87" s="43" t="e">
        <f t="shared" si="33"/>
        <v>#REF!</v>
      </c>
      <c r="AE87" s="43" t="e">
        <f t="shared" si="33"/>
        <v>#REF!</v>
      </c>
      <c r="AF87" s="43" t="e">
        <f t="shared" si="33"/>
        <v>#REF!</v>
      </c>
      <c r="AG87" s="43" t="e">
        <f t="shared" si="33"/>
        <v>#REF!</v>
      </c>
      <c r="AH87" s="43" t="e">
        <f t="shared" si="33"/>
        <v>#REF!</v>
      </c>
      <c r="AI87" s="43" t="e">
        <f t="shared" si="33"/>
        <v>#REF!</v>
      </c>
      <c r="AJ87" s="43" t="e">
        <f t="shared" si="33"/>
        <v>#REF!</v>
      </c>
      <c r="AK87" s="43" t="e">
        <f t="shared" si="33"/>
        <v>#REF!</v>
      </c>
      <c r="AL87" s="43" t="e">
        <f t="shared" si="33"/>
        <v>#REF!</v>
      </c>
      <c r="AM87" s="43" t="e">
        <f t="shared" si="33"/>
        <v>#REF!</v>
      </c>
      <c r="AN87" s="43" t="e">
        <f t="shared" si="33"/>
        <v>#REF!</v>
      </c>
      <c r="AO87" s="43" t="e">
        <f t="shared" si="33"/>
        <v>#REF!</v>
      </c>
      <c r="AP87" s="43" t="e">
        <f t="shared" si="33"/>
        <v>#REF!</v>
      </c>
      <c r="AQ87" s="43" t="e">
        <f t="shared" si="33"/>
        <v>#REF!</v>
      </c>
      <c r="AR87" s="43" t="e">
        <f t="shared" si="33"/>
        <v>#REF!</v>
      </c>
      <c r="AS87" s="43" t="e">
        <f t="shared" si="33"/>
        <v>#REF!</v>
      </c>
      <c r="AT87" s="43" t="e">
        <f t="shared" si="33"/>
        <v>#REF!</v>
      </c>
      <c r="AU87" s="43" t="e">
        <f t="shared" si="33"/>
        <v>#REF!</v>
      </c>
      <c r="AV87" s="43" t="e">
        <f t="shared" si="33"/>
        <v>#REF!</v>
      </c>
      <c r="AW87" s="149" t="e">
        <f>AW7*0.87*0.9</f>
        <v>#REF!</v>
      </c>
      <c r="AX87" s="149" t="e">
        <f t="shared" si="34"/>
        <v>#REF!</v>
      </c>
      <c r="AY87" s="57" t="e">
        <f t="shared" si="34"/>
        <v>#REF!</v>
      </c>
      <c r="AZ87" s="57" t="e">
        <f t="shared" si="34"/>
        <v>#REF!</v>
      </c>
      <c r="BA87" s="57" t="e">
        <f t="shared" si="34"/>
        <v>#REF!</v>
      </c>
      <c r="BB87" s="57" t="e">
        <f t="shared" si="34"/>
        <v>#REF!</v>
      </c>
      <c r="BC87" s="57" t="e">
        <f t="shared" si="34"/>
        <v>#REF!</v>
      </c>
      <c r="BD87" s="57" t="e">
        <f t="shared" si="34"/>
        <v>#REF!</v>
      </c>
      <c r="BE87" s="57" t="e">
        <f t="shared" si="34"/>
        <v>#REF!</v>
      </c>
      <c r="BF87" s="57" t="e">
        <f t="shared" si="34"/>
        <v>#REF!</v>
      </c>
      <c r="BG87" s="57" t="e">
        <f t="shared" si="34"/>
        <v>#REF!</v>
      </c>
      <c r="BH87" s="57" t="e">
        <f t="shared" ref="BH87:BK105" si="38">BH7*0.87*0.85</f>
        <v>#REF!</v>
      </c>
      <c r="BI87" s="57" t="e">
        <f t="shared" si="38"/>
        <v>#REF!</v>
      </c>
      <c r="BJ87" s="57" t="e">
        <f t="shared" si="38"/>
        <v>#REF!</v>
      </c>
      <c r="BK87" s="57" t="e">
        <f t="shared" si="38"/>
        <v>#REF!</v>
      </c>
      <c r="BL87" s="57" t="e">
        <f t="shared" ref="BL87:CD87" si="39">BL7*0.87*0.85</f>
        <v>#REF!</v>
      </c>
      <c r="BM87" s="57" t="e">
        <f t="shared" si="39"/>
        <v>#REF!</v>
      </c>
      <c r="BN87" s="57" t="e">
        <f t="shared" si="39"/>
        <v>#REF!</v>
      </c>
      <c r="BO87" s="57" t="e">
        <f t="shared" si="39"/>
        <v>#REF!</v>
      </c>
      <c r="BP87" s="57" t="e">
        <f t="shared" si="39"/>
        <v>#REF!</v>
      </c>
      <c r="BQ87" s="57" t="e">
        <f t="shared" si="39"/>
        <v>#REF!</v>
      </c>
      <c r="BR87" s="57" t="e">
        <f t="shared" si="39"/>
        <v>#REF!</v>
      </c>
      <c r="BS87" s="57" t="e">
        <f t="shared" si="39"/>
        <v>#REF!</v>
      </c>
      <c r="BT87" s="57" t="e">
        <f t="shared" si="39"/>
        <v>#REF!</v>
      </c>
      <c r="BU87" s="57" t="e">
        <f t="shared" si="39"/>
        <v>#REF!</v>
      </c>
      <c r="BV87" s="57" t="e">
        <f t="shared" si="39"/>
        <v>#REF!</v>
      </c>
      <c r="BW87" s="57" t="e">
        <f t="shared" si="39"/>
        <v>#REF!</v>
      </c>
      <c r="BX87" s="57" t="e">
        <f t="shared" si="39"/>
        <v>#REF!</v>
      </c>
      <c r="BY87" s="57" t="e">
        <f t="shared" si="39"/>
        <v>#REF!</v>
      </c>
      <c r="BZ87" s="57" t="e">
        <f t="shared" si="39"/>
        <v>#REF!</v>
      </c>
      <c r="CA87" s="57" t="e">
        <f t="shared" si="39"/>
        <v>#REF!</v>
      </c>
      <c r="CB87" s="57" t="e">
        <f t="shared" si="39"/>
        <v>#REF!</v>
      </c>
      <c r="CC87" s="57" t="e">
        <f t="shared" si="39"/>
        <v>#REF!</v>
      </c>
      <c r="CD87" s="57" t="e">
        <f t="shared" si="39"/>
        <v>#REF!</v>
      </c>
    </row>
    <row r="88" spans="1:82" s="36" customFormat="1" ht="12" customHeight="1" x14ac:dyDescent="0.2">
      <c r="A88" s="66" t="s">
        <v>64</v>
      </c>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57"/>
      <c r="AX88" s="57"/>
      <c r="AY88" s="57"/>
      <c r="AZ88" s="57"/>
      <c r="BA88" s="57"/>
      <c r="BB88" s="57"/>
      <c r="BC88" s="57"/>
      <c r="BD88" s="57"/>
      <c r="BE88" s="57"/>
      <c r="BF88" s="57"/>
      <c r="BG88" s="57"/>
      <c r="BH88" s="57"/>
      <c r="BI88" s="57"/>
      <c r="BJ88" s="57"/>
      <c r="BK88" s="57"/>
      <c r="BL88" s="57"/>
      <c r="BM88" s="57"/>
      <c r="BN88" s="57"/>
      <c r="BO88" s="57"/>
      <c r="BP88" s="57"/>
      <c r="BQ88" s="57"/>
      <c r="BR88" s="57"/>
      <c r="BS88" s="57"/>
      <c r="BT88" s="57"/>
      <c r="BU88" s="57"/>
      <c r="BV88" s="57"/>
      <c r="BW88" s="57"/>
      <c r="BX88" s="57"/>
      <c r="BY88" s="57"/>
      <c r="BZ88" s="57"/>
      <c r="CA88" s="57"/>
      <c r="CB88" s="57"/>
      <c r="CC88" s="57"/>
      <c r="CD88" s="57"/>
    </row>
    <row r="89" spans="1:82" s="9" customFormat="1" ht="12" customHeight="1" x14ac:dyDescent="0.2">
      <c r="A89" s="8">
        <v>1</v>
      </c>
      <c r="B89" s="43" t="e">
        <f t="shared" si="37"/>
        <v>#REF!</v>
      </c>
      <c r="C89" s="43" t="e">
        <f t="shared" si="37"/>
        <v>#REF!</v>
      </c>
      <c r="D89" s="43" t="e">
        <f t="shared" si="37"/>
        <v>#REF!</v>
      </c>
      <c r="E89" s="43" t="e">
        <f t="shared" si="37"/>
        <v>#REF!</v>
      </c>
      <c r="F89" s="43" t="e">
        <f t="shared" si="37"/>
        <v>#REF!</v>
      </c>
      <c r="G89" s="43" t="e">
        <f t="shared" si="37"/>
        <v>#REF!</v>
      </c>
      <c r="H89" s="43" t="e">
        <f t="shared" si="37"/>
        <v>#REF!</v>
      </c>
      <c r="I89" s="43" t="e">
        <f t="shared" si="37"/>
        <v>#REF!</v>
      </c>
      <c r="J89" s="43" t="e">
        <f t="shared" si="37"/>
        <v>#REF!</v>
      </c>
      <c r="K89" s="43" t="e">
        <f t="shared" si="37"/>
        <v>#REF!</v>
      </c>
      <c r="L89" s="43" t="e">
        <f t="shared" si="37"/>
        <v>#REF!</v>
      </c>
      <c r="M89" s="43" t="e">
        <f t="shared" si="37"/>
        <v>#REF!</v>
      </c>
      <c r="N89" s="43" t="e">
        <f t="shared" si="37"/>
        <v>#REF!</v>
      </c>
      <c r="O89" s="43" t="e">
        <f t="shared" si="37"/>
        <v>#REF!</v>
      </c>
      <c r="P89" s="43" t="e">
        <f t="shared" si="37"/>
        <v>#REF!</v>
      </c>
      <c r="Q89" s="43" t="e">
        <f t="shared" si="37"/>
        <v>#REF!</v>
      </c>
      <c r="R89" s="43" t="e">
        <f t="shared" ref="R89:AV90" si="40">R9*0.8*0.9</f>
        <v>#REF!</v>
      </c>
      <c r="S89" s="43" t="e">
        <f t="shared" si="40"/>
        <v>#REF!</v>
      </c>
      <c r="T89" s="43" t="e">
        <f t="shared" si="40"/>
        <v>#REF!</v>
      </c>
      <c r="U89" s="43" t="e">
        <f t="shared" si="40"/>
        <v>#REF!</v>
      </c>
      <c r="V89" s="43" t="e">
        <f t="shared" si="40"/>
        <v>#REF!</v>
      </c>
      <c r="W89" s="43" t="e">
        <f t="shared" si="40"/>
        <v>#REF!</v>
      </c>
      <c r="X89" s="43" t="e">
        <f t="shared" si="40"/>
        <v>#REF!</v>
      </c>
      <c r="Y89" s="43" t="e">
        <f t="shared" si="40"/>
        <v>#REF!</v>
      </c>
      <c r="Z89" s="43" t="e">
        <f t="shared" si="40"/>
        <v>#REF!</v>
      </c>
      <c r="AA89" s="43" t="e">
        <f t="shared" si="40"/>
        <v>#REF!</v>
      </c>
      <c r="AB89" s="43" t="e">
        <f t="shared" si="40"/>
        <v>#REF!</v>
      </c>
      <c r="AC89" s="43" t="e">
        <f t="shared" si="40"/>
        <v>#REF!</v>
      </c>
      <c r="AD89" s="43" t="e">
        <f t="shared" si="40"/>
        <v>#REF!</v>
      </c>
      <c r="AE89" s="43" t="e">
        <f t="shared" si="40"/>
        <v>#REF!</v>
      </c>
      <c r="AF89" s="43" t="e">
        <f t="shared" si="40"/>
        <v>#REF!</v>
      </c>
      <c r="AG89" s="43" t="e">
        <f t="shared" si="40"/>
        <v>#REF!</v>
      </c>
      <c r="AH89" s="43" t="e">
        <f t="shared" si="40"/>
        <v>#REF!</v>
      </c>
      <c r="AI89" s="43" t="e">
        <f t="shared" si="40"/>
        <v>#REF!</v>
      </c>
      <c r="AJ89" s="43" t="e">
        <f t="shared" si="40"/>
        <v>#REF!</v>
      </c>
      <c r="AK89" s="43" t="e">
        <f t="shared" si="40"/>
        <v>#REF!</v>
      </c>
      <c r="AL89" s="43" t="e">
        <f t="shared" si="40"/>
        <v>#REF!</v>
      </c>
      <c r="AM89" s="43" t="e">
        <f t="shared" si="40"/>
        <v>#REF!</v>
      </c>
      <c r="AN89" s="43" t="e">
        <f t="shared" si="40"/>
        <v>#REF!</v>
      </c>
      <c r="AO89" s="43" t="e">
        <f t="shared" si="40"/>
        <v>#REF!</v>
      </c>
      <c r="AP89" s="43" t="e">
        <f t="shared" si="40"/>
        <v>#REF!</v>
      </c>
      <c r="AQ89" s="43" t="e">
        <f t="shared" si="40"/>
        <v>#REF!</v>
      </c>
      <c r="AR89" s="43" t="e">
        <f t="shared" si="40"/>
        <v>#REF!</v>
      </c>
      <c r="AS89" s="43" t="e">
        <f t="shared" si="40"/>
        <v>#REF!</v>
      </c>
      <c r="AT89" s="43" t="e">
        <f t="shared" si="40"/>
        <v>#REF!</v>
      </c>
      <c r="AU89" s="43" t="e">
        <f t="shared" si="40"/>
        <v>#REF!</v>
      </c>
      <c r="AV89" s="43" t="e">
        <f t="shared" si="40"/>
        <v>#REF!</v>
      </c>
      <c r="AW89" s="149" t="e">
        <f t="shared" ref="AW89:BG99" si="41">AW9*0.87*0.9</f>
        <v>#REF!</v>
      </c>
      <c r="AX89" s="149" t="e">
        <f t="shared" si="41"/>
        <v>#REF!</v>
      </c>
      <c r="AY89" s="57" t="e">
        <f t="shared" si="41"/>
        <v>#REF!</v>
      </c>
      <c r="AZ89" s="57" t="e">
        <f t="shared" si="41"/>
        <v>#REF!</v>
      </c>
      <c r="BA89" s="57" t="e">
        <f t="shared" si="41"/>
        <v>#REF!</v>
      </c>
      <c r="BB89" s="57" t="e">
        <f t="shared" si="41"/>
        <v>#REF!</v>
      </c>
      <c r="BC89" s="57" t="e">
        <f t="shared" si="41"/>
        <v>#REF!</v>
      </c>
      <c r="BD89" s="57" t="e">
        <f t="shared" si="41"/>
        <v>#REF!</v>
      </c>
      <c r="BE89" s="57" t="e">
        <f t="shared" si="41"/>
        <v>#REF!</v>
      </c>
      <c r="BF89" s="57" t="e">
        <f t="shared" si="41"/>
        <v>#REF!</v>
      </c>
      <c r="BG89" s="57" t="e">
        <f t="shared" si="41"/>
        <v>#REF!</v>
      </c>
      <c r="BH89" s="57" t="e">
        <f t="shared" si="38"/>
        <v>#REF!</v>
      </c>
      <c r="BI89" s="57" t="e">
        <f t="shared" si="35"/>
        <v>#REF!</v>
      </c>
      <c r="BJ89" s="57" t="e">
        <f t="shared" si="35"/>
        <v>#REF!</v>
      </c>
      <c r="BK89" s="57" t="e">
        <f t="shared" si="35"/>
        <v>#REF!</v>
      </c>
      <c r="BL89" s="57" t="e">
        <f t="shared" ref="BL89:CD89" si="42">BL9*0.87*0.85</f>
        <v>#REF!</v>
      </c>
      <c r="BM89" s="57" t="e">
        <f t="shared" si="42"/>
        <v>#REF!</v>
      </c>
      <c r="BN89" s="57" t="e">
        <f t="shared" si="42"/>
        <v>#REF!</v>
      </c>
      <c r="BO89" s="57" t="e">
        <f t="shared" si="42"/>
        <v>#REF!</v>
      </c>
      <c r="BP89" s="57" t="e">
        <f t="shared" si="42"/>
        <v>#REF!</v>
      </c>
      <c r="BQ89" s="57" t="e">
        <f t="shared" si="42"/>
        <v>#REF!</v>
      </c>
      <c r="BR89" s="57" t="e">
        <f t="shared" si="42"/>
        <v>#REF!</v>
      </c>
      <c r="BS89" s="57" t="e">
        <f t="shared" si="42"/>
        <v>#REF!</v>
      </c>
      <c r="BT89" s="57" t="e">
        <f t="shared" si="42"/>
        <v>#REF!</v>
      </c>
      <c r="BU89" s="57" t="e">
        <f t="shared" si="42"/>
        <v>#REF!</v>
      </c>
      <c r="BV89" s="57" t="e">
        <f t="shared" si="42"/>
        <v>#REF!</v>
      </c>
      <c r="BW89" s="57" t="e">
        <f t="shared" si="42"/>
        <v>#REF!</v>
      </c>
      <c r="BX89" s="57" t="e">
        <f t="shared" si="42"/>
        <v>#REF!</v>
      </c>
      <c r="BY89" s="57" t="e">
        <f t="shared" si="42"/>
        <v>#REF!</v>
      </c>
      <c r="BZ89" s="57" t="e">
        <f t="shared" si="42"/>
        <v>#REF!</v>
      </c>
      <c r="CA89" s="57" t="e">
        <f t="shared" si="42"/>
        <v>#REF!</v>
      </c>
      <c r="CB89" s="57" t="e">
        <f t="shared" si="42"/>
        <v>#REF!</v>
      </c>
      <c r="CC89" s="57" t="e">
        <f t="shared" si="42"/>
        <v>#REF!</v>
      </c>
      <c r="CD89" s="57" t="e">
        <f t="shared" si="42"/>
        <v>#REF!</v>
      </c>
    </row>
    <row r="90" spans="1:82" s="9" customFormat="1" ht="12" customHeight="1" x14ac:dyDescent="0.2">
      <c r="A90" s="8">
        <v>2</v>
      </c>
      <c r="B90" s="43" t="e">
        <f t="shared" si="37"/>
        <v>#REF!</v>
      </c>
      <c r="C90" s="43" t="e">
        <f t="shared" si="37"/>
        <v>#REF!</v>
      </c>
      <c r="D90" s="43" t="e">
        <f t="shared" si="37"/>
        <v>#REF!</v>
      </c>
      <c r="E90" s="43" t="e">
        <f t="shared" si="37"/>
        <v>#REF!</v>
      </c>
      <c r="F90" s="43" t="e">
        <f t="shared" si="37"/>
        <v>#REF!</v>
      </c>
      <c r="G90" s="43" t="e">
        <f t="shared" si="37"/>
        <v>#REF!</v>
      </c>
      <c r="H90" s="43" t="e">
        <f t="shared" si="37"/>
        <v>#REF!</v>
      </c>
      <c r="I90" s="43" t="e">
        <f t="shared" si="37"/>
        <v>#REF!</v>
      </c>
      <c r="J90" s="43" t="e">
        <f t="shared" si="37"/>
        <v>#REF!</v>
      </c>
      <c r="K90" s="43" t="e">
        <f t="shared" si="37"/>
        <v>#REF!</v>
      </c>
      <c r="L90" s="43" t="e">
        <f t="shared" si="37"/>
        <v>#REF!</v>
      </c>
      <c r="M90" s="43" t="e">
        <f t="shared" si="37"/>
        <v>#REF!</v>
      </c>
      <c r="N90" s="43" t="e">
        <f t="shared" si="37"/>
        <v>#REF!</v>
      </c>
      <c r="O90" s="43" t="e">
        <f t="shared" si="37"/>
        <v>#REF!</v>
      </c>
      <c r="P90" s="43" t="e">
        <f t="shared" si="37"/>
        <v>#REF!</v>
      </c>
      <c r="Q90" s="43" t="e">
        <f t="shared" si="37"/>
        <v>#REF!</v>
      </c>
      <c r="R90" s="43" t="e">
        <f t="shared" si="40"/>
        <v>#REF!</v>
      </c>
      <c r="S90" s="43" t="e">
        <f t="shared" si="40"/>
        <v>#REF!</v>
      </c>
      <c r="T90" s="43" t="e">
        <f t="shared" si="40"/>
        <v>#REF!</v>
      </c>
      <c r="U90" s="43" t="e">
        <f t="shared" si="40"/>
        <v>#REF!</v>
      </c>
      <c r="V90" s="43" t="e">
        <f t="shared" si="40"/>
        <v>#REF!</v>
      </c>
      <c r="W90" s="43" t="e">
        <f t="shared" si="40"/>
        <v>#REF!</v>
      </c>
      <c r="X90" s="43" t="e">
        <f t="shared" si="40"/>
        <v>#REF!</v>
      </c>
      <c r="Y90" s="43" t="e">
        <f t="shared" si="40"/>
        <v>#REF!</v>
      </c>
      <c r="Z90" s="43" t="e">
        <f t="shared" si="40"/>
        <v>#REF!</v>
      </c>
      <c r="AA90" s="43" t="e">
        <f t="shared" si="40"/>
        <v>#REF!</v>
      </c>
      <c r="AB90" s="43" t="e">
        <f t="shared" si="40"/>
        <v>#REF!</v>
      </c>
      <c r="AC90" s="43" t="e">
        <f t="shared" si="40"/>
        <v>#REF!</v>
      </c>
      <c r="AD90" s="43" t="e">
        <f t="shared" si="40"/>
        <v>#REF!</v>
      </c>
      <c r="AE90" s="43" t="e">
        <f t="shared" si="40"/>
        <v>#REF!</v>
      </c>
      <c r="AF90" s="43" t="e">
        <f t="shared" si="40"/>
        <v>#REF!</v>
      </c>
      <c r="AG90" s="43" t="e">
        <f t="shared" si="40"/>
        <v>#REF!</v>
      </c>
      <c r="AH90" s="43" t="e">
        <f t="shared" si="40"/>
        <v>#REF!</v>
      </c>
      <c r="AI90" s="43" t="e">
        <f t="shared" si="40"/>
        <v>#REF!</v>
      </c>
      <c r="AJ90" s="43" t="e">
        <f t="shared" si="40"/>
        <v>#REF!</v>
      </c>
      <c r="AK90" s="43" t="e">
        <f t="shared" si="40"/>
        <v>#REF!</v>
      </c>
      <c r="AL90" s="43" t="e">
        <f t="shared" si="40"/>
        <v>#REF!</v>
      </c>
      <c r="AM90" s="43" t="e">
        <f t="shared" si="40"/>
        <v>#REF!</v>
      </c>
      <c r="AN90" s="43" t="e">
        <f t="shared" si="40"/>
        <v>#REF!</v>
      </c>
      <c r="AO90" s="43" t="e">
        <f t="shared" si="40"/>
        <v>#REF!</v>
      </c>
      <c r="AP90" s="43" t="e">
        <f t="shared" si="40"/>
        <v>#REF!</v>
      </c>
      <c r="AQ90" s="43" t="e">
        <f t="shared" si="40"/>
        <v>#REF!</v>
      </c>
      <c r="AR90" s="43" t="e">
        <f t="shared" si="40"/>
        <v>#REF!</v>
      </c>
      <c r="AS90" s="43" t="e">
        <f t="shared" si="40"/>
        <v>#REF!</v>
      </c>
      <c r="AT90" s="43" t="e">
        <f t="shared" si="40"/>
        <v>#REF!</v>
      </c>
      <c r="AU90" s="43" t="e">
        <f t="shared" si="40"/>
        <v>#REF!</v>
      </c>
      <c r="AV90" s="43" t="e">
        <f t="shared" si="40"/>
        <v>#REF!</v>
      </c>
      <c r="AW90" s="149" t="e">
        <f t="shared" si="41"/>
        <v>#REF!</v>
      </c>
      <c r="AX90" s="149" t="e">
        <f t="shared" si="41"/>
        <v>#REF!</v>
      </c>
      <c r="AY90" s="57" t="e">
        <f t="shared" si="41"/>
        <v>#REF!</v>
      </c>
      <c r="AZ90" s="57" t="e">
        <f t="shared" si="41"/>
        <v>#REF!</v>
      </c>
      <c r="BA90" s="57" t="e">
        <f t="shared" si="41"/>
        <v>#REF!</v>
      </c>
      <c r="BB90" s="57" t="e">
        <f t="shared" si="41"/>
        <v>#REF!</v>
      </c>
      <c r="BC90" s="57" t="e">
        <f t="shared" si="41"/>
        <v>#REF!</v>
      </c>
      <c r="BD90" s="57" t="e">
        <f t="shared" si="41"/>
        <v>#REF!</v>
      </c>
      <c r="BE90" s="57" t="e">
        <f t="shared" si="41"/>
        <v>#REF!</v>
      </c>
      <c r="BF90" s="57" t="e">
        <f t="shared" si="41"/>
        <v>#REF!</v>
      </c>
      <c r="BG90" s="57" t="e">
        <f t="shared" si="41"/>
        <v>#REF!</v>
      </c>
      <c r="BH90" s="57" t="e">
        <f t="shared" si="38"/>
        <v>#REF!</v>
      </c>
      <c r="BI90" s="57" t="e">
        <f t="shared" si="35"/>
        <v>#REF!</v>
      </c>
      <c r="BJ90" s="57" t="e">
        <f t="shared" si="35"/>
        <v>#REF!</v>
      </c>
      <c r="BK90" s="57" t="e">
        <f t="shared" si="35"/>
        <v>#REF!</v>
      </c>
      <c r="BL90" s="57" t="e">
        <f t="shared" ref="BL90:CD90" si="43">BL10*0.87*0.85</f>
        <v>#REF!</v>
      </c>
      <c r="BM90" s="57" t="e">
        <f t="shared" si="43"/>
        <v>#REF!</v>
      </c>
      <c r="BN90" s="57" t="e">
        <f t="shared" si="43"/>
        <v>#REF!</v>
      </c>
      <c r="BO90" s="57" t="e">
        <f t="shared" si="43"/>
        <v>#REF!</v>
      </c>
      <c r="BP90" s="57" t="e">
        <f t="shared" si="43"/>
        <v>#REF!</v>
      </c>
      <c r="BQ90" s="57" t="e">
        <f t="shared" si="43"/>
        <v>#REF!</v>
      </c>
      <c r="BR90" s="57" t="e">
        <f t="shared" si="43"/>
        <v>#REF!</v>
      </c>
      <c r="BS90" s="57" t="e">
        <f t="shared" si="43"/>
        <v>#REF!</v>
      </c>
      <c r="BT90" s="57" t="e">
        <f t="shared" si="43"/>
        <v>#REF!</v>
      </c>
      <c r="BU90" s="57" t="e">
        <f t="shared" si="43"/>
        <v>#REF!</v>
      </c>
      <c r="BV90" s="57" t="e">
        <f t="shared" si="43"/>
        <v>#REF!</v>
      </c>
      <c r="BW90" s="57" t="e">
        <f t="shared" si="43"/>
        <v>#REF!</v>
      </c>
      <c r="BX90" s="57" t="e">
        <f t="shared" si="43"/>
        <v>#REF!</v>
      </c>
      <c r="BY90" s="57" t="e">
        <f t="shared" si="43"/>
        <v>#REF!</v>
      </c>
      <c r="BZ90" s="57" t="e">
        <f t="shared" si="43"/>
        <v>#REF!</v>
      </c>
      <c r="CA90" s="57" t="e">
        <f t="shared" si="43"/>
        <v>#REF!</v>
      </c>
      <c r="CB90" s="57" t="e">
        <f t="shared" si="43"/>
        <v>#REF!</v>
      </c>
      <c r="CC90" s="57" t="e">
        <f t="shared" si="43"/>
        <v>#REF!</v>
      </c>
      <c r="CD90" s="57" t="e">
        <f t="shared" si="43"/>
        <v>#REF!</v>
      </c>
    </row>
    <row r="91" spans="1:82" s="36" customFormat="1" ht="12" customHeight="1" x14ac:dyDescent="0.2">
      <c r="A91" s="66" t="s">
        <v>65</v>
      </c>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57"/>
      <c r="AX91" s="57"/>
      <c r="AY91" s="57"/>
      <c r="AZ91" s="57"/>
      <c r="BA91" s="57"/>
      <c r="BB91" s="57"/>
      <c r="BC91" s="57"/>
      <c r="BD91" s="57"/>
      <c r="BE91" s="57"/>
      <c r="BF91" s="57"/>
      <c r="BG91" s="57"/>
      <c r="BH91" s="57"/>
      <c r="BI91" s="57"/>
      <c r="BJ91" s="57"/>
      <c r="BK91" s="57"/>
      <c r="BL91" s="57"/>
      <c r="BM91" s="57"/>
      <c r="BN91" s="57"/>
      <c r="BO91" s="57"/>
      <c r="BP91" s="57"/>
      <c r="BQ91" s="57"/>
      <c r="BR91" s="57"/>
      <c r="BS91" s="57"/>
      <c r="BT91" s="57"/>
      <c r="BU91" s="57"/>
      <c r="BV91" s="57"/>
      <c r="BW91" s="57"/>
      <c r="BX91" s="57"/>
      <c r="BY91" s="57"/>
      <c r="BZ91" s="57"/>
      <c r="CA91" s="57"/>
      <c r="CB91" s="57"/>
      <c r="CC91" s="57"/>
      <c r="CD91" s="57"/>
    </row>
    <row r="92" spans="1:82" s="9" customFormat="1" ht="12" customHeight="1" x14ac:dyDescent="0.2">
      <c r="A92" s="8">
        <v>1</v>
      </c>
      <c r="B92" s="43" t="e">
        <f t="shared" si="37"/>
        <v>#REF!</v>
      </c>
      <c r="C92" s="43" t="e">
        <f t="shared" si="37"/>
        <v>#REF!</v>
      </c>
      <c r="D92" s="43" t="e">
        <f t="shared" si="37"/>
        <v>#REF!</v>
      </c>
      <c r="E92" s="43" t="e">
        <f t="shared" si="37"/>
        <v>#REF!</v>
      </c>
      <c r="F92" s="43" t="e">
        <f t="shared" si="37"/>
        <v>#REF!</v>
      </c>
      <c r="G92" s="43" t="e">
        <f t="shared" si="37"/>
        <v>#REF!</v>
      </c>
      <c r="H92" s="43" t="e">
        <f t="shared" si="37"/>
        <v>#REF!</v>
      </c>
      <c r="I92" s="43" t="e">
        <f t="shared" si="37"/>
        <v>#REF!</v>
      </c>
      <c r="J92" s="43" t="e">
        <f t="shared" si="37"/>
        <v>#REF!</v>
      </c>
      <c r="K92" s="43" t="e">
        <f t="shared" si="37"/>
        <v>#REF!</v>
      </c>
      <c r="L92" s="43" t="e">
        <f t="shared" si="37"/>
        <v>#REF!</v>
      </c>
      <c r="M92" s="43" t="e">
        <f t="shared" si="37"/>
        <v>#REF!</v>
      </c>
      <c r="N92" s="43" t="e">
        <f t="shared" si="37"/>
        <v>#REF!</v>
      </c>
      <c r="O92" s="43" t="e">
        <f t="shared" si="37"/>
        <v>#REF!</v>
      </c>
      <c r="P92" s="43" t="e">
        <f t="shared" si="37"/>
        <v>#REF!</v>
      </c>
      <c r="Q92" s="43" t="e">
        <f t="shared" si="37"/>
        <v>#REF!</v>
      </c>
      <c r="R92" s="43" t="e">
        <f t="shared" ref="R92:AV93" si="44">R12*0.8*0.9</f>
        <v>#REF!</v>
      </c>
      <c r="S92" s="43" t="e">
        <f t="shared" si="44"/>
        <v>#REF!</v>
      </c>
      <c r="T92" s="43" t="e">
        <f t="shared" si="44"/>
        <v>#REF!</v>
      </c>
      <c r="U92" s="43" t="e">
        <f t="shared" si="44"/>
        <v>#REF!</v>
      </c>
      <c r="V92" s="43" t="e">
        <f t="shared" si="44"/>
        <v>#REF!</v>
      </c>
      <c r="W92" s="43" t="e">
        <f t="shared" si="44"/>
        <v>#REF!</v>
      </c>
      <c r="X92" s="43" t="e">
        <f t="shared" si="44"/>
        <v>#REF!</v>
      </c>
      <c r="Y92" s="43" t="e">
        <f t="shared" si="44"/>
        <v>#REF!</v>
      </c>
      <c r="Z92" s="43" t="e">
        <f t="shared" si="44"/>
        <v>#REF!</v>
      </c>
      <c r="AA92" s="43" t="e">
        <f t="shared" si="44"/>
        <v>#REF!</v>
      </c>
      <c r="AB92" s="43" t="e">
        <f t="shared" si="44"/>
        <v>#REF!</v>
      </c>
      <c r="AC92" s="43" t="e">
        <f t="shared" si="44"/>
        <v>#REF!</v>
      </c>
      <c r="AD92" s="43" t="e">
        <f t="shared" si="44"/>
        <v>#REF!</v>
      </c>
      <c r="AE92" s="43" t="e">
        <f t="shared" si="44"/>
        <v>#REF!</v>
      </c>
      <c r="AF92" s="43" t="e">
        <f t="shared" si="44"/>
        <v>#REF!</v>
      </c>
      <c r="AG92" s="43" t="e">
        <f t="shared" si="44"/>
        <v>#REF!</v>
      </c>
      <c r="AH92" s="43" t="e">
        <f t="shared" si="44"/>
        <v>#REF!</v>
      </c>
      <c r="AI92" s="43" t="e">
        <f t="shared" si="44"/>
        <v>#REF!</v>
      </c>
      <c r="AJ92" s="43" t="e">
        <f t="shared" si="44"/>
        <v>#REF!</v>
      </c>
      <c r="AK92" s="43" t="e">
        <f t="shared" si="44"/>
        <v>#REF!</v>
      </c>
      <c r="AL92" s="43" t="e">
        <f t="shared" si="44"/>
        <v>#REF!</v>
      </c>
      <c r="AM92" s="43" t="e">
        <f t="shared" si="44"/>
        <v>#REF!</v>
      </c>
      <c r="AN92" s="43" t="e">
        <f t="shared" si="44"/>
        <v>#REF!</v>
      </c>
      <c r="AO92" s="43" t="e">
        <f t="shared" si="44"/>
        <v>#REF!</v>
      </c>
      <c r="AP92" s="43" t="e">
        <f t="shared" si="44"/>
        <v>#REF!</v>
      </c>
      <c r="AQ92" s="43" t="e">
        <f t="shared" si="44"/>
        <v>#REF!</v>
      </c>
      <c r="AR92" s="43" t="e">
        <f t="shared" si="44"/>
        <v>#REF!</v>
      </c>
      <c r="AS92" s="43" t="e">
        <f t="shared" si="44"/>
        <v>#REF!</v>
      </c>
      <c r="AT92" s="43" t="e">
        <f t="shared" si="44"/>
        <v>#REF!</v>
      </c>
      <c r="AU92" s="43" t="e">
        <f t="shared" si="44"/>
        <v>#REF!</v>
      </c>
      <c r="AV92" s="43" t="e">
        <f t="shared" si="44"/>
        <v>#REF!</v>
      </c>
      <c r="AW92" s="149" t="e">
        <f t="shared" si="41"/>
        <v>#REF!</v>
      </c>
      <c r="AX92" s="149" t="e">
        <f t="shared" si="41"/>
        <v>#REF!</v>
      </c>
      <c r="AY92" s="57" t="e">
        <f t="shared" si="41"/>
        <v>#REF!</v>
      </c>
      <c r="AZ92" s="57" t="e">
        <f t="shared" si="41"/>
        <v>#REF!</v>
      </c>
      <c r="BA92" s="57" t="e">
        <f t="shared" si="41"/>
        <v>#REF!</v>
      </c>
      <c r="BB92" s="57" t="e">
        <f t="shared" si="41"/>
        <v>#REF!</v>
      </c>
      <c r="BC92" s="57" t="e">
        <f t="shared" si="41"/>
        <v>#REF!</v>
      </c>
      <c r="BD92" s="57" t="e">
        <f t="shared" si="41"/>
        <v>#REF!</v>
      </c>
      <c r="BE92" s="57" t="e">
        <f t="shared" si="41"/>
        <v>#REF!</v>
      </c>
      <c r="BF92" s="57" t="e">
        <f t="shared" si="41"/>
        <v>#REF!</v>
      </c>
      <c r="BG92" s="57" t="e">
        <f t="shared" si="41"/>
        <v>#REF!</v>
      </c>
      <c r="BH92" s="57" t="e">
        <f t="shared" si="38"/>
        <v>#REF!</v>
      </c>
      <c r="BI92" s="57" t="e">
        <f t="shared" si="35"/>
        <v>#REF!</v>
      </c>
      <c r="BJ92" s="57" t="e">
        <f t="shared" si="35"/>
        <v>#REF!</v>
      </c>
      <c r="BK92" s="57" t="e">
        <f t="shared" si="35"/>
        <v>#REF!</v>
      </c>
      <c r="BL92" s="57" t="e">
        <f t="shared" ref="BL92:CD92" si="45">BL12*0.87*0.85</f>
        <v>#REF!</v>
      </c>
      <c r="BM92" s="57" t="e">
        <f t="shared" si="45"/>
        <v>#REF!</v>
      </c>
      <c r="BN92" s="57" t="e">
        <f t="shared" si="45"/>
        <v>#REF!</v>
      </c>
      <c r="BO92" s="57" t="e">
        <f t="shared" si="45"/>
        <v>#REF!</v>
      </c>
      <c r="BP92" s="57" t="e">
        <f t="shared" si="45"/>
        <v>#REF!</v>
      </c>
      <c r="BQ92" s="57" t="e">
        <f t="shared" si="45"/>
        <v>#REF!</v>
      </c>
      <c r="BR92" s="57" t="e">
        <f t="shared" si="45"/>
        <v>#REF!</v>
      </c>
      <c r="BS92" s="57" t="e">
        <f t="shared" si="45"/>
        <v>#REF!</v>
      </c>
      <c r="BT92" s="57" t="e">
        <f t="shared" si="45"/>
        <v>#REF!</v>
      </c>
      <c r="BU92" s="57" t="e">
        <f t="shared" si="45"/>
        <v>#REF!</v>
      </c>
      <c r="BV92" s="57" t="e">
        <f t="shared" si="45"/>
        <v>#REF!</v>
      </c>
      <c r="BW92" s="57" t="e">
        <f t="shared" si="45"/>
        <v>#REF!</v>
      </c>
      <c r="BX92" s="57" t="e">
        <f t="shared" si="45"/>
        <v>#REF!</v>
      </c>
      <c r="BY92" s="57" t="e">
        <f t="shared" si="45"/>
        <v>#REF!</v>
      </c>
      <c r="BZ92" s="57" t="e">
        <f t="shared" si="45"/>
        <v>#REF!</v>
      </c>
      <c r="CA92" s="57" t="e">
        <f t="shared" si="45"/>
        <v>#REF!</v>
      </c>
      <c r="CB92" s="57" t="e">
        <f t="shared" si="45"/>
        <v>#REF!</v>
      </c>
      <c r="CC92" s="57" t="e">
        <f t="shared" si="45"/>
        <v>#REF!</v>
      </c>
      <c r="CD92" s="57" t="e">
        <f t="shared" si="45"/>
        <v>#REF!</v>
      </c>
    </row>
    <row r="93" spans="1:82" s="9" customFormat="1" ht="12" customHeight="1" x14ac:dyDescent="0.2">
      <c r="A93" s="8">
        <v>2</v>
      </c>
      <c r="B93" s="43" t="e">
        <f t="shared" si="37"/>
        <v>#REF!</v>
      </c>
      <c r="C93" s="43" t="e">
        <f t="shared" si="37"/>
        <v>#REF!</v>
      </c>
      <c r="D93" s="43" t="e">
        <f t="shared" si="37"/>
        <v>#REF!</v>
      </c>
      <c r="E93" s="43" t="e">
        <f t="shared" si="37"/>
        <v>#REF!</v>
      </c>
      <c r="F93" s="43" t="e">
        <f t="shared" si="37"/>
        <v>#REF!</v>
      </c>
      <c r="G93" s="43" t="e">
        <f t="shared" si="37"/>
        <v>#REF!</v>
      </c>
      <c r="H93" s="43" t="e">
        <f t="shared" si="37"/>
        <v>#REF!</v>
      </c>
      <c r="I93" s="43" t="e">
        <f t="shared" si="37"/>
        <v>#REF!</v>
      </c>
      <c r="J93" s="43" t="e">
        <f t="shared" si="37"/>
        <v>#REF!</v>
      </c>
      <c r="K93" s="43" t="e">
        <f t="shared" si="37"/>
        <v>#REF!</v>
      </c>
      <c r="L93" s="43" t="e">
        <f t="shared" si="37"/>
        <v>#REF!</v>
      </c>
      <c r="M93" s="43" t="e">
        <f t="shared" si="37"/>
        <v>#REF!</v>
      </c>
      <c r="N93" s="43" t="e">
        <f t="shared" si="37"/>
        <v>#REF!</v>
      </c>
      <c r="O93" s="43" t="e">
        <f t="shared" si="37"/>
        <v>#REF!</v>
      </c>
      <c r="P93" s="43" t="e">
        <f t="shared" si="37"/>
        <v>#REF!</v>
      </c>
      <c r="Q93" s="43" t="e">
        <f t="shared" si="37"/>
        <v>#REF!</v>
      </c>
      <c r="R93" s="43" t="e">
        <f t="shared" si="44"/>
        <v>#REF!</v>
      </c>
      <c r="S93" s="43" t="e">
        <f t="shared" si="44"/>
        <v>#REF!</v>
      </c>
      <c r="T93" s="43" t="e">
        <f t="shared" si="44"/>
        <v>#REF!</v>
      </c>
      <c r="U93" s="43" t="e">
        <f t="shared" si="44"/>
        <v>#REF!</v>
      </c>
      <c r="V93" s="43" t="e">
        <f t="shared" si="44"/>
        <v>#REF!</v>
      </c>
      <c r="W93" s="43" t="e">
        <f t="shared" si="44"/>
        <v>#REF!</v>
      </c>
      <c r="X93" s="43" t="e">
        <f t="shared" si="44"/>
        <v>#REF!</v>
      </c>
      <c r="Y93" s="43" t="e">
        <f t="shared" si="44"/>
        <v>#REF!</v>
      </c>
      <c r="Z93" s="43" t="e">
        <f t="shared" si="44"/>
        <v>#REF!</v>
      </c>
      <c r="AA93" s="43" t="e">
        <f t="shared" si="44"/>
        <v>#REF!</v>
      </c>
      <c r="AB93" s="43" t="e">
        <f t="shared" si="44"/>
        <v>#REF!</v>
      </c>
      <c r="AC93" s="43" t="e">
        <f t="shared" si="44"/>
        <v>#REF!</v>
      </c>
      <c r="AD93" s="43" t="e">
        <f t="shared" si="44"/>
        <v>#REF!</v>
      </c>
      <c r="AE93" s="43" t="e">
        <f t="shared" si="44"/>
        <v>#REF!</v>
      </c>
      <c r="AF93" s="43" t="e">
        <f t="shared" si="44"/>
        <v>#REF!</v>
      </c>
      <c r="AG93" s="43" t="e">
        <f t="shared" si="44"/>
        <v>#REF!</v>
      </c>
      <c r="AH93" s="43" t="e">
        <f t="shared" si="44"/>
        <v>#REF!</v>
      </c>
      <c r="AI93" s="43" t="e">
        <f t="shared" si="44"/>
        <v>#REF!</v>
      </c>
      <c r="AJ93" s="43" t="e">
        <f t="shared" si="44"/>
        <v>#REF!</v>
      </c>
      <c r="AK93" s="43" t="e">
        <f t="shared" si="44"/>
        <v>#REF!</v>
      </c>
      <c r="AL93" s="43" t="e">
        <f t="shared" si="44"/>
        <v>#REF!</v>
      </c>
      <c r="AM93" s="43" t="e">
        <f t="shared" si="44"/>
        <v>#REF!</v>
      </c>
      <c r="AN93" s="43" t="e">
        <f t="shared" si="44"/>
        <v>#REF!</v>
      </c>
      <c r="AO93" s="43" t="e">
        <f t="shared" si="44"/>
        <v>#REF!</v>
      </c>
      <c r="AP93" s="43" t="e">
        <f t="shared" si="44"/>
        <v>#REF!</v>
      </c>
      <c r="AQ93" s="43" t="e">
        <f t="shared" si="44"/>
        <v>#REF!</v>
      </c>
      <c r="AR93" s="43" t="e">
        <f t="shared" si="44"/>
        <v>#REF!</v>
      </c>
      <c r="AS93" s="43" t="e">
        <f t="shared" si="44"/>
        <v>#REF!</v>
      </c>
      <c r="AT93" s="43" t="e">
        <f t="shared" si="44"/>
        <v>#REF!</v>
      </c>
      <c r="AU93" s="43" t="e">
        <f t="shared" si="44"/>
        <v>#REF!</v>
      </c>
      <c r="AV93" s="43" t="e">
        <f t="shared" si="44"/>
        <v>#REF!</v>
      </c>
      <c r="AW93" s="149" t="e">
        <f t="shared" si="41"/>
        <v>#REF!</v>
      </c>
      <c r="AX93" s="149" t="e">
        <f t="shared" si="41"/>
        <v>#REF!</v>
      </c>
      <c r="AY93" s="57" t="e">
        <f t="shared" si="41"/>
        <v>#REF!</v>
      </c>
      <c r="AZ93" s="57" t="e">
        <f t="shared" si="41"/>
        <v>#REF!</v>
      </c>
      <c r="BA93" s="57" t="e">
        <f t="shared" si="41"/>
        <v>#REF!</v>
      </c>
      <c r="BB93" s="57" t="e">
        <f t="shared" si="41"/>
        <v>#REF!</v>
      </c>
      <c r="BC93" s="57" t="e">
        <f t="shared" si="41"/>
        <v>#REF!</v>
      </c>
      <c r="BD93" s="57" t="e">
        <f t="shared" si="41"/>
        <v>#REF!</v>
      </c>
      <c r="BE93" s="57" t="e">
        <f t="shared" si="41"/>
        <v>#REF!</v>
      </c>
      <c r="BF93" s="57" t="e">
        <f t="shared" si="41"/>
        <v>#REF!</v>
      </c>
      <c r="BG93" s="57" t="e">
        <f t="shared" si="41"/>
        <v>#REF!</v>
      </c>
      <c r="BH93" s="57" t="e">
        <f t="shared" si="38"/>
        <v>#REF!</v>
      </c>
      <c r="BI93" s="57" t="e">
        <f t="shared" si="35"/>
        <v>#REF!</v>
      </c>
      <c r="BJ93" s="57" t="e">
        <f t="shared" si="35"/>
        <v>#REF!</v>
      </c>
      <c r="BK93" s="57" t="e">
        <f t="shared" si="35"/>
        <v>#REF!</v>
      </c>
      <c r="BL93" s="57" t="e">
        <f t="shared" ref="BL93:CD93" si="46">BL13*0.87*0.85</f>
        <v>#REF!</v>
      </c>
      <c r="BM93" s="57" t="e">
        <f t="shared" si="46"/>
        <v>#REF!</v>
      </c>
      <c r="BN93" s="57" t="e">
        <f t="shared" si="46"/>
        <v>#REF!</v>
      </c>
      <c r="BO93" s="57" t="e">
        <f t="shared" si="46"/>
        <v>#REF!</v>
      </c>
      <c r="BP93" s="57" t="e">
        <f t="shared" si="46"/>
        <v>#REF!</v>
      </c>
      <c r="BQ93" s="57" t="e">
        <f t="shared" si="46"/>
        <v>#REF!</v>
      </c>
      <c r="BR93" s="57" t="e">
        <f t="shared" si="46"/>
        <v>#REF!</v>
      </c>
      <c r="BS93" s="57" t="e">
        <f t="shared" si="46"/>
        <v>#REF!</v>
      </c>
      <c r="BT93" s="57" t="e">
        <f t="shared" si="46"/>
        <v>#REF!</v>
      </c>
      <c r="BU93" s="57" t="e">
        <f t="shared" si="46"/>
        <v>#REF!</v>
      </c>
      <c r="BV93" s="57" t="e">
        <f t="shared" si="46"/>
        <v>#REF!</v>
      </c>
      <c r="BW93" s="57" t="e">
        <f t="shared" si="46"/>
        <v>#REF!</v>
      </c>
      <c r="BX93" s="57" t="e">
        <f t="shared" si="46"/>
        <v>#REF!</v>
      </c>
      <c r="BY93" s="57" t="e">
        <f t="shared" si="46"/>
        <v>#REF!</v>
      </c>
      <c r="BZ93" s="57" t="e">
        <f t="shared" si="46"/>
        <v>#REF!</v>
      </c>
      <c r="CA93" s="57" t="e">
        <f t="shared" si="46"/>
        <v>#REF!</v>
      </c>
      <c r="CB93" s="57" t="e">
        <f t="shared" si="46"/>
        <v>#REF!</v>
      </c>
      <c r="CC93" s="57" t="e">
        <f t="shared" si="46"/>
        <v>#REF!</v>
      </c>
      <c r="CD93" s="57" t="e">
        <f t="shared" si="46"/>
        <v>#REF!</v>
      </c>
    </row>
    <row r="94" spans="1:82" s="9" customFormat="1" ht="12" customHeight="1" x14ac:dyDescent="0.2">
      <c r="A94" s="146" t="s">
        <v>66</v>
      </c>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34"/>
      <c r="AO94" s="34"/>
      <c r="AP94" s="34"/>
      <c r="AQ94" s="34"/>
      <c r="AR94" s="34"/>
      <c r="AS94" s="34"/>
      <c r="AT94" s="34"/>
      <c r="AU94" s="34"/>
      <c r="AV94" s="34"/>
      <c r="AW94" s="57"/>
      <c r="AX94" s="57"/>
      <c r="AY94" s="57"/>
      <c r="AZ94" s="57"/>
      <c r="BA94" s="57"/>
      <c r="BB94" s="57"/>
      <c r="BC94" s="57"/>
      <c r="BD94" s="57"/>
      <c r="BE94" s="57"/>
      <c r="BF94" s="57"/>
      <c r="BG94" s="57"/>
      <c r="BH94" s="57"/>
      <c r="BI94" s="57"/>
      <c r="BJ94" s="57"/>
      <c r="BK94" s="57"/>
      <c r="BL94" s="57"/>
      <c r="BM94" s="57"/>
      <c r="BN94" s="57"/>
      <c r="BO94" s="57"/>
      <c r="BP94" s="57"/>
      <c r="BQ94" s="57"/>
      <c r="BR94" s="57"/>
      <c r="BS94" s="57"/>
      <c r="BT94" s="57"/>
      <c r="BU94" s="57"/>
      <c r="BV94" s="57"/>
      <c r="BW94" s="57"/>
      <c r="BX94" s="57"/>
      <c r="BY94" s="57"/>
      <c r="BZ94" s="57"/>
      <c r="CA94" s="57"/>
      <c r="CB94" s="57"/>
      <c r="CC94" s="57"/>
      <c r="CD94" s="57"/>
    </row>
    <row r="95" spans="1:82" s="9" customFormat="1" ht="12" customHeight="1" x14ac:dyDescent="0.2">
      <c r="A95" s="52" t="s">
        <v>37</v>
      </c>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53" t="e">
        <f>AN15*0.8*0.9</f>
        <v>#REF!</v>
      </c>
      <c r="AO95" s="43" t="e">
        <f t="shared" ref="AO95:AV96" si="47">AO15*0.8*0.9</f>
        <v>#REF!</v>
      </c>
      <c r="AP95" s="43" t="e">
        <f t="shared" si="47"/>
        <v>#REF!</v>
      </c>
      <c r="AQ95" s="43" t="e">
        <f t="shared" si="47"/>
        <v>#REF!</v>
      </c>
      <c r="AR95" s="43" t="e">
        <f t="shared" si="47"/>
        <v>#REF!</v>
      </c>
      <c r="AS95" s="43" t="e">
        <f t="shared" si="47"/>
        <v>#REF!</v>
      </c>
      <c r="AT95" s="43" t="e">
        <f t="shared" si="47"/>
        <v>#REF!</v>
      </c>
      <c r="AU95" s="43" t="e">
        <f t="shared" si="47"/>
        <v>#REF!</v>
      </c>
      <c r="AV95" s="43" t="e">
        <f t="shared" si="47"/>
        <v>#REF!</v>
      </c>
      <c r="AW95" s="149" t="e">
        <f t="shared" si="41"/>
        <v>#REF!</v>
      </c>
      <c r="AX95" s="149" t="e">
        <f t="shared" si="41"/>
        <v>#REF!</v>
      </c>
      <c r="AY95" s="57" t="e">
        <f t="shared" si="41"/>
        <v>#REF!</v>
      </c>
      <c r="AZ95" s="57" t="e">
        <f t="shared" si="41"/>
        <v>#REF!</v>
      </c>
      <c r="BA95" s="57" t="e">
        <f t="shared" si="41"/>
        <v>#REF!</v>
      </c>
      <c r="BB95" s="57" t="e">
        <f t="shared" si="41"/>
        <v>#REF!</v>
      </c>
      <c r="BC95" s="57" t="e">
        <f t="shared" si="41"/>
        <v>#REF!</v>
      </c>
      <c r="BD95" s="57" t="e">
        <f t="shared" si="41"/>
        <v>#REF!</v>
      </c>
      <c r="BE95" s="57" t="e">
        <f t="shared" si="41"/>
        <v>#REF!</v>
      </c>
      <c r="BF95" s="57" t="e">
        <f t="shared" si="41"/>
        <v>#REF!</v>
      </c>
      <c r="BG95" s="57" t="e">
        <f t="shared" si="41"/>
        <v>#REF!</v>
      </c>
      <c r="BH95" s="57" t="e">
        <f t="shared" si="38"/>
        <v>#REF!</v>
      </c>
      <c r="BI95" s="57" t="e">
        <f t="shared" si="35"/>
        <v>#REF!</v>
      </c>
      <c r="BJ95" s="57" t="e">
        <f t="shared" si="35"/>
        <v>#REF!</v>
      </c>
      <c r="BK95" s="57" t="e">
        <f t="shared" si="35"/>
        <v>#REF!</v>
      </c>
      <c r="BL95" s="57" t="e">
        <f t="shared" ref="BL95:CD95" si="48">BL15*0.87*0.85</f>
        <v>#REF!</v>
      </c>
      <c r="BM95" s="57" t="e">
        <f t="shared" si="48"/>
        <v>#REF!</v>
      </c>
      <c r="BN95" s="57" t="e">
        <f t="shared" si="48"/>
        <v>#REF!</v>
      </c>
      <c r="BO95" s="57" t="e">
        <f t="shared" si="48"/>
        <v>#REF!</v>
      </c>
      <c r="BP95" s="57" t="e">
        <f t="shared" si="48"/>
        <v>#REF!</v>
      </c>
      <c r="BQ95" s="57" t="e">
        <f t="shared" si="48"/>
        <v>#REF!</v>
      </c>
      <c r="BR95" s="57" t="e">
        <f t="shared" si="48"/>
        <v>#REF!</v>
      </c>
      <c r="BS95" s="57" t="e">
        <f t="shared" si="48"/>
        <v>#REF!</v>
      </c>
      <c r="BT95" s="57" t="e">
        <f t="shared" si="48"/>
        <v>#REF!</v>
      </c>
      <c r="BU95" s="57" t="e">
        <f t="shared" si="48"/>
        <v>#REF!</v>
      </c>
      <c r="BV95" s="57" t="e">
        <f t="shared" si="48"/>
        <v>#REF!</v>
      </c>
      <c r="BW95" s="57" t="e">
        <f t="shared" si="48"/>
        <v>#REF!</v>
      </c>
      <c r="BX95" s="57" t="e">
        <f t="shared" si="48"/>
        <v>#REF!</v>
      </c>
      <c r="BY95" s="57" t="e">
        <f t="shared" si="48"/>
        <v>#REF!</v>
      </c>
      <c r="BZ95" s="57" t="e">
        <f t="shared" si="48"/>
        <v>#REF!</v>
      </c>
      <c r="CA95" s="57" t="e">
        <f t="shared" si="48"/>
        <v>#REF!</v>
      </c>
      <c r="CB95" s="57" t="e">
        <f t="shared" si="48"/>
        <v>#REF!</v>
      </c>
      <c r="CC95" s="57" t="e">
        <f t="shared" si="48"/>
        <v>#REF!</v>
      </c>
      <c r="CD95" s="57" t="e">
        <f t="shared" si="48"/>
        <v>#REF!</v>
      </c>
    </row>
    <row r="96" spans="1:82" s="9" customFormat="1" ht="12" customHeight="1" x14ac:dyDescent="0.2">
      <c r="A96" s="52">
        <v>2</v>
      </c>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53" t="e">
        <f>AN16*0.8*0.9</f>
        <v>#REF!</v>
      </c>
      <c r="AO96" s="43" t="e">
        <f t="shared" si="47"/>
        <v>#REF!</v>
      </c>
      <c r="AP96" s="43" t="e">
        <f t="shared" si="47"/>
        <v>#REF!</v>
      </c>
      <c r="AQ96" s="43" t="e">
        <f t="shared" si="47"/>
        <v>#REF!</v>
      </c>
      <c r="AR96" s="43" t="e">
        <f t="shared" si="47"/>
        <v>#REF!</v>
      </c>
      <c r="AS96" s="43" t="e">
        <f t="shared" si="47"/>
        <v>#REF!</v>
      </c>
      <c r="AT96" s="43" t="e">
        <f t="shared" si="47"/>
        <v>#REF!</v>
      </c>
      <c r="AU96" s="43" t="e">
        <f t="shared" si="47"/>
        <v>#REF!</v>
      </c>
      <c r="AV96" s="43" t="e">
        <f t="shared" si="47"/>
        <v>#REF!</v>
      </c>
      <c r="AW96" s="149" t="e">
        <f t="shared" si="41"/>
        <v>#REF!</v>
      </c>
      <c r="AX96" s="149" t="e">
        <f t="shared" si="41"/>
        <v>#REF!</v>
      </c>
      <c r="AY96" s="57" t="e">
        <f t="shared" si="41"/>
        <v>#REF!</v>
      </c>
      <c r="AZ96" s="57" t="e">
        <f t="shared" si="41"/>
        <v>#REF!</v>
      </c>
      <c r="BA96" s="57" t="e">
        <f t="shared" si="41"/>
        <v>#REF!</v>
      </c>
      <c r="BB96" s="57" t="e">
        <f t="shared" si="41"/>
        <v>#REF!</v>
      </c>
      <c r="BC96" s="57" t="e">
        <f t="shared" si="41"/>
        <v>#REF!</v>
      </c>
      <c r="BD96" s="57" t="e">
        <f t="shared" si="41"/>
        <v>#REF!</v>
      </c>
      <c r="BE96" s="57" t="e">
        <f t="shared" si="41"/>
        <v>#REF!</v>
      </c>
      <c r="BF96" s="57" t="e">
        <f t="shared" si="41"/>
        <v>#REF!</v>
      </c>
      <c r="BG96" s="57" t="e">
        <f t="shared" si="41"/>
        <v>#REF!</v>
      </c>
      <c r="BH96" s="57" t="e">
        <f t="shared" si="38"/>
        <v>#REF!</v>
      </c>
      <c r="BI96" s="57" t="e">
        <f t="shared" si="35"/>
        <v>#REF!</v>
      </c>
      <c r="BJ96" s="57" t="e">
        <f t="shared" si="35"/>
        <v>#REF!</v>
      </c>
      <c r="BK96" s="57" t="e">
        <f t="shared" si="35"/>
        <v>#REF!</v>
      </c>
      <c r="BL96" s="57" t="e">
        <f t="shared" ref="BL96:CD96" si="49">BL16*0.87*0.85</f>
        <v>#REF!</v>
      </c>
      <c r="BM96" s="57" t="e">
        <f t="shared" si="49"/>
        <v>#REF!</v>
      </c>
      <c r="BN96" s="57" t="e">
        <f t="shared" si="49"/>
        <v>#REF!</v>
      </c>
      <c r="BO96" s="57" t="e">
        <f t="shared" si="49"/>
        <v>#REF!</v>
      </c>
      <c r="BP96" s="57" t="e">
        <f t="shared" si="49"/>
        <v>#REF!</v>
      </c>
      <c r="BQ96" s="57" t="e">
        <f t="shared" si="49"/>
        <v>#REF!</v>
      </c>
      <c r="BR96" s="57" t="e">
        <f t="shared" si="49"/>
        <v>#REF!</v>
      </c>
      <c r="BS96" s="57" t="e">
        <f t="shared" si="49"/>
        <v>#REF!</v>
      </c>
      <c r="BT96" s="57" t="e">
        <f t="shared" si="49"/>
        <v>#REF!</v>
      </c>
      <c r="BU96" s="57" t="e">
        <f t="shared" si="49"/>
        <v>#REF!</v>
      </c>
      <c r="BV96" s="57" t="e">
        <f t="shared" si="49"/>
        <v>#REF!</v>
      </c>
      <c r="BW96" s="57" t="e">
        <f t="shared" si="49"/>
        <v>#REF!</v>
      </c>
      <c r="BX96" s="57" t="e">
        <f t="shared" si="49"/>
        <v>#REF!</v>
      </c>
      <c r="BY96" s="57" t="e">
        <f t="shared" si="49"/>
        <v>#REF!</v>
      </c>
      <c r="BZ96" s="57" t="e">
        <f t="shared" si="49"/>
        <v>#REF!</v>
      </c>
      <c r="CA96" s="57" t="e">
        <f t="shared" si="49"/>
        <v>#REF!</v>
      </c>
      <c r="CB96" s="57" t="e">
        <f t="shared" si="49"/>
        <v>#REF!</v>
      </c>
      <c r="CC96" s="57" t="e">
        <f t="shared" si="49"/>
        <v>#REF!</v>
      </c>
      <c r="CD96" s="57" t="e">
        <f t="shared" si="49"/>
        <v>#REF!</v>
      </c>
    </row>
    <row r="97" spans="1:82" s="9" customFormat="1" ht="12" customHeight="1" x14ac:dyDescent="0.2">
      <c r="A97" s="146" t="s">
        <v>67</v>
      </c>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34"/>
      <c r="AO97" s="43"/>
      <c r="AP97" s="43"/>
      <c r="AQ97" s="43"/>
      <c r="AR97" s="43"/>
      <c r="AS97" s="43"/>
      <c r="AT97" s="43"/>
      <c r="AU97" s="43"/>
      <c r="AV97" s="43"/>
      <c r="AW97" s="57"/>
      <c r="AX97" s="57"/>
      <c r="AY97" s="57"/>
      <c r="AZ97" s="57"/>
      <c r="BA97" s="57"/>
      <c r="BB97" s="57"/>
      <c r="BC97" s="57"/>
      <c r="BD97" s="57"/>
      <c r="BE97" s="57"/>
      <c r="BF97" s="57"/>
      <c r="BG97" s="57"/>
      <c r="BH97" s="57"/>
      <c r="BI97" s="57"/>
      <c r="BJ97" s="57"/>
      <c r="BK97" s="57"/>
      <c r="BL97" s="57"/>
      <c r="BM97" s="57"/>
      <c r="BN97" s="57"/>
      <c r="BO97" s="57"/>
      <c r="BP97" s="57"/>
      <c r="BQ97" s="57"/>
      <c r="BR97" s="57"/>
      <c r="BS97" s="57"/>
      <c r="BT97" s="57"/>
      <c r="BU97" s="57"/>
      <c r="BV97" s="57"/>
      <c r="BW97" s="57"/>
      <c r="BX97" s="57"/>
      <c r="BY97" s="57"/>
      <c r="BZ97" s="57"/>
      <c r="CA97" s="57"/>
      <c r="CB97" s="57"/>
      <c r="CC97" s="57"/>
      <c r="CD97" s="57"/>
    </row>
    <row r="98" spans="1:82" s="9" customFormat="1" ht="12" customHeight="1" x14ac:dyDescent="0.2">
      <c r="A98" s="52" t="s">
        <v>37</v>
      </c>
      <c r="B98" s="86"/>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53" t="e">
        <f t="shared" ref="AN98:AV105" si="50">AN18*0.8*0.9</f>
        <v>#REF!</v>
      </c>
      <c r="AO98" s="43" t="e">
        <f t="shared" si="50"/>
        <v>#REF!</v>
      </c>
      <c r="AP98" s="43" t="e">
        <f t="shared" si="50"/>
        <v>#REF!</v>
      </c>
      <c r="AQ98" s="43" t="e">
        <f t="shared" si="50"/>
        <v>#REF!</v>
      </c>
      <c r="AR98" s="43" t="e">
        <f t="shared" si="50"/>
        <v>#REF!</v>
      </c>
      <c r="AS98" s="43" t="e">
        <f t="shared" si="50"/>
        <v>#REF!</v>
      </c>
      <c r="AT98" s="43" t="e">
        <f t="shared" si="50"/>
        <v>#REF!</v>
      </c>
      <c r="AU98" s="43" t="e">
        <f t="shared" si="50"/>
        <v>#REF!</v>
      </c>
      <c r="AV98" s="43" t="e">
        <f t="shared" si="50"/>
        <v>#REF!</v>
      </c>
      <c r="AW98" s="149" t="e">
        <f t="shared" si="41"/>
        <v>#REF!</v>
      </c>
      <c r="AX98" s="149" t="e">
        <f t="shared" si="41"/>
        <v>#REF!</v>
      </c>
      <c r="AY98" s="57" t="e">
        <f t="shared" si="41"/>
        <v>#REF!</v>
      </c>
      <c r="AZ98" s="57" t="e">
        <f t="shared" si="41"/>
        <v>#REF!</v>
      </c>
      <c r="BA98" s="57" t="e">
        <f t="shared" si="41"/>
        <v>#REF!</v>
      </c>
      <c r="BB98" s="57" t="e">
        <f t="shared" si="41"/>
        <v>#REF!</v>
      </c>
      <c r="BC98" s="57" t="e">
        <f t="shared" si="41"/>
        <v>#REF!</v>
      </c>
      <c r="BD98" s="57" t="e">
        <f t="shared" si="41"/>
        <v>#REF!</v>
      </c>
      <c r="BE98" s="57" t="e">
        <f t="shared" si="41"/>
        <v>#REF!</v>
      </c>
      <c r="BF98" s="57" t="e">
        <f t="shared" si="41"/>
        <v>#REF!</v>
      </c>
      <c r="BG98" s="57" t="e">
        <f t="shared" si="41"/>
        <v>#REF!</v>
      </c>
      <c r="BH98" s="57" t="e">
        <f t="shared" si="38"/>
        <v>#REF!</v>
      </c>
      <c r="BI98" s="57" t="e">
        <f t="shared" si="35"/>
        <v>#REF!</v>
      </c>
      <c r="BJ98" s="57" t="e">
        <f t="shared" si="35"/>
        <v>#REF!</v>
      </c>
      <c r="BK98" s="57" t="e">
        <f t="shared" si="35"/>
        <v>#REF!</v>
      </c>
      <c r="BL98" s="57" t="e">
        <f t="shared" ref="BL98:CD98" si="51">BL18*0.87*0.85</f>
        <v>#REF!</v>
      </c>
      <c r="BM98" s="57" t="e">
        <f t="shared" si="51"/>
        <v>#REF!</v>
      </c>
      <c r="BN98" s="57" t="e">
        <f t="shared" si="51"/>
        <v>#REF!</v>
      </c>
      <c r="BO98" s="57" t="e">
        <f t="shared" si="51"/>
        <v>#REF!</v>
      </c>
      <c r="BP98" s="57" t="e">
        <f t="shared" si="51"/>
        <v>#REF!</v>
      </c>
      <c r="BQ98" s="57" t="e">
        <f t="shared" si="51"/>
        <v>#REF!</v>
      </c>
      <c r="BR98" s="57" t="e">
        <f t="shared" si="51"/>
        <v>#REF!</v>
      </c>
      <c r="BS98" s="57" t="e">
        <f t="shared" si="51"/>
        <v>#REF!</v>
      </c>
      <c r="BT98" s="57" t="e">
        <f t="shared" si="51"/>
        <v>#REF!</v>
      </c>
      <c r="BU98" s="57" t="e">
        <f t="shared" si="51"/>
        <v>#REF!</v>
      </c>
      <c r="BV98" s="57" t="e">
        <f t="shared" si="51"/>
        <v>#REF!</v>
      </c>
      <c r="BW98" s="57" t="e">
        <f t="shared" si="51"/>
        <v>#REF!</v>
      </c>
      <c r="BX98" s="57" t="e">
        <f t="shared" si="51"/>
        <v>#REF!</v>
      </c>
      <c r="BY98" s="57" t="e">
        <f t="shared" si="51"/>
        <v>#REF!</v>
      </c>
      <c r="BZ98" s="57" t="e">
        <f t="shared" si="51"/>
        <v>#REF!</v>
      </c>
      <c r="CA98" s="57" t="e">
        <f t="shared" si="51"/>
        <v>#REF!</v>
      </c>
      <c r="CB98" s="57" t="e">
        <f t="shared" si="51"/>
        <v>#REF!</v>
      </c>
      <c r="CC98" s="57" t="e">
        <f t="shared" si="51"/>
        <v>#REF!</v>
      </c>
      <c r="CD98" s="57" t="e">
        <f t="shared" si="51"/>
        <v>#REF!</v>
      </c>
    </row>
    <row r="99" spans="1:82" s="9" customFormat="1" ht="12" customHeight="1" x14ac:dyDescent="0.2">
      <c r="A99" s="52">
        <v>2</v>
      </c>
      <c r="B99" s="86"/>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53" t="e">
        <f t="shared" si="50"/>
        <v>#REF!</v>
      </c>
      <c r="AO99" s="43" t="e">
        <f t="shared" si="50"/>
        <v>#REF!</v>
      </c>
      <c r="AP99" s="43" t="e">
        <f t="shared" si="50"/>
        <v>#REF!</v>
      </c>
      <c r="AQ99" s="43" t="e">
        <f t="shared" si="50"/>
        <v>#REF!</v>
      </c>
      <c r="AR99" s="43" t="e">
        <f t="shared" si="50"/>
        <v>#REF!</v>
      </c>
      <c r="AS99" s="43" t="e">
        <f t="shared" si="50"/>
        <v>#REF!</v>
      </c>
      <c r="AT99" s="43" t="e">
        <f t="shared" si="50"/>
        <v>#REF!</v>
      </c>
      <c r="AU99" s="43" t="e">
        <f t="shared" si="50"/>
        <v>#REF!</v>
      </c>
      <c r="AV99" s="43" t="e">
        <f t="shared" si="50"/>
        <v>#REF!</v>
      </c>
      <c r="AW99" s="149" t="e">
        <f t="shared" si="41"/>
        <v>#REF!</v>
      </c>
      <c r="AX99" s="149" t="e">
        <f t="shared" si="41"/>
        <v>#REF!</v>
      </c>
      <c r="AY99" s="57" t="e">
        <f t="shared" si="41"/>
        <v>#REF!</v>
      </c>
      <c r="AZ99" s="57" t="e">
        <f t="shared" si="41"/>
        <v>#REF!</v>
      </c>
      <c r="BA99" s="57" t="e">
        <f t="shared" si="41"/>
        <v>#REF!</v>
      </c>
      <c r="BB99" s="57" t="e">
        <f t="shared" si="41"/>
        <v>#REF!</v>
      </c>
      <c r="BC99" s="57" t="e">
        <f t="shared" si="41"/>
        <v>#REF!</v>
      </c>
      <c r="BD99" s="57" t="e">
        <f t="shared" si="41"/>
        <v>#REF!</v>
      </c>
      <c r="BE99" s="57" t="e">
        <f t="shared" si="41"/>
        <v>#REF!</v>
      </c>
      <c r="BF99" s="57" t="e">
        <f t="shared" si="41"/>
        <v>#REF!</v>
      </c>
      <c r="BG99" s="57" t="e">
        <f t="shared" si="41"/>
        <v>#REF!</v>
      </c>
      <c r="BH99" s="57" t="e">
        <f t="shared" si="38"/>
        <v>#REF!</v>
      </c>
      <c r="BI99" s="57" t="e">
        <f t="shared" si="35"/>
        <v>#REF!</v>
      </c>
      <c r="BJ99" s="57" t="e">
        <f t="shared" si="35"/>
        <v>#REF!</v>
      </c>
      <c r="BK99" s="57" t="e">
        <f t="shared" si="35"/>
        <v>#REF!</v>
      </c>
      <c r="BL99" s="57" t="e">
        <f t="shared" ref="BL99:CD99" si="52">BL19*0.87*0.85</f>
        <v>#REF!</v>
      </c>
      <c r="BM99" s="57" t="e">
        <f t="shared" si="52"/>
        <v>#REF!</v>
      </c>
      <c r="BN99" s="57" t="e">
        <f t="shared" si="52"/>
        <v>#REF!</v>
      </c>
      <c r="BO99" s="57" t="e">
        <f t="shared" si="52"/>
        <v>#REF!</v>
      </c>
      <c r="BP99" s="57" t="e">
        <f t="shared" si="52"/>
        <v>#REF!</v>
      </c>
      <c r="BQ99" s="57" t="e">
        <f t="shared" si="52"/>
        <v>#REF!</v>
      </c>
      <c r="BR99" s="57" t="e">
        <f t="shared" si="52"/>
        <v>#REF!</v>
      </c>
      <c r="BS99" s="57" t="e">
        <f t="shared" si="52"/>
        <v>#REF!</v>
      </c>
      <c r="BT99" s="57" t="e">
        <f t="shared" si="52"/>
        <v>#REF!</v>
      </c>
      <c r="BU99" s="57" t="e">
        <f t="shared" si="52"/>
        <v>#REF!</v>
      </c>
      <c r="BV99" s="57" t="e">
        <f t="shared" si="52"/>
        <v>#REF!</v>
      </c>
      <c r="BW99" s="57" t="e">
        <f t="shared" si="52"/>
        <v>#REF!</v>
      </c>
      <c r="BX99" s="57" t="e">
        <f t="shared" si="52"/>
        <v>#REF!</v>
      </c>
      <c r="BY99" s="57" t="e">
        <f t="shared" si="52"/>
        <v>#REF!</v>
      </c>
      <c r="BZ99" s="57" t="e">
        <f t="shared" si="52"/>
        <v>#REF!</v>
      </c>
      <c r="CA99" s="57" t="e">
        <f t="shared" si="52"/>
        <v>#REF!</v>
      </c>
      <c r="CB99" s="57" t="e">
        <f t="shared" si="52"/>
        <v>#REF!</v>
      </c>
      <c r="CC99" s="57" t="e">
        <f t="shared" si="52"/>
        <v>#REF!</v>
      </c>
      <c r="CD99" s="57" t="e">
        <f t="shared" si="52"/>
        <v>#REF!</v>
      </c>
    </row>
    <row r="100" spans="1:82" s="9" customFormat="1" ht="12" customHeight="1" x14ac:dyDescent="0.2">
      <c r="A100" s="146" t="s">
        <v>68</v>
      </c>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34"/>
      <c r="AO100" s="43"/>
      <c r="AP100" s="43"/>
      <c r="AQ100" s="43"/>
      <c r="AR100" s="43"/>
      <c r="AS100" s="43"/>
      <c r="AT100" s="43"/>
      <c r="AU100" s="43"/>
      <c r="AV100" s="43"/>
      <c r="AW100" s="57"/>
      <c r="AX100" s="57"/>
      <c r="AY100" s="57"/>
      <c r="AZ100" s="57"/>
      <c r="BA100" s="57"/>
      <c r="BB100" s="57"/>
      <c r="BC100" s="57"/>
      <c r="BD100" s="57"/>
      <c r="BE100" s="57"/>
      <c r="BF100" s="57"/>
      <c r="BG100" s="57"/>
      <c r="BH100" s="57"/>
      <c r="BI100" s="57"/>
      <c r="BJ100" s="57"/>
      <c r="BK100" s="57"/>
      <c r="BL100" s="57"/>
      <c r="BM100" s="57"/>
      <c r="BN100" s="57"/>
      <c r="BO100" s="57"/>
      <c r="BP100" s="57"/>
      <c r="BQ100" s="57"/>
      <c r="BR100" s="57"/>
      <c r="BS100" s="57"/>
      <c r="BT100" s="57"/>
      <c r="BU100" s="57"/>
      <c r="BV100" s="57"/>
      <c r="BW100" s="57"/>
      <c r="BX100" s="57"/>
      <c r="BY100" s="57"/>
      <c r="BZ100" s="57"/>
      <c r="CA100" s="57"/>
      <c r="CB100" s="57"/>
      <c r="CC100" s="57"/>
      <c r="CD100" s="57"/>
    </row>
    <row r="101" spans="1:82" s="9" customFormat="1" ht="12" customHeight="1" x14ac:dyDescent="0.2">
      <c r="A101" s="52" t="s">
        <v>14</v>
      </c>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53" t="e">
        <f t="shared" si="50"/>
        <v>#REF!</v>
      </c>
      <c r="AO101" s="43" t="e">
        <f t="shared" si="50"/>
        <v>#REF!</v>
      </c>
      <c r="AP101" s="43" t="e">
        <f t="shared" si="50"/>
        <v>#REF!</v>
      </c>
      <c r="AQ101" s="43" t="e">
        <f t="shared" si="50"/>
        <v>#REF!</v>
      </c>
      <c r="AR101" s="43" t="e">
        <f t="shared" si="50"/>
        <v>#REF!</v>
      </c>
      <c r="AS101" s="43" t="e">
        <f t="shared" si="50"/>
        <v>#REF!</v>
      </c>
      <c r="AT101" s="43" t="e">
        <f t="shared" si="50"/>
        <v>#REF!</v>
      </c>
      <c r="AU101" s="43" t="e">
        <f t="shared" si="50"/>
        <v>#REF!</v>
      </c>
      <c r="AV101" s="43" t="e">
        <f t="shared" si="50"/>
        <v>#REF!</v>
      </c>
      <c r="AW101" s="149" t="e">
        <f t="shared" ref="AW101:BG105" si="53">AW21*0.87*0.9</f>
        <v>#REF!</v>
      </c>
      <c r="AX101" s="149" t="e">
        <f t="shared" si="53"/>
        <v>#REF!</v>
      </c>
      <c r="AY101" s="57" t="e">
        <f t="shared" si="53"/>
        <v>#REF!</v>
      </c>
      <c r="AZ101" s="57" t="e">
        <f t="shared" si="53"/>
        <v>#REF!</v>
      </c>
      <c r="BA101" s="57" t="e">
        <f t="shared" si="53"/>
        <v>#REF!</v>
      </c>
      <c r="BB101" s="57" t="e">
        <f t="shared" si="53"/>
        <v>#REF!</v>
      </c>
      <c r="BC101" s="57" t="e">
        <f t="shared" si="53"/>
        <v>#REF!</v>
      </c>
      <c r="BD101" s="57" t="e">
        <f t="shared" si="53"/>
        <v>#REF!</v>
      </c>
      <c r="BE101" s="57" t="e">
        <f t="shared" si="53"/>
        <v>#REF!</v>
      </c>
      <c r="BF101" s="57" t="e">
        <f t="shared" si="53"/>
        <v>#REF!</v>
      </c>
      <c r="BG101" s="57" t="e">
        <f t="shared" si="53"/>
        <v>#REF!</v>
      </c>
      <c r="BH101" s="57" t="e">
        <f t="shared" si="38"/>
        <v>#REF!</v>
      </c>
      <c r="BI101" s="57" t="e">
        <f t="shared" si="35"/>
        <v>#REF!</v>
      </c>
      <c r="BJ101" s="57" t="e">
        <f t="shared" si="35"/>
        <v>#REF!</v>
      </c>
      <c r="BK101" s="57" t="e">
        <f t="shared" si="35"/>
        <v>#REF!</v>
      </c>
      <c r="BL101" s="57" t="e">
        <f t="shared" ref="BL101:CD101" si="54">BL21*0.87*0.85</f>
        <v>#REF!</v>
      </c>
      <c r="BM101" s="57" t="e">
        <f t="shared" si="54"/>
        <v>#REF!</v>
      </c>
      <c r="BN101" s="57" t="e">
        <f t="shared" si="54"/>
        <v>#REF!</v>
      </c>
      <c r="BO101" s="57" t="e">
        <f t="shared" si="54"/>
        <v>#REF!</v>
      </c>
      <c r="BP101" s="57" t="e">
        <f t="shared" si="54"/>
        <v>#REF!</v>
      </c>
      <c r="BQ101" s="57" t="e">
        <f t="shared" si="54"/>
        <v>#REF!</v>
      </c>
      <c r="BR101" s="57" t="e">
        <f t="shared" si="54"/>
        <v>#REF!</v>
      </c>
      <c r="BS101" s="57" t="e">
        <f t="shared" si="54"/>
        <v>#REF!</v>
      </c>
      <c r="BT101" s="57" t="e">
        <f t="shared" si="54"/>
        <v>#REF!</v>
      </c>
      <c r="BU101" s="57" t="e">
        <f t="shared" si="54"/>
        <v>#REF!</v>
      </c>
      <c r="BV101" s="57" t="e">
        <f t="shared" si="54"/>
        <v>#REF!</v>
      </c>
      <c r="BW101" s="57" t="e">
        <f t="shared" si="54"/>
        <v>#REF!</v>
      </c>
      <c r="BX101" s="57" t="e">
        <f t="shared" si="54"/>
        <v>#REF!</v>
      </c>
      <c r="BY101" s="57" t="e">
        <f t="shared" si="54"/>
        <v>#REF!</v>
      </c>
      <c r="BZ101" s="57" t="e">
        <f t="shared" si="54"/>
        <v>#REF!</v>
      </c>
      <c r="CA101" s="57" t="e">
        <f t="shared" si="54"/>
        <v>#REF!</v>
      </c>
      <c r="CB101" s="57" t="e">
        <f t="shared" si="54"/>
        <v>#REF!</v>
      </c>
      <c r="CC101" s="57" t="e">
        <f t="shared" si="54"/>
        <v>#REF!</v>
      </c>
      <c r="CD101" s="57" t="e">
        <f t="shared" si="54"/>
        <v>#REF!</v>
      </c>
    </row>
    <row r="102" spans="1:82" s="9" customFormat="1" ht="12" customHeight="1" x14ac:dyDescent="0.2">
      <c r="A102" s="146" t="s">
        <v>69</v>
      </c>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34"/>
      <c r="AO102" s="43"/>
      <c r="AP102" s="43"/>
      <c r="AQ102" s="43"/>
      <c r="AR102" s="43"/>
      <c r="AS102" s="43"/>
      <c r="AT102" s="43"/>
      <c r="AU102" s="43"/>
      <c r="AV102" s="43"/>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c r="BS102" s="57"/>
      <c r="BT102" s="57"/>
      <c r="BU102" s="57"/>
      <c r="BV102" s="57"/>
      <c r="BW102" s="57"/>
      <c r="BX102" s="57"/>
      <c r="BY102" s="57"/>
      <c r="BZ102" s="57"/>
      <c r="CA102" s="57"/>
      <c r="CB102" s="57"/>
      <c r="CC102" s="57"/>
      <c r="CD102" s="57"/>
    </row>
    <row r="103" spans="1:82" x14ac:dyDescent="0.2">
      <c r="A103" s="52" t="s">
        <v>14</v>
      </c>
      <c r="B103" s="85"/>
      <c r="C103" s="85"/>
      <c r="D103" s="85"/>
      <c r="E103" s="85"/>
      <c r="AN103" s="53" t="e">
        <f t="shared" si="50"/>
        <v>#REF!</v>
      </c>
      <c r="AO103" s="43" t="e">
        <f t="shared" si="50"/>
        <v>#REF!</v>
      </c>
      <c r="AP103" s="43" t="e">
        <f t="shared" si="50"/>
        <v>#REF!</v>
      </c>
      <c r="AQ103" s="43" t="e">
        <f t="shared" si="50"/>
        <v>#REF!</v>
      </c>
      <c r="AR103" s="43" t="e">
        <f t="shared" si="50"/>
        <v>#REF!</v>
      </c>
      <c r="AS103" s="43" t="e">
        <f t="shared" si="50"/>
        <v>#REF!</v>
      </c>
      <c r="AT103" s="43" t="e">
        <f t="shared" si="50"/>
        <v>#REF!</v>
      </c>
      <c r="AU103" s="43" t="e">
        <f t="shared" si="50"/>
        <v>#REF!</v>
      </c>
      <c r="AV103" s="43" t="e">
        <f t="shared" si="50"/>
        <v>#REF!</v>
      </c>
      <c r="AW103" s="149" t="e">
        <f t="shared" si="53"/>
        <v>#REF!</v>
      </c>
      <c r="AX103" s="149" t="e">
        <f t="shared" si="53"/>
        <v>#REF!</v>
      </c>
      <c r="AY103" s="57" t="e">
        <f t="shared" si="53"/>
        <v>#REF!</v>
      </c>
      <c r="AZ103" s="57" t="e">
        <f t="shared" si="53"/>
        <v>#REF!</v>
      </c>
      <c r="BA103" s="57" t="e">
        <f t="shared" si="53"/>
        <v>#REF!</v>
      </c>
      <c r="BB103" s="57" t="e">
        <f t="shared" si="53"/>
        <v>#REF!</v>
      </c>
      <c r="BC103" s="57" t="e">
        <f t="shared" si="53"/>
        <v>#REF!</v>
      </c>
      <c r="BD103" s="57" t="e">
        <f t="shared" si="53"/>
        <v>#REF!</v>
      </c>
      <c r="BE103" s="57" t="e">
        <f t="shared" si="53"/>
        <v>#REF!</v>
      </c>
      <c r="BF103" s="57" t="e">
        <f t="shared" si="53"/>
        <v>#REF!</v>
      </c>
      <c r="BG103" s="57" t="e">
        <f t="shared" si="53"/>
        <v>#REF!</v>
      </c>
      <c r="BH103" s="57" t="e">
        <f t="shared" si="38"/>
        <v>#REF!</v>
      </c>
      <c r="BI103" s="57" t="e">
        <f t="shared" ref="BI103:BK105" si="55">BI23*0.87*0.85</f>
        <v>#REF!</v>
      </c>
      <c r="BJ103" s="57" t="e">
        <f t="shared" si="55"/>
        <v>#REF!</v>
      </c>
      <c r="BK103" s="57" t="e">
        <f t="shared" si="55"/>
        <v>#REF!</v>
      </c>
      <c r="BL103" s="57" t="e">
        <f t="shared" ref="BL103:CD103" si="56">BL23*0.87*0.85</f>
        <v>#REF!</v>
      </c>
      <c r="BM103" s="57" t="e">
        <f t="shared" si="56"/>
        <v>#REF!</v>
      </c>
      <c r="BN103" s="57" t="e">
        <f t="shared" si="56"/>
        <v>#REF!</v>
      </c>
      <c r="BO103" s="57" t="e">
        <f t="shared" si="56"/>
        <v>#REF!</v>
      </c>
      <c r="BP103" s="57" t="e">
        <f t="shared" si="56"/>
        <v>#REF!</v>
      </c>
      <c r="BQ103" s="57" t="e">
        <f t="shared" si="56"/>
        <v>#REF!</v>
      </c>
      <c r="BR103" s="57" t="e">
        <f t="shared" si="56"/>
        <v>#REF!</v>
      </c>
      <c r="BS103" s="57" t="e">
        <f t="shared" si="56"/>
        <v>#REF!</v>
      </c>
      <c r="BT103" s="57" t="e">
        <f t="shared" si="56"/>
        <v>#REF!</v>
      </c>
      <c r="BU103" s="57" t="e">
        <f t="shared" si="56"/>
        <v>#REF!</v>
      </c>
      <c r="BV103" s="57" t="e">
        <f t="shared" si="56"/>
        <v>#REF!</v>
      </c>
      <c r="BW103" s="57" t="e">
        <f t="shared" si="56"/>
        <v>#REF!</v>
      </c>
      <c r="BX103" s="57" t="e">
        <f t="shared" si="56"/>
        <v>#REF!</v>
      </c>
      <c r="BY103" s="57" t="e">
        <f t="shared" si="56"/>
        <v>#REF!</v>
      </c>
      <c r="BZ103" s="57" t="e">
        <f t="shared" si="56"/>
        <v>#REF!</v>
      </c>
      <c r="CA103" s="57" t="e">
        <f t="shared" si="56"/>
        <v>#REF!</v>
      </c>
      <c r="CB103" s="57" t="e">
        <f t="shared" si="56"/>
        <v>#REF!</v>
      </c>
      <c r="CC103" s="57" t="e">
        <f t="shared" si="56"/>
        <v>#REF!</v>
      </c>
      <c r="CD103" s="57" t="e">
        <f t="shared" si="56"/>
        <v>#REF!</v>
      </c>
    </row>
    <row r="104" spans="1:82" x14ac:dyDescent="0.2">
      <c r="A104" s="146" t="s">
        <v>70</v>
      </c>
      <c r="B104" s="85"/>
      <c r="C104" s="85"/>
      <c r="D104" s="85"/>
      <c r="E104" s="85"/>
      <c r="AN104" s="34"/>
      <c r="AO104" s="43"/>
      <c r="AP104" s="43"/>
      <c r="AQ104" s="43"/>
      <c r="AR104" s="43"/>
      <c r="AS104" s="43"/>
      <c r="AT104" s="43"/>
      <c r="AU104" s="43"/>
      <c r="AV104" s="43"/>
      <c r="AW104" s="57"/>
      <c r="AX104" s="57"/>
      <c r="AY104" s="57"/>
      <c r="AZ104" s="57"/>
      <c r="BA104" s="57"/>
      <c r="BB104" s="57"/>
      <c r="BC104" s="57"/>
      <c r="BD104" s="57"/>
      <c r="BE104" s="57"/>
      <c r="BF104" s="57"/>
      <c r="BG104" s="57"/>
      <c r="BH104" s="57"/>
      <c r="BI104" s="57"/>
      <c r="BJ104" s="57"/>
      <c r="BK104" s="57"/>
      <c r="BL104" s="57"/>
      <c r="BM104" s="57"/>
      <c r="BN104" s="57"/>
      <c r="BO104" s="57"/>
      <c r="BP104" s="57"/>
      <c r="BQ104" s="57"/>
      <c r="BR104" s="57"/>
      <c r="BS104" s="57"/>
      <c r="BT104" s="57"/>
      <c r="BU104" s="57"/>
      <c r="BV104" s="57"/>
      <c r="BW104" s="57"/>
      <c r="BX104" s="57"/>
      <c r="BY104" s="57"/>
      <c r="BZ104" s="57"/>
      <c r="CA104" s="57"/>
      <c r="CB104" s="57"/>
      <c r="CC104" s="57"/>
      <c r="CD104" s="57"/>
    </row>
    <row r="105" spans="1:82" x14ac:dyDescent="0.2">
      <c r="A105" s="52" t="s">
        <v>13</v>
      </c>
      <c r="B105" s="85"/>
      <c r="C105" s="85"/>
      <c r="D105" s="85"/>
      <c r="E105" s="85"/>
      <c r="AN105" s="53" t="e">
        <f t="shared" si="50"/>
        <v>#REF!</v>
      </c>
      <c r="AO105" s="43" t="e">
        <f t="shared" si="50"/>
        <v>#REF!</v>
      </c>
      <c r="AP105" s="43" t="e">
        <f t="shared" si="50"/>
        <v>#REF!</v>
      </c>
      <c r="AQ105" s="43" t="e">
        <f t="shared" si="50"/>
        <v>#REF!</v>
      </c>
      <c r="AR105" s="43" t="e">
        <f t="shared" si="50"/>
        <v>#REF!</v>
      </c>
      <c r="AS105" s="43" t="e">
        <f t="shared" si="50"/>
        <v>#REF!</v>
      </c>
      <c r="AT105" s="43" t="e">
        <f t="shared" si="50"/>
        <v>#REF!</v>
      </c>
      <c r="AU105" s="43" t="e">
        <f t="shared" si="50"/>
        <v>#REF!</v>
      </c>
      <c r="AV105" s="43" t="e">
        <f t="shared" si="50"/>
        <v>#REF!</v>
      </c>
      <c r="AW105" s="149" t="e">
        <f t="shared" si="53"/>
        <v>#REF!</v>
      </c>
      <c r="AX105" s="149" t="e">
        <f t="shared" si="53"/>
        <v>#REF!</v>
      </c>
      <c r="AY105" s="57" t="e">
        <f t="shared" si="53"/>
        <v>#REF!</v>
      </c>
      <c r="AZ105" s="57" t="e">
        <f t="shared" si="53"/>
        <v>#REF!</v>
      </c>
      <c r="BA105" s="57" t="e">
        <f t="shared" si="53"/>
        <v>#REF!</v>
      </c>
      <c r="BB105" s="57" t="e">
        <f t="shared" si="53"/>
        <v>#REF!</v>
      </c>
      <c r="BC105" s="57" t="e">
        <f t="shared" si="53"/>
        <v>#REF!</v>
      </c>
      <c r="BD105" s="57" t="e">
        <f t="shared" si="53"/>
        <v>#REF!</v>
      </c>
      <c r="BE105" s="57" t="e">
        <f t="shared" si="53"/>
        <v>#REF!</v>
      </c>
      <c r="BF105" s="57" t="e">
        <f t="shared" si="53"/>
        <v>#REF!</v>
      </c>
      <c r="BG105" s="57" t="e">
        <f t="shared" si="53"/>
        <v>#REF!</v>
      </c>
      <c r="BH105" s="57" t="e">
        <f t="shared" si="38"/>
        <v>#REF!</v>
      </c>
      <c r="BI105" s="57" t="e">
        <f t="shared" si="55"/>
        <v>#REF!</v>
      </c>
      <c r="BJ105" s="57" t="e">
        <f t="shared" si="55"/>
        <v>#REF!</v>
      </c>
      <c r="BK105" s="57" t="e">
        <f t="shared" si="55"/>
        <v>#REF!</v>
      </c>
      <c r="BL105" s="57" t="e">
        <f t="shared" ref="BL105:CD105" si="57">BL25*0.87*0.85</f>
        <v>#REF!</v>
      </c>
      <c r="BM105" s="57" t="e">
        <f t="shared" si="57"/>
        <v>#REF!</v>
      </c>
      <c r="BN105" s="57" t="e">
        <f t="shared" si="57"/>
        <v>#REF!</v>
      </c>
      <c r="BO105" s="57" t="e">
        <f t="shared" si="57"/>
        <v>#REF!</v>
      </c>
      <c r="BP105" s="57" t="e">
        <f t="shared" si="57"/>
        <v>#REF!</v>
      </c>
      <c r="BQ105" s="57" t="e">
        <f t="shared" si="57"/>
        <v>#REF!</v>
      </c>
      <c r="BR105" s="57" t="e">
        <f t="shared" si="57"/>
        <v>#REF!</v>
      </c>
      <c r="BS105" s="57" t="e">
        <f t="shared" si="57"/>
        <v>#REF!</v>
      </c>
      <c r="BT105" s="57" t="e">
        <f t="shared" si="57"/>
        <v>#REF!</v>
      </c>
      <c r="BU105" s="57" t="e">
        <f t="shared" si="57"/>
        <v>#REF!</v>
      </c>
      <c r="BV105" s="57" t="e">
        <f t="shared" si="57"/>
        <v>#REF!</v>
      </c>
      <c r="BW105" s="57" t="e">
        <f t="shared" si="57"/>
        <v>#REF!</v>
      </c>
      <c r="BX105" s="57" t="e">
        <f t="shared" si="57"/>
        <v>#REF!</v>
      </c>
      <c r="BY105" s="57" t="e">
        <f t="shared" si="57"/>
        <v>#REF!</v>
      </c>
      <c r="BZ105" s="57" t="e">
        <f t="shared" si="57"/>
        <v>#REF!</v>
      </c>
      <c r="CA105" s="57" t="e">
        <f t="shared" si="57"/>
        <v>#REF!</v>
      </c>
      <c r="CB105" s="57" t="e">
        <f t="shared" si="57"/>
        <v>#REF!</v>
      </c>
      <c r="CC105" s="57" t="e">
        <f t="shared" si="57"/>
        <v>#REF!</v>
      </c>
      <c r="CD105" s="57" t="e">
        <f t="shared" si="57"/>
        <v>#REF!</v>
      </c>
    </row>
    <row r="106" spans="1:82" x14ac:dyDescent="0.2">
      <c r="A106" s="97" t="s">
        <v>81</v>
      </c>
      <c r="B106" s="85"/>
      <c r="C106" s="85"/>
      <c r="D106" s="85"/>
      <c r="E106" s="85"/>
    </row>
    <row r="107" spans="1:82" ht="60" x14ac:dyDescent="0.2">
      <c r="A107" s="76" t="s">
        <v>96</v>
      </c>
      <c r="B107" s="85"/>
      <c r="C107" s="85"/>
      <c r="D107" s="85"/>
      <c r="E107" s="85"/>
    </row>
    <row r="109" spans="1:82" x14ac:dyDescent="0.2">
      <c r="A109" s="98" t="s">
        <v>83</v>
      </c>
      <c r="B109" s="147"/>
      <c r="C109" s="147"/>
      <c r="D109" s="147"/>
      <c r="E109" s="147"/>
      <c r="F109" s="147"/>
      <c r="G109" s="147"/>
      <c r="H109" s="147"/>
      <c r="I109" s="147"/>
      <c r="J109" s="147"/>
      <c r="K109" s="147"/>
      <c r="L109" s="147"/>
      <c r="M109" s="147"/>
      <c r="N109" s="147"/>
      <c r="O109" s="147"/>
      <c r="P109" s="147"/>
      <c r="Q109" s="147"/>
      <c r="R109" s="147"/>
      <c r="S109" s="147"/>
      <c r="T109" s="147"/>
      <c r="U109" s="147"/>
      <c r="V109" s="147"/>
      <c r="W109" s="147"/>
      <c r="X109" s="147"/>
      <c r="Y109" s="147"/>
      <c r="Z109" s="147"/>
      <c r="AA109" s="147"/>
      <c r="AB109" s="147"/>
      <c r="AC109" s="147"/>
      <c r="AD109" s="147"/>
      <c r="AE109" s="148"/>
      <c r="AF109" s="148"/>
      <c r="AG109" s="148"/>
      <c r="AH109" s="148"/>
      <c r="AI109" s="148"/>
      <c r="AJ109" s="148"/>
      <c r="AK109" s="148"/>
      <c r="AL109" s="148"/>
      <c r="AM109" s="148"/>
      <c r="AN109" s="148"/>
      <c r="AO109" s="148"/>
    </row>
    <row r="110" spans="1:82" x14ac:dyDescent="0.2">
      <c r="A110" s="150" t="s">
        <v>149</v>
      </c>
      <c r="B110" s="148"/>
      <c r="C110" s="148"/>
      <c r="D110" s="148"/>
      <c r="E110" s="148"/>
      <c r="F110" s="148"/>
      <c r="G110" s="148"/>
      <c r="H110" s="148"/>
      <c r="I110" s="148"/>
      <c r="J110" s="148"/>
      <c r="K110" s="148"/>
      <c r="L110" s="148"/>
      <c r="M110" s="148"/>
      <c r="N110" s="148"/>
      <c r="O110" s="148"/>
      <c r="P110" s="148"/>
      <c r="Q110" s="148"/>
      <c r="R110" s="148"/>
      <c r="S110" s="148"/>
      <c r="T110" s="148"/>
      <c r="U110" s="148"/>
      <c r="V110" s="148"/>
      <c r="W110" s="148"/>
      <c r="X110" s="148"/>
      <c r="Y110" s="148"/>
      <c r="Z110" s="148"/>
      <c r="AA110" s="148"/>
      <c r="AB110" s="148"/>
      <c r="AC110" s="148"/>
      <c r="AD110" s="148"/>
      <c r="AE110" s="148"/>
      <c r="AF110" s="148"/>
      <c r="AG110" s="148"/>
      <c r="AH110" s="148"/>
      <c r="AI110" s="148"/>
      <c r="AJ110" s="148"/>
      <c r="AK110" s="148"/>
      <c r="AL110" s="148"/>
      <c r="AM110" s="148"/>
      <c r="AN110" s="148"/>
      <c r="AO110" s="148"/>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Q102"/>
  <sheetViews>
    <sheetView showGridLines="0" zoomScaleNormal="100" workbookViewId="0">
      <pane xSplit="1" ySplit="3" topLeftCell="B4" activePane="bottomRight" state="frozen"/>
      <selection pane="topRight" activeCell="B1" sqref="B1"/>
      <selection pane="bottomLeft" activeCell="A3" sqref="A3"/>
      <selection pane="bottomRight" activeCell="G71" sqref="G71"/>
    </sheetView>
  </sheetViews>
  <sheetFormatPr defaultColWidth="9.140625" defaultRowHeight="12.75" x14ac:dyDescent="0.2"/>
  <cols>
    <col min="1" max="1" width="50.42578125" style="1" customWidth="1"/>
    <col min="2" max="16384" width="9.140625" style="1"/>
  </cols>
  <sheetData>
    <row r="1" spans="1:43" x14ac:dyDescent="0.2">
      <c r="A1" s="10" t="s">
        <v>12</v>
      </c>
      <c r="B1" s="5"/>
      <c r="C1" s="5"/>
      <c r="D1" s="5"/>
      <c r="E1" s="5"/>
      <c r="F1" s="5"/>
      <c r="G1" s="5"/>
      <c r="H1" s="5"/>
      <c r="I1" s="5"/>
      <c r="J1" s="5"/>
      <c r="K1" s="5"/>
      <c r="L1" s="5"/>
      <c r="M1" s="5"/>
      <c r="N1" s="5"/>
      <c r="O1" s="5"/>
      <c r="P1" s="5"/>
      <c r="Q1" s="5"/>
      <c r="R1" s="5"/>
      <c r="S1" s="5"/>
    </row>
    <row r="2" spans="1:43" hidden="1" x14ac:dyDescent="0.2">
      <c r="A2" s="11" t="s">
        <v>16</v>
      </c>
    </row>
    <row r="3" spans="1:43" s="2" customFormat="1" ht="26.25" hidden="1" customHeight="1" x14ac:dyDescent="0.2">
      <c r="A3" s="12" t="s">
        <v>0</v>
      </c>
    </row>
    <row r="4" spans="1:43" s="7" customFormat="1" ht="12" hidden="1" customHeight="1" x14ac:dyDescent="0.2">
      <c r="A4" s="4" t="s">
        <v>26</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6"/>
      <c r="AK4" s="6"/>
      <c r="AL4" s="6"/>
      <c r="AM4" s="6"/>
      <c r="AN4" s="6"/>
      <c r="AO4" s="6"/>
      <c r="AP4" s="6"/>
      <c r="AQ4" s="6"/>
    </row>
    <row r="5" spans="1:43" s="9" customFormat="1" ht="12" hidden="1" customHeight="1" x14ac:dyDescent="0.2">
      <c r="A5" s="8">
        <v>1</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6"/>
      <c r="AK5" s="6"/>
      <c r="AL5" s="6"/>
      <c r="AM5" s="6"/>
      <c r="AN5" s="6"/>
      <c r="AO5" s="6"/>
      <c r="AP5" s="6"/>
      <c r="AQ5" s="6"/>
    </row>
    <row r="6" spans="1:43" s="9" customFormat="1" ht="12" hidden="1" customHeight="1" x14ac:dyDescent="0.2">
      <c r="A6" s="8">
        <v>2</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6"/>
      <c r="AK6" s="6"/>
      <c r="AL6" s="6"/>
      <c r="AM6" s="6"/>
      <c r="AN6" s="6"/>
      <c r="AO6" s="6"/>
      <c r="AP6" s="6"/>
      <c r="AQ6" s="6"/>
    </row>
    <row r="7" spans="1:43" s="7" customFormat="1" ht="12" hidden="1" customHeight="1" x14ac:dyDescent="0.2">
      <c r="A7" s="4" t="s">
        <v>1</v>
      </c>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6"/>
      <c r="AK7" s="6"/>
      <c r="AL7" s="6"/>
      <c r="AM7" s="6"/>
      <c r="AN7" s="6"/>
      <c r="AO7" s="6"/>
      <c r="AP7" s="6"/>
      <c r="AQ7" s="6"/>
    </row>
    <row r="8" spans="1:43" s="9" customFormat="1" ht="12" hidden="1" customHeight="1" x14ac:dyDescent="0.2">
      <c r="A8" s="8">
        <v>1</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6"/>
      <c r="AK8" s="6"/>
      <c r="AL8" s="6"/>
      <c r="AM8" s="6"/>
      <c r="AN8" s="6"/>
      <c r="AO8" s="6"/>
      <c r="AP8" s="6"/>
      <c r="AQ8" s="6"/>
    </row>
    <row r="9" spans="1:43" s="9" customFormat="1" ht="12" hidden="1" customHeight="1" x14ac:dyDescent="0.2">
      <c r="A9" s="8">
        <v>2</v>
      </c>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6"/>
      <c r="AK9" s="6"/>
      <c r="AL9" s="6"/>
      <c r="AM9" s="6"/>
      <c r="AN9" s="6"/>
      <c r="AO9" s="6"/>
      <c r="AP9" s="6"/>
      <c r="AQ9" s="6"/>
    </row>
    <row r="10" spans="1:43" s="7" customFormat="1" ht="12" hidden="1" customHeight="1" x14ac:dyDescent="0.2">
      <c r="A10" s="4" t="s">
        <v>27</v>
      </c>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6"/>
      <c r="AK10" s="6"/>
      <c r="AL10" s="6"/>
      <c r="AM10" s="6"/>
      <c r="AN10" s="6"/>
      <c r="AO10" s="6"/>
      <c r="AP10" s="6"/>
      <c r="AQ10" s="6"/>
    </row>
    <row r="11" spans="1:43" s="9" customFormat="1" ht="12" hidden="1" customHeight="1" x14ac:dyDescent="0.2">
      <c r="A11" s="8">
        <v>1</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6"/>
      <c r="AK11" s="6"/>
      <c r="AL11" s="6"/>
      <c r="AM11" s="6"/>
      <c r="AN11" s="6"/>
      <c r="AO11" s="6"/>
      <c r="AP11" s="6"/>
      <c r="AQ11" s="6"/>
    </row>
    <row r="12" spans="1:43" s="9" customFormat="1" ht="12" hidden="1" customHeight="1" x14ac:dyDescent="0.2">
      <c r="A12" s="8">
        <v>2</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6"/>
      <c r="AK12" s="6"/>
      <c r="AL12" s="6"/>
      <c r="AM12" s="6"/>
      <c r="AN12" s="6"/>
      <c r="AO12" s="6"/>
      <c r="AP12" s="6"/>
      <c r="AQ12" s="6"/>
    </row>
    <row r="13" spans="1:43" s="7" customFormat="1" ht="12" hidden="1" customHeight="1" x14ac:dyDescent="0.2">
      <c r="A13" s="4" t="s">
        <v>2</v>
      </c>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6"/>
      <c r="AK13" s="6"/>
      <c r="AL13" s="6"/>
      <c r="AM13" s="6"/>
      <c r="AN13" s="6"/>
      <c r="AO13" s="6"/>
      <c r="AP13" s="6"/>
      <c r="AQ13" s="6"/>
    </row>
    <row r="14" spans="1:43" s="9" customFormat="1" ht="12" hidden="1" customHeight="1" x14ac:dyDescent="0.2">
      <c r="A14" s="8">
        <v>1</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6"/>
      <c r="AK14" s="6"/>
      <c r="AL14" s="6"/>
      <c r="AM14" s="6"/>
      <c r="AN14" s="6"/>
      <c r="AO14" s="6"/>
      <c r="AP14" s="6"/>
      <c r="AQ14" s="6"/>
    </row>
    <row r="15" spans="1:43" s="9" customFormat="1" ht="12" hidden="1" customHeight="1" x14ac:dyDescent="0.2">
      <c r="A15" s="8">
        <v>2</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6"/>
      <c r="AK15" s="6"/>
      <c r="AL15" s="6"/>
      <c r="AM15" s="6"/>
      <c r="AN15" s="6"/>
      <c r="AO15" s="6"/>
      <c r="AP15" s="6"/>
      <c r="AQ15" s="6"/>
    </row>
    <row r="16" spans="1:43" s="7" customFormat="1" ht="12" hidden="1" customHeight="1" x14ac:dyDescent="0.2">
      <c r="A16" s="4" t="s">
        <v>3</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6"/>
      <c r="AK16" s="6"/>
      <c r="AL16" s="6"/>
      <c r="AM16" s="6"/>
      <c r="AN16" s="6"/>
      <c r="AO16" s="6"/>
      <c r="AP16" s="6"/>
      <c r="AQ16" s="6"/>
    </row>
    <row r="17" spans="1:43" s="9" customFormat="1" ht="12" hidden="1" customHeight="1" x14ac:dyDescent="0.2">
      <c r="A17" s="8">
        <v>1</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6"/>
      <c r="AK17" s="6"/>
      <c r="AL17" s="6"/>
      <c r="AM17" s="6"/>
      <c r="AN17" s="6"/>
      <c r="AO17" s="6"/>
      <c r="AP17" s="6"/>
      <c r="AQ17" s="6"/>
    </row>
    <row r="18" spans="1:43" s="9" customFormat="1" ht="12" hidden="1" customHeight="1" x14ac:dyDescent="0.2">
      <c r="A18" s="8">
        <v>2</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6"/>
      <c r="AK18" s="6"/>
      <c r="AL18" s="6"/>
      <c r="AM18" s="6"/>
      <c r="AN18" s="6"/>
      <c r="AO18" s="6"/>
      <c r="AP18" s="6"/>
      <c r="AQ18" s="6"/>
    </row>
    <row r="19" spans="1:43" s="7" customFormat="1" ht="12" hidden="1" customHeight="1" x14ac:dyDescent="0.2">
      <c r="A19" s="4" t="s">
        <v>4</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6"/>
      <c r="AK19" s="6"/>
      <c r="AL19" s="6"/>
      <c r="AM19" s="6"/>
      <c r="AN19" s="6"/>
      <c r="AO19" s="6"/>
      <c r="AP19" s="6"/>
      <c r="AQ19" s="6"/>
    </row>
    <row r="20" spans="1:43" s="9" customFormat="1" ht="12" hidden="1" customHeight="1" x14ac:dyDescent="0.2">
      <c r="A20" s="8" t="s">
        <v>37</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6"/>
      <c r="AK20" s="6"/>
      <c r="AL20" s="6"/>
      <c r="AM20" s="6"/>
      <c r="AN20" s="6"/>
      <c r="AO20" s="6"/>
      <c r="AP20" s="6"/>
      <c r="AQ20" s="6"/>
    </row>
    <row r="21" spans="1:43" s="9" customFormat="1" ht="12" hidden="1" customHeight="1" x14ac:dyDescent="0.2">
      <c r="A21" s="8">
        <v>2</v>
      </c>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6"/>
      <c r="AK21" s="6"/>
      <c r="AL21" s="6"/>
      <c r="AM21" s="6"/>
      <c r="AN21" s="6"/>
      <c r="AO21" s="6"/>
      <c r="AP21" s="6"/>
      <c r="AQ21" s="6"/>
    </row>
    <row r="22" spans="1:43" s="7" customFormat="1" ht="12" hidden="1" customHeight="1" x14ac:dyDescent="0.2">
      <c r="A22" s="4" t="s">
        <v>5</v>
      </c>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6"/>
      <c r="AK22" s="6"/>
      <c r="AL22" s="6"/>
      <c r="AM22" s="6"/>
      <c r="AN22" s="6"/>
      <c r="AO22" s="6"/>
      <c r="AP22" s="6"/>
      <c r="AQ22" s="6"/>
    </row>
    <row r="23" spans="1:43" s="9" customFormat="1" ht="12" hidden="1" customHeight="1" x14ac:dyDescent="0.2">
      <c r="A23" s="8" t="s">
        <v>37</v>
      </c>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6"/>
      <c r="AK23" s="6"/>
      <c r="AL23" s="6"/>
      <c r="AM23" s="6"/>
      <c r="AN23" s="6"/>
      <c r="AO23" s="6"/>
      <c r="AP23" s="6"/>
      <c r="AQ23" s="6"/>
    </row>
    <row r="24" spans="1:43" s="9" customFormat="1" ht="12" hidden="1" customHeight="1" x14ac:dyDescent="0.2">
      <c r="A24" s="8">
        <v>2</v>
      </c>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6"/>
      <c r="AK24" s="6"/>
      <c r="AL24" s="6"/>
      <c r="AM24" s="6"/>
      <c r="AN24" s="6"/>
      <c r="AO24" s="6"/>
      <c r="AP24" s="6"/>
      <c r="AQ24" s="6"/>
    </row>
    <row r="25" spans="1:43" s="7" customFormat="1" ht="12" hidden="1" customHeight="1" x14ac:dyDescent="0.2">
      <c r="A25" s="4" t="s">
        <v>6</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6"/>
      <c r="AK25" s="6"/>
      <c r="AL25" s="6"/>
      <c r="AM25" s="6"/>
      <c r="AN25" s="6"/>
      <c r="AO25" s="6"/>
      <c r="AP25" s="6"/>
      <c r="AQ25" s="6"/>
    </row>
    <row r="26" spans="1:43" s="9" customFormat="1" ht="12" hidden="1" customHeight="1" x14ac:dyDescent="0.2">
      <c r="A26" s="8" t="s">
        <v>14</v>
      </c>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6"/>
      <c r="AK26" s="6"/>
      <c r="AL26" s="6"/>
      <c r="AM26" s="6"/>
      <c r="AN26" s="6"/>
      <c r="AO26" s="6"/>
      <c r="AP26" s="6"/>
      <c r="AQ26" s="6"/>
    </row>
    <row r="27" spans="1:43" s="7" customFormat="1" ht="12" hidden="1" customHeight="1" x14ac:dyDescent="0.2">
      <c r="A27" s="4" t="s">
        <v>7</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6"/>
      <c r="AK27" s="6"/>
      <c r="AL27" s="6"/>
      <c r="AM27" s="6"/>
      <c r="AN27" s="6"/>
      <c r="AO27" s="6"/>
      <c r="AP27" s="6"/>
      <c r="AQ27" s="6"/>
    </row>
    <row r="28" spans="1:43" s="9" customFormat="1" ht="12" hidden="1" customHeight="1" x14ac:dyDescent="0.2">
      <c r="A28" s="8" t="s">
        <v>14</v>
      </c>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6"/>
      <c r="AK28" s="6"/>
      <c r="AL28" s="6"/>
      <c r="AM28" s="6"/>
      <c r="AN28" s="6"/>
      <c r="AO28" s="6"/>
      <c r="AP28" s="6"/>
      <c r="AQ28" s="6"/>
    </row>
    <row r="29" spans="1:43" s="7" customFormat="1" ht="12" hidden="1" customHeight="1" x14ac:dyDescent="0.2">
      <c r="A29" s="4" t="s">
        <v>8</v>
      </c>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6"/>
      <c r="AK29" s="6"/>
      <c r="AL29" s="6"/>
      <c r="AM29" s="6"/>
      <c r="AN29" s="6"/>
      <c r="AO29" s="6"/>
      <c r="AP29" s="6"/>
      <c r="AQ29" s="6"/>
    </row>
    <row r="30" spans="1:43" s="9" customFormat="1" ht="12" hidden="1" customHeight="1" x14ac:dyDescent="0.2">
      <c r="A30" s="8" t="s">
        <v>13</v>
      </c>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6"/>
      <c r="AK30" s="6"/>
      <c r="AL30" s="6"/>
      <c r="AM30" s="6"/>
      <c r="AN30" s="6"/>
      <c r="AO30" s="6"/>
      <c r="AP30" s="6"/>
      <c r="AQ30" s="6"/>
    </row>
    <row r="31" spans="1:43" s="7" customFormat="1" ht="12" hidden="1" customHeight="1" x14ac:dyDescent="0.2">
      <c r="A31" s="4" t="s">
        <v>9</v>
      </c>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6"/>
      <c r="AK31" s="6"/>
      <c r="AL31" s="6"/>
      <c r="AM31" s="6"/>
      <c r="AN31" s="6"/>
      <c r="AO31" s="6"/>
      <c r="AP31" s="6"/>
      <c r="AQ31" s="6"/>
    </row>
    <row r="32" spans="1:43" s="9" customFormat="1" ht="12" hidden="1" customHeight="1" x14ac:dyDescent="0.2">
      <c r="A32" s="8" t="s">
        <v>15</v>
      </c>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6"/>
      <c r="AK32" s="6"/>
      <c r="AL32" s="6"/>
      <c r="AM32" s="6"/>
      <c r="AN32" s="6"/>
      <c r="AO32" s="6"/>
      <c r="AP32" s="6"/>
      <c r="AQ32" s="6"/>
    </row>
    <row r="33" spans="1:43" s="7" customFormat="1" ht="12" hidden="1" customHeight="1" x14ac:dyDescent="0.2">
      <c r="A33" s="4" t="s">
        <v>11</v>
      </c>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6"/>
      <c r="AK33" s="6"/>
      <c r="AL33" s="6"/>
      <c r="AM33" s="6"/>
      <c r="AN33" s="6"/>
      <c r="AO33" s="6"/>
      <c r="AP33" s="6"/>
      <c r="AQ33" s="6"/>
    </row>
    <row r="34" spans="1:43" s="9" customFormat="1" ht="12" hidden="1" customHeight="1" x14ac:dyDescent="0.2">
      <c r="A34" s="8" t="s">
        <v>37</v>
      </c>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6"/>
      <c r="AK34" s="6"/>
      <c r="AL34" s="6"/>
      <c r="AM34" s="6"/>
      <c r="AN34" s="6"/>
      <c r="AO34" s="6"/>
      <c r="AP34" s="6"/>
      <c r="AQ34" s="6"/>
    </row>
    <row r="35" spans="1:43" s="9" customFormat="1" ht="12" hidden="1" customHeight="1" x14ac:dyDescent="0.2">
      <c r="A35" s="8">
        <v>2</v>
      </c>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6"/>
      <c r="AK35" s="6"/>
      <c r="AL35" s="6"/>
      <c r="AM35" s="6"/>
      <c r="AN35" s="6"/>
      <c r="AO35" s="6"/>
      <c r="AP35" s="6"/>
      <c r="AQ35" s="6"/>
    </row>
    <row r="36" spans="1:43" s="7" customFormat="1" ht="12" hidden="1" customHeight="1" x14ac:dyDescent="0.2">
      <c r="A36" s="4" t="s">
        <v>10</v>
      </c>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6"/>
      <c r="AK36" s="6"/>
      <c r="AL36" s="6"/>
      <c r="AM36" s="6"/>
      <c r="AN36" s="6"/>
      <c r="AO36" s="6"/>
      <c r="AP36" s="6"/>
      <c r="AQ36" s="6"/>
    </row>
    <row r="37" spans="1:43" s="9" customFormat="1" ht="12" hidden="1" customHeight="1" x14ac:dyDescent="0.2">
      <c r="A37" s="8" t="s">
        <v>13</v>
      </c>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6"/>
      <c r="AK37" s="6"/>
      <c r="AL37" s="6"/>
      <c r="AM37" s="6"/>
      <c r="AN37" s="6"/>
      <c r="AO37" s="6"/>
      <c r="AP37" s="6"/>
      <c r="AQ37" s="6"/>
    </row>
    <row r="38" spans="1:43" hidden="1" x14ac:dyDescent="0.2"/>
    <row r="39" spans="1:43" hidden="1" x14ac:dyDescent="0.2"/>
    <row r="40" spans="1:43" x14ac:dyDescent="0.2">
      <c r="A40" s="11" t="s">
        <v>25</v>
      </c>
    </row>
    <row r="41" spans="1:43" s="2" customFormat="1" ht="26.25" customHeight="1" x14ac:dyDescent="0.2">
      <c r="A41" s="12" t="s">
        <v>0</v>
      </c>
      <c r="B41" s="44" t="s">
        <v>53</v>
      </c>
    </row>
    <row r="42" spans="1:43" s="7" customFormat="1" ht="12" customHeight="1" x14ac:dyDescent="0.2">
      <c r="A42" s="4" t="s">
        <v>26</v>
      </c>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6"/>
      <c r="AK42" s="6"/>
      <c r="AL42" s="6"/>
      <c r="AM42" s="6"/>
      <c r="AN42" s="6"/>
      <c r="AO42" s="6"/>
      <c r="AP42" s="6"/>
      <c r="AQ42" s="6"/>
    </row>
    <row r="43" spans="1:43" s="9" customFormat="1" ht="12" customHeight="1" x14ac:dyDescent="0.2">
      <c r="A43" s="8">
        <v>1</v>
      </c>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6"/>
      <c r="AK43" s="6"/>
      <c r="AL43" s="6"/>
      <c r="AM43" s="6"/>
      <c r="AN43" s="6"/>
      <c r="AO43" s="6"/>
      <c r="AP43" s="6"/>
      <c r="AQ43" s="6"/>
    </row>
    <row r="44" spans="1:43" s="9" customFormat="1" ht="12" customHeight="1" x14ac:dyDescent="0.2">
      <c r="A44" s="8">
        <v>2</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6"/>
      <c r="AK44" s="6"/>
      <c r="AL44" s="6"/>
      <c r="AM44" s="6"/>
      <c r="AN44" s="6"/>
      <c r="AO44" s="6"/>
      <c r="AP44" s="6"/>
      <c r="AQ44" s="6"/>
    </row>
    <row r="45" spans="1:43" s="7" customFormat="1" ht="12" hidden="1" customHeight="1" x14ac:dyDescent="0.2">
      <c r="A45" s="4" t="s">
        <v>1</v>
      </c>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6"/>
      <c r="AK45" s="6"/>
      <c r="AL45" s="6"/>
      <c r="AM45" s="6"/>
      <c r="AN45" s="6"/>
      <c r="AO45" s="6"/>
      <c r="AP45" s="6"/>
      <c r="AQ45" s="6"/>
    </row>
    <row r="46" spans="1:43" s="9" customFormat="1" ht="12" hidden="1" customHeight="1" x14ac:dyDescent="0.2">
      <c r="A46" s="8">
        <v>1</v>
      </c>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6"/>
      <c r="AK46" s="6"/>
      <c r="AL46" s="6"/>
      <c r="AM46" s="6"/>
      <c r="AN46" s="6"/>
      <c r="AO46" s="6"/>
      <c r="AP46" s="6"/>
      <c r="AQ46" s="6"/>
    </row>
    <row r="47" spans="1:43" s="9" customFormat="1" ht="12" hidden="1" customHeight="1" x14ac:dyDescent="0.2">
      <c r="A47" s="8">
        <v>2</v>
      </c>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6"/>
      <c r="AK47" s="6"/>
      <c r="AL47" s="6"/>
      <c r="AM47" s="6"/>
      <c r="AN47" s="6"/>
      <c r="AO47" s="6"/>
      <c r="AP47" s="6"/>
      <c r="AQ47" s="6"/>
    </row>
    <row r="48" spans="1:43" s="7" customFormat="1" ht="12" customHeight="1" x14ac:dyDescent="0.2">
      <c r="A48" s="4" t="s">
        <v>27</v>
      </c>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6"/>
      <c r="AK48" s="6"/>
      <c r="AL48" s="6"/>
      <c r="AM48" s="6"/>
      <c r="AN48" s="6"/>
      <c r="AO48" s="6"/>
      <c r="AP48" s="6"/>
      <c r="AQ48" s="6"/>
    </row>
    <row r="49" spans="1:43" s="9" customFormat="1" ht="12" customHeight="1" x14ac:dyDescent="0.2">
      <c r="A49" s="8">
        <v>1</v>
      </c>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6"/>
      <c r="AK49" s="6"/>
      <c r="AL49" s="6"/>
      <c r="AM49" s="6"/>
      <c r="AN49" s="6"/>
      <c r="AO49" s="6"/>
      <c r="AP49" s="6"/>
      <c r="AQ49" s="6"/>
    </row>
    <row r="50" spans="1:43" s="9" customFormat="1" ht="12" customHeight="1" x14ac:dyDescent="0.2">
      <c r="A50" s="8">
        <v>2</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6"/>
      <c r="AK50" s="6"/>
      <c r="AL50" s="6"/>
      <c r="AM50" s="6"/>
      <c r="AN50" s="6"/>
      <c r="AO50" s="6"/>
      <c r="AP50" s="6"/>
      <c r="AQ50" s="6"/>
    </row>
    <row r="51" spans="1:43" s="7" customFormat="1" ht="12" hidden="1" customHeight="1" x14ac:dyDescent="0.2">
      <c r="A51" s="4" t="s">
        <v>2</v>
      </c>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6"/>
      <c r="AK51" s="6"/>
      <c r="AL51" s="6"/>
      <c r="AM51" s="6"/>
      <c r="AN51" s="6"/>
      <c r="AO51" s="6"/>
      <c r="AP51" s="6"/>
      <c r="AQ51" s="6"/>
    </row>
    <row r="52" spans="1:43" s="9" customFormat="1" ht="12" hidden="1" customHeight="1" x14ac:dyDescent="0.2">
      <c r="A52" s="8">
        <v>1</v>
      </c>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6"/>
      <c r="AK52" s="6"/>
      <c r="AL52" s="6"/>
      <c r="AM52" s="6"/>
      <c r="AN52" s="6"/>
      <c r="AO52" s="6"/>
      <c r="AP52" s="6"/>
      <c r="AQ52" s="6"/>
    </row>
    <row r="53" spans="1:43" s="9" customFormat="1" ht="12" hidden="1" customHeight="1" x14ac:dyDescent="0.2">
      <c r="A53" s="8">
        <v>2</v>
      </c>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6"/>
      <c r="AK53" s="6"/>
      <c r="AL53" s="6"/>
      <c r="AM53" s="6"/>
      <c r="AN53" s="6"/>
      <c r="AO53" s="6"/>
      <c r="AP53" s="6"/>
      <c r="AQ53" s="6"/>
    </row>
    <row r="54" spans="1:43" s="7" customFormat="1" ht="12" customHeight="1" x14ac:dyDescent="0.2">
      <c r="A54" s="4" t="s">
        <v>3</v>
      </c>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6"/>
      <c r="AK54" s="6"/>
      <c r="AL54" s="6"/>
      <c r="AM54" s="6"/>
      <c r="AN54" s="6"/>
      <c r="AO54" s="6"/>
      <c r="AP54" s="6"/>
      <c r="AQ54" s="6"/>
    </row>
    <row r="55" spans="1:43" s="9" customFormat="1" ht="12" customHeight="1" x14ac:dyDescent="0.2">
      <c r="A55" s="8">
        <v>1</v>
      </c>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6"/>
      <c r="AK55" s="6"/>
      <c r="AL55" s="6"/>
      <c r="AM55" s="6"/>
      <c r="AN55" s="6"/>
      <c r="AO55" s="6"/>
      <c r="AP55" s="6"/>
      <c r="AQ55" s="6"/>
    </row>
    <row r="56" spans="1:43" s="9" customFormat="1" ht="12" customHeight="1" x14ac:dyDescent="0.2">
      <c r="A56" s="8">
        <v>2</v>
      </c>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6"/>
      <c r="AK56" s="6"/>
      <c r="AL56" s="6"/>
      <c r="AM56" s="6"/>
      <c r="AN56" s="6"/>
      <c r="AO56" s="6"/>
      <c r="AP56" s="6"/>
      <c r="AQ56" s="6"/>
    </row>
    <row r="57" spans="1:43" s="7" customFormat="1" ht="12" customHeight="1" x14ac:dyDescent="0.2">
      <c r="A57" s="4" t="s">
        <v>4</v>
      </c>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6"/>
      <c r="AK57" s="6"/>
      <c r="AL57" s="6"/>
      <c r="AM57" s="6"/>
      <c r="AN57" s="6"/>
      <c r="AO57" s="6"/>
      <c r="AP57" s="6"/>
      <c r="AQ57" s="6"/>
    </row>
    <row r="58" spans="1:43" s="9" customFormat="1" ht="12" customHeight="1" x14ac:dyDescent="0.2">
      <c r="A58" s="8" t="s">
        <v>37</v>
      </c>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6"/>
      <c r="AK58" s="6"/>
      <c r="AL58" s="6"/>
      <c r="AM58" s="6"/>
      <c r="AN58" s="6"/>
      <c r="AO58" s="6"/>
      <c r="AP58" s="6"/>
      <c r="AQ58" s="6"/>
    </row>
    <row r="59" spans="1:43" s="9" customFormat="1" ht="12" hidden="1" customHeight="1" x14ac:dyDescent="0.2">
      <c r="A59" s="8">
        <v>2</v>
      </c>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6"/>
      <c r="AK59" s="6"/>
      <c r="AL59" s="6"/>
      <c r="AM59" s="6"/>
      <c r="AN59" s="6"/>
      <c r="AO59" s="6"/>
      <c r="AP59" s="6"/>
      <c r="AQ59" s="6"/>
    </row>
    <row r="60" spans="1:43" s="7" customFormat="1" ht="12" customHeight="1" x14ac:dyDescent="0.2">
      <c r="A60" s="4" t="s">
        <v>5</v>
      </c>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6"/>
      <c r="AK60" s="6"/>
      <c r="AL60" s="6"/>
      <c r="AM60" s="6"/>
      <c r="AN60" s="6"/>
      <c r="AO60" s="6"/>
      <c r="AP60" s="6"/>
      <c r="AQ60" s="6"/>
    </row>
    <row r="61" spans="1:43" s="9" customFormat="1" ht="12" customHeight="1" x14ac:dyDescent="0.2">
      <c r="A61" s="8" t="s">
        <v>37</v>
      </c>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6"/>
      <c r="AK61" s="6"/>
      <c r="AL61" s="6"/>
      <c r="AM61" s="6"/>
      <c r="AN61" s="6"/>
      <c r="AO61" s="6"/>
      <c r="AP61" s="6"/>
      <c r="AQ61" s="6"/>
    </row>
    <row r="62" spans="1:43" s="9" customFormat="1" ht="12" hidden="1" customHeight="1" x14ac:dyDescent="0.2">
      <c r="A62" s="8">
        <v>2</v>
      </c>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6"/>
      <c r="AK62" s="6"/>
      <c r="AL62" s="6"/>
      <c r="AM62" s="6"/>
      <c r="AN62" s="6"/>
      <c r="AO62" s="6"/>
      <c r="AP62" s="6"/>
      <c r="AQ62" s="6"/>
    </row>
    <row r="63" spans="1:43" s="7" customFormat="1" ht="12" customHeight="1" x14ac:dyDescent="0.2">
      <c r="A63" s="4" t="s">
        <v>6</v>
      </c>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6"/>
      <c r="AK63" s="6"/>
      <c r="AL63" s="6"/>
      <c r="AM63" s="6"/>
      <c r="AN63" s="6"/>
      <c r="AO63" s="6"/>
      <c r="AP63" s="6"/>
      <c r="AQ63" s="6"/>
    </row>
    <row r="64" spans="1:43" s="9" customFormat="1" ht="12" customHeight="1" x14ac:dyDescent="0.2">
      <c r="A64" s="8" t="s">
        <v>14</v>
      </c>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6"/>
      <c r="AK64" s="6"/>
      <c r="AL64" s="6"/>
      <c r="AM64" s="6"/>
      <c r="AN64" s="6"/>
      <c r="AO64" s="6"/>
      <c r="AP64" s="6"/>
      <c r="AQ64" s="6"/>
    </row>
    <row r="65" spans="1:43" s="7" customFormat="1" ht="12" customHeight="1" x14ac:dyDescent="0.2">
      <c r="A65" s="4" t="s">
        <v>7</v>
      </c>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6"/>
      <c r="AK65" s="6"/>
      <c r="AL65" s="6"/>
      <c r="AM65" s="6"/>
      <c r="AN65" s="6"/>
      <c r="AO65" s="6"/>
      <c r="AP65" s="6"/>
      <c r="AQ65" s="6"/>
    </row>
    <row r="66" spans="1:43" s="9" customFormat="1" ht="12" customHeight="1" x14ac:dyDescent="0.2">
      <c r="A66" s="8" t="s">
        <v>14</v>
      </c>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6"/>
      <c r="AK66" s="6"/>
      <c r="AL66" s="6"/>
      <c r="AM66" s="6"/>
      <c r="AN66" s="6"/>
      <c r="AO66" s="6"/>
      <c r="AP66" s="6"/>
      <c r="AQ66" s="6"/>
    </row>
    <row r="67" spans="1:43" s="7" customFormat="1" ht="12" customHeight="1" x14ac:dyDescent="0.2">
      <c r="A67" s="4" t="s">
        <v>8</v>
      </c>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6"/>
      <c r="AK67" s="6"/>
      <c r="AL67" s="6"/>
      <c r="AM67" s="6"/>
      <c r="AN67" s="6"/>
      <c r="AO67" s="6"/>
      <c r="AP67" s="6"/>
      <c r="AQ67" s="6"/>
    </row>
    <row r="68" spans="1:43" s="9" customFormat="1" ht="12" customHeight="1" x14ac:dyDescent="0.2">
      <c r="A68" s="8" t="s">
        <v>13</v>
      </c>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6"/>
      <c r="AK68" s="6"/>
      <c r="AL68" s="6"/>
      <c r="AM68" s="6"/>
      <c r="AN68" s="6"/>
      <c r="AO68" s="6"/>
      <c r="AP68" s="6"/>
      <c r="AQ68" s="6"/>
    </row>
    <row r="69" spans="1:43" s="7" customFormat="1" ht="12" customHeight="1" x14ac:dyDescent="0.2">
      <c r="A69" s="4" t="s">
        <v>9</v>
      </c>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6"/>
      <c r="AK69" s="6"/>
      <c r="AL69" s="6"/>
      <c r="AM69" s="6"/>
      <c r="AN69" s="6"/>
      <c r="AO69" s="6"/>
      <c r="AP69" s="6"/>
      <c r="AQ69" s="6"/>
    </row>
    <row r="70" spans="1:43" s="9" customFormat="1" ht="12" customHeight="1" x14ac:dyDescent="0.2">
      <c r="A70" s="8" t="s">
        <v>15</v>
      </c>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6"/>
      <c r="AK70" s="6"/>
      <c r="AL70" s="6"/>
      <c r="AM70" s="6"/>
      <c r="AN70" s="6"/>
      <c r="AO70" s="6"/>
      <c r="AP70" s="6"/>
      <c r="AQ70" s="6"/>
    </row>
    <row r="71" spans="1:43" s="7" customFormat="1" ht="12" customHeight="1" x14ac:dyDescent="0.2">
      <c r="A71" s="4" t="s">
        <v>11</v>
      </c>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6"/>
      <c r="AK71" s="6"/>
      <c r="AL71" s="6"/>
      <c r="AM71" s="6"/>
      <c r="AN71" s="6"/>
      <c r="AO71" s="6"/>
      <c r="AP71" s="6"/>
      <c r="AQ71" s="6"/>
    </row>
    <row r="72" spans="1:43" s="9" customFormat="1" ht="12" customHeight="1" x14ac:dyDescent="0.2">
      <c r="A72" s="8" t="s">
        <v>37</v>
      </c>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6"/>
      <c r="AK72" s="6"/>
      <c r="AL72" s="6"/>
      <c r="AM72" s="6"/>
      <c r="AN72" s="6"/>
      <c r="AO72" s="6"/>
      <c r="AP72" s="6"/>
      <c r="AQ72" s="6"/>
    </row>
    <row r="73" spans="1:43" s="9" customFormat="1" ht="12" hidden="1" customHeight="1" x14ac:dyDescent="0.2">
      <c r="A73" s="8">
        <v>2</v>
      </c>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6"/>
      <c r="AK73" s="6"/>
      <c r="AL73" s="6"/>
      <c r="AM73" s="6"/>
      <c r="AN73" s="6"/>
      <c r="AO73" s="6"/>
      <c r="AP73" s="6"/>
      <c r="AQ73" s="6"/>
    </row>
    <row r="74" spans="1:43" s="7" customFormat="1" ht="12" customHeight="1" x14ac:dyDescent="0.2">
      <c r="A74" s="4" t="s">
        <v>10</v>
      </c>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6"/>
      <c r="AK74" s="6"/>
      <c r="AL74" s="6"/>
      <c r="AM74" s="6"/>
      <c r="AN74" s="6"/>
      <c r="AO74" s="6"/>
      <c r="AP74" s="6"/>
      <c r="AQ74" s="6"/>
    </row>
    <row r="75" spans="1:43" s="9" customFormat="1" ht="12" customHeight="1" x14ac:dyDescent="0.2">
      <c r="A75" s="8" t="s">
        <v>13</v>
      </c>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6"/>
      <c r="AK75" s="6"/>
      <c r="AL75" s="6"/>
      <c r="AM75" s="6"/>
      <c r="AN75" s="6"/>
      <c r="AO75" s="6"/>
      <c r="AP75" s="6"/>
      <c r="AQ75" s="6"/>
    </row>
    <row r="76" spans="1:43" s="9" customFormat="1" ht="12" customHeight="1" x14ac:dyDescent="0.2">
      <c r="A76" s="8"/>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6"/>
      <c r="AK76" s="6"/>
      <c r="AL76" s="6"/>
      <c r="AM76" s="6"/>
      <c r="AN76" s="6"/>
      <c r="AO76" s="6"/>
      <c r="AP76" s="6"/>
      <c r="AQ76" s="6"/>
    </row>
    <row r="77" spans="1:43" s="9" customFormat="1" ht="12" customHeight="1" x14ac:dyDescent="0.2">
      <c r="A77" s="16"/>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6"/>
      <c r="AK77" s="6"/>
      <c r="AL77" s="6"/>
      <c r="AM77" s="6"/>
      <c r="AN77" s="6"/>
      <c r="AO77" s="6"/>
      <c r="AP77" s="6"/>
      <c r="AQ77" s="6"/>
    </row>
    <row r="78" spans="1:43" x14ac:dyDescent="0.2">
      <c r="A78" s="1" t="s">
        <v>28</v>
      </c>
    </row>
    <row r="79" spans="1:43" s="6" customFormat="1" ht="12.75" customHeight="1" x14ac:dyDescent="0.2">
      <c r="A79" s="13" t="s">
        <v>17</v>
      </c>
    </row>
    <row r="80" spans="1:43" s="6" customFormat="1" ht="12.75" customHeight="1" x14ac:dyDescent="0.2">
      <c r="A80" s="14" t="s">
        <v>18</v>
      </c>
    </row>
    <row r="81" spans="1:1" s="6" customFormat="1" ht="12.75" customHeight="1" x14ac:dyDescent="0.2">
      <c r="A81" s="14" t="s">
        <v>19</v>
      </c>
    </row>
    <row r="82" spans="1:1" s="6" customFormat="1" ht="12.75" customHeight="1" x14ac:dyDescent="0.2">
      <c r="A82" s="14" t="s">
        <v>20</v>
      </c>
    </row>
    <row r="83" spans="1:1" s="6" customFormat="1" ht="12.75" customHeight="1" x14ac:dyDescent="0.2">
      <c r="A83" s="14" t="s">
        <v>21</v>
      </c>
    </row>
    <row r="84" spans="1:1" s="6" customFormat="1" ht="12.75" customHeight="1" x14ac:dyDescent="0.2">
      <c r="A84" s="14" t="s">
        <v>22</v>
      </c>
    </row>
    <row r="85" spans="1:1" s="6" customFormat="1" ht="12.75" customHeight="1" x14ac:dyDescent="0.2">
      <c r="A85" s="15" t="s">
        <v>23</v>
      </c>
    </row>
    <row r="86" spans="1:1" s="6" customFormat="1" ht="12.75" customHeight="1" x14ac:dyDescent="0.2"/>
    <row r="88" spans="1:1" x14ac:dyDescent="0.2">
      <c r="A88" s="17" t="s">
        <v>29</v>
      </c>
    </row>
    <row r="89" spans="1:1" ht="12.75" customHeight="1" x14ac:dyDescent="0.2">
      <c r="A89" s="27" t="s">
        <v>30</v>
      </c>
    </row>
    <row r="90" spans="1:1" ht="12.75" customHeight="1" x14ac:dyDescent="0.2">
      <c r="A90" s="28" t="s">
        <v>31</v>
      </c>
    </row>
    <row r="91" spans="1:1" x14ac:dyDescent="0.2">
      <c r="A91" s="26" t="s">
        <v>32</v>
      </c>
    </row>
    <row r="92" spans="1:1" x14ac:dyDescent="0.2">
      <c r="A92" s="26" t="s">
        <v>33</v>
      </c>
    </row>
    <row r="93" spans="1:1" x14ac:dyDescent="0.2">
      <c r="A93" s="18" t="s">
        <v>34</v>
      </c>
    </row>
    <row r="94" spans="1:1" x14ac:dyDescent="0.2">
      <c r="A94" s="26" t="s">
        <v>35</v>
      </c>
    </row>
    <row r="96" spans="1:1" ht="13.5" thickBot="1" x14ac:dyDescent="0.25">
      <c r="A96" s="42" t="s">
        <v>24</v>
      </c>
    </row>
    <row r="97" spans="1:1" ht="12.75" customHeight="1" x14ac:dyDescent="0.2">
      <c r="A97" s="267" t="s">
        <v>36</v>
      </c>
    </row>
    <row r="98" spans="1:1" x14ac:dyDescent="0.2">
      <c r="A98" s="268"/>
    </row>
    <row r="99" spans="1:1" x14ac:dyDescent="0.2">
      <c r="A99" s="268"/>
    </row>
    <row r="100" spans="1:1" x14ac:dyDescent="0.2">
      <c r="A100" s="268"/>
    </row>
    <row r="101" spans="1:1" x14ac:dyDescent="0.2">
      <c r="A101" s="268"/>
    </row>
    <row r="102" spans="1:1" ht="13.5" thickBot="1" x14ac:dyDescent="0.25">
      <c r="A102" s="269"/>
    </row>
  </sheetData>
  <mergeCells count="1">
    <mergeCell ref="A97:A102"/>
  </mergeCells>
  <pageMargins left="0.75" right="0.75" top="1" bottom="1" header="0.5" footer="0.5"/>
  <pageSetup paperSize="9" orientation="portrait" horizontalDpi="4294967295" verticalDpi="4294967295"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48"/>
  <sheetViews>
    <sheetView showGridLines="0" zoomScaleNormal="100" workbookViewId="0">
      <pane xSplit="1" ySplit="3" topLeftCell="B4" activePane="bottomRight" state="frozen"/>
      <selection pane="topRight" activeCell="B1" sqref="B1"/>
      <selection pane="bottomLeft" activeCell="A3" sqref="A3"/>
      <selection pane="bottomRight" activeCell="D18" sqref="D18"/>
    </sheetView>
  </sheetViews>
  <sheetFormatPr defaultColWidth="9.140625" defaultRowHeight="12.75" x14ac:dyDescent="0.2"/>
  <cols>
    <col min="1" max="1" width="50.42578125" style="1" customWidth="1"/>
    <col min="2" max="4" width="10" style="1" customWidth="1"/>
    <col min="5" max="16384" width="9.140625" style="1"/>
  </cols>
  <sheetData>
    <row r="1" spans="1:37" x14ac:dyDescent="0.2">
      <c r="A1" s="10" t="s">
        <v>12</v>
      </c>
      <c r="B1" s="5"/>
      <c r="C1" s="5"/>
      <c r="D1" s="5"/>
      <c r="E1" s="5"/>
      <c r="F1" s="5"/>
      <c r="G1" s="5"/>
      <c r="H1" s="5"/>
      <c r="I1" s="5"/>
      <c r="J1" s="5"/>
      <c r="K1" s="5"/>
      <c r="L1" s="5"/>
      <c r="M1" s="5"/>
    </row>
    <row r="2" spans="1:37" x14ac:dyDescent="0.2">
      <c r="A2" s="11" t="s">
        <v>38</v>
      </c>
    </row>
    <row r="3" spans="1:37" s="2" customFormat="1" ht="26.25" customHeight="1" x14ac:dyDescent="0.2">
      <c r="A3" s="12" t="s">
        <v>0</v>
      </c>
      <c r="B3" s="38" t="e">
        <f>'BAR BB| Open rates'!#REF!</f>
        <v>#REF!</v>
      </c>
      <c r="C3" s="38" t="e">
        <f>'BAR BB| Open rates'!#REF!</f>
        <v>#REF!</v>
      </c>
      <c r="D3" s="38" t="s">
        <v>60</v>
      </c>
    </row>
    <row r="4" spans="1:37" s="7" customFormat="1" ht="12" customHeight="1" x14ac:dyDescent="0.2">
      <c r="A4" s="4" t="s">
        <v>26</v>
      </c>
      <c r="B4" s="35"/>
      <c r="C4" s="35"/>
      <c r="D4" s="35"/>
      <c r="E4" s="1"/>
      <c r="F4" s="1"/>
      <c r="G4" s="1"/>
      <c r="H4" s="1"/>
      <c r="I4" s="1"/>
      <c r="J4" s="1"/>
      <c r="K4" s="1"/>
      <c r="L4" s="1"/>
      <c r="M4" s="1"/>
      <c r="N4" s="1"/>
      <c r="O4" s="1"/>
      <c r="P4" s="1"/>
      <c r="Q4" s="1"/>
      <c r="R4" s="1"/>
      <c r="S4" s="1"/>
      <c r="T4" s="1"/>
      <c r="U4" s="1"/>
      <c r="V4" s="1"/>
      <c r="W4" s="1"/>
      <c r="X4" s="1"/>
      <c r="Y4" s="1"/>
      <c r="Z4" s="1"/>
      <c r="AA4" s="1"/>
      <c r="AB4" s="1"/>
      <c r="AC4" s="1"/>
      <c r="AD4" s="6"/>
      <c r="AE4" s="6"/>
      <c r="AF4" s="6"/>
      <c r="AG4" s="6"/>
      <c r="AH4" s="6"/>
      <c r="AI4" s="6"/>
      <c r="AJ4" s="6"/>
      <c r="AK4" s="6"/>
    </row>
    <row r="5" spans="1:37" s="9" customFormat="1" ht="12" customHeight="1" x14ac:dyDescent="0.2">
      <c r="A5" s="8">
        <v>1</v>
      </c>
      <c r="B5" s="34" t="e">
        <f>'BAR BB| Open rates'!#REF!*0.9+2600</f>
        <v>#REF!</v>
      </c>
      <c r="C5" s="34" t="e">
        <f>'BAR BB| Open rates'!#REF!*0.9+2600</f>
        <v>#REF!</v>
      </c>
      <c r="D5" s="34" t="e">
        <f>'BAR BB| Open rates'!#REF!*0.9+2600</f>
        <v>#REF!</v>
      </c>
      <c r="E5" s="1"/>
      <c r="F5" s="1"/>
      <c r="G5" s="1"/>
      <c r="H5" s="1"/>
      <c r="I5" s="1"/>
      <c r="J5" s="1"/>
      <c r="K5" s="1"/>
      <c r="L5" s="1"/>
      <c r="M5" s="1"/>
      <c r="N5" s="1"/>
      <c r="O5" s="1"/>
      <c r="P5" s="1"/>
      <c r="Q5" s="1"/>
      <c r="R5" s="1"/>
      <c r="S5" s="1"/>
      <c r="T5" s="1"/>
      <c r="U5" s="1"/>
      <c r="V5" s="1"/>
      <c r="W5" s="1"/>
      <c r="X5" s="1"/>
      <c r="Y5" s="1"/>
      <c r="Z5" s="1"/>
      <c r="AA5" s="1"/>
      <c r="AB5" s="1"/>
      <c r="AC5" s="1"/>
      <c r="AD5" s="6"/>
      <c r="AE5" s="6"/>
      <c r="AF5" s="6"/>
      <c r="AG5" s="6"/>
      <c r="AH5" s="6"/>
      <c r="AI5" s="6"/>
      <c r="AJ5" s="6"/>
      <c r="AK5" s="6"/>
    </row>
    <row r="6" spans="1:37" s="9" customFormat="1" ht="12" customHeight="1" x14ac:dyDescent="0.2">
      <c r="A6" s="8">
        <v>2</v>
      </c>
      <c r="B6" s="34" t="e">
        <f>'BAR BB| Open rates'!#REF!*0.9+5200</f>
        <v>#REF!</v>
      </c>
      <c r="C6" s="34" t="e">
        <f>'BAR BB| Open rates'!#REF!*0.9+5200</f>
        <v>#REF!</v>
      </c>
      <c r="D6" s="34" t="e">
        <f>'BAR BB| Open rates'!#REF!*0.9+5200</f>
        <v>#REF!</v>
      </c>
      <c r="E6" s="1"/>
      <c r="F6" s="1"/>
      <c r="G6" s="1"/>
      <c r="H6" s="1"/>
      <c r="I6" s="1"/>
      <c r="J6" s="1"/>
      <c r="K6" s="1"/>
      <c r="L6" s="1"/>
      <c r="M6" s="1"/>
      <c r="N6" s="1"/>
      <c r="O6" s="1"/>
      <c r="P6" s="1"/>
      <c r="Q6" s="1"/>
      <c r="R6" s="1"/>
      <c r="S6" s="1"/>
      <c r="T6" s="1"/>
      <c r="U6" s="1"/>
      <c r="V6" s="1"/>
      <c r="W6" s="1"/>
      <c r="X6" s="1"/>
      <c r="Y6" s="1"/>
      <c r="Z6" s="1"/>
      <c r="AA6" s="1"/>
      <c r="AB6" s="1"/>
      <c r="AC6" s="1"/>
      <c r="AD6" s="6"/>
      <c r="AE6" s="6"/>
      <c r="AF6" s="6"/>
      <c r="AG6" s="6"/>
      <c r="AH6" s="6"/>
      <c r="AI6" s="6"/>
      <c r="AJ6" s="6"/>
      <c r="AK6" s="6"/>
    </row>
    <row r="7" spans="1:37" s="7" customFormat="1" ht="12" customHeight="1" x14ac:dyDescent="0.2">
      <c r="A7" s="4" t="s">
        <v>27</v>
      </c>
      <c r="B7" s="35"/>
      <c r="C7" s="35"/>
      <c r="D7" s="35"/>
      <c r="E7" s="1"/>
      <c r="F7" s="1"/>
      <c r="G7" s="1"/>
      <c r="H7" s="1"/>
      <c r="I7" s="1"/>
      <c r="J7" s="1"/>
      <c r="K7" s="1"/>
      <c r="L7" s="1"/>
      <c r="M7" s="1"/>
      <c r="N7" s="1"/>
      <c r="O7" s="1"/>
      <c r="P7" s="1"/>
      <c r="Q7" s="1"/>
      <c r="R7" s="1"/>
      <c r="S7" s="1"/>
      <c r="T7" s="1"/>
      <c r="U7" s="1"/>
      <c r="V7" s="1"/>
      <c r="W7" s="1"/>
      <c r="X7" s="1"/>
      <c r="Y7" s="1"/>
      <c r="Z7" s="1"/>
      <c r="AA7" s="1"/>
      <c r="AB7" s="1"/>
      <c r="AC7" s="1"/>
      <c r="AD7" s="6"/>
      <c r="AE7" s="6"/>
      <c r="AF7" s="6"/>
      <c r="AG7" s="6"/>
      <c r="AH7" s="6"/>
      <c r="AI7" s="6"/>
      <c r="AJ7" s="6"/>
      <c r="AK7" s="6"/>
    </row>
    <row r="8" spans="1:37" s="9" customFormat="1" ht="12" customHeight="1" x14ac:dyDescent="0.2">
      <c r="A8" s="8">
        <v>1</v>
      </c>
      <c r="B8" s="34" t="e">
        <f>'BAR BB| Open rates'!#REF!*0.9+2600</f>
        <v>#REF!</v>
      </c>
      <c r="C8" s="34" t="e">
        <f>'BAR BB| Open rates'!#REF!*0.9+2600</f>
        <v>#REF!</v>
      </c>
      <c r="D8" s="34" t="e">
        <f>'BAR BB| Open rates'!#REF!*0.9+2600</f>
        <v>#REF!</v>
      </c>
      <c r="E8" s="1"/>
      <c r="F8" s="1"/>
      <c r="G8" s="1"/>
      <c r="H8" s="1"/>
      <c r="I8" s="1"/>
      <c r="J8" s="1"/>
      <c r="K8" s="1"/>
      <c r="L8" s="1"/>
      <c r="M8" s="1"/>
      <c r="N8" s="1"/>
      <c r="O8" s="1"/>
      <c r="P8" s="1"/>
      <c r="Q8" s="1"/>
      <c r="R8" s="1"/>
      <c r="S8" s="1"/>
      <c r="T8" s="1"/>
      <c r="U8" s="1"/>
      <c r="V8" s="1"/>
      <c r="W8" s="1"/>
      <c r="X8" s="1"/>
      <c r="Y8" s="1"/>
      <c r="Z8" s="1"/>
      <c r="AA8" s="1"/>
      <c r="AB8" s="1"/>
      <c r="AC8" s="1"/>
      <c r="AD8" s="6"/>
      <c r="AE8" s="6"/>
      <c r="AF8" s="6"/>
      <c r="AG8" s="6"/>
      <c r="AH8" s="6"/>
      <c r="AI8" s="6"/>
      <c r="AJ8" s="6"/>
      <c r="AK8" s="6"/>
    </row>
    <row r="9" spans="1:37" s="9" customFormat="1" ht="12" customHeight="1" x14ac:dyDescent="0.2">
      <c r="A9" s="8">
        <v>2</v>
      </c>
      <c r="B9" s="34" t="e">
        <f>'BAR BB| Open rates'!#REF!*0.9+5200</f>
        <v>#REF!</v>
      </c>
      <c r="C9" s="34" t="e">
        <f>'BAR BB| Open rates'!#REF!*0.9+5200</f>
        <v>#REF!</v>
      </c>
      <c r="D9" s="34" t="e">
        <f>'BAR BB| Open rates'!#REF!*0.9+5200</f>
        <v>#REF!</v>
      </c>
      <c r="E9" s="1"/>
      <c r="F9" s="1"/>
      <c r="G9" s="1"/>
      <c r="H9" s="1"/>
      <c r="I9" s="1"/>
      <c r="J9" s="1"/>
      <c r="K9" s="1"/>
      <c r="L9" s="1"/>
      <c r="M9" s="1"/>
      <c r="N9" s="1"/>
      <c r="O9" s="1"/>
      <c r="P9" s="1"/>
      <c r="Q9" s="1"/>
      <c r="R9" s="1"/>
      <c r="S9" s="1"/>
      <c r="T9" s="1"/>
      <c r="U9" s="1"/>
      <c r="V9" s="1"/>
      <c r="W9" s="1"/>
      <c r="X9" s="1"/>
      <c r="Y9" s="1"/>
      <c r="Z9" s="1"/>
      <c r="AA9" s="1"/>
      <c r="AB9" s="1"/>
      <c r="AC9" s="1"/>
      <c r="AD9" s="6"/>
      <c r="AE9" s="6"/>
      <c r="AF9" s="6"/>
      <c r="AG9" s="6"/>
      <c r="AH9" s="6"/>
      <c r="AI9" s="6"/>
      <c r="AJ9" s="6"/>
      <c r="AK9" s="6"/>
    </row>
    <row r="10" spans="1:37" s="7" customFormat="1" ht="12" customHeight="1" x14ac:dyDescent="0.2">
      <c r="A10" s="4" t="s">
        <v>3</v>
      </c>
      <c r="B10" s="35"/>
      <c r="C10" s="35"/>
      <c r="D10" s="35"/>
      <c r="E10" s="1"/>
      <c r="F10" s="1"/>
      <c r="G10" s="1"/>
      <c r="H10" s="1"/>
      <c r="I10" s="1"/>
      <c r="J10" s="1"/>
      <c r="K10" s="1"/>
      <c r="L10" s="1"/>
      <c r="M10" s="1"/>
      <c r="N10" s="1"/>
      <c r="O10" s="1"/>
      <c r="P10" s="1"/>
      <c r="Q10" s="1"/>
      <c r="R10" s="1"/>
      <c r="S10" s="1"/>
      <c r="T10" s="1"/>
      <c r="U10" s="1"/>
      <c r="V10" s="1"/>
      <c r="W10" s="1"/>
      <c r="X10" s="1"/>
      <c r="Y10" s="1"/>
      <c r="Z10" s="1"/>
      <c r="AA10" s="1"/>
      <c r="AB10" s="1"/>
      <c r="AC10" s="1"/>
      <c r="AD10" s="6"/>
      <c r="AE10" s="6"/>
      <c r="AF10" s="6"/>
      <c r="AG10" s="6"/>
      <c r="AH10" s="6"/>
      <c r="AI10" s="6"/>
      <c r="AJ10" s="6"/>
      <c r="AK10" s="6"/>
    </row>
    <row r="11" spans="1:37" s="9" customFormat="1" ht="12" customHeight="1" x14ac:dyDescent="0.2">
      <c r="A11" s="8">
        <v>1</v>
      </c>
      <c r="B11" s="34" t="e">
        <f>'BAR BB| Open rates'!#REF!*0.9+2600</f>
        <v>#REF!</v>
      </c>
      <c r="C11" s="34" t="e">
        <f>'BAR BB| Open rates'!#REF!*0.9+2600</f>
        <v>#REF!</v>
      </c>
      <c r="D11" s="34" t="e">
        <f>'BAR BB| Open rates'!#REF!*0.9+2600</f>
        <v>#REF!</v>
      </c>
      <c r="E11" s="1"/>
      <c r="F11" s="1"/>
      <c r="G11" s="1"/>
      <c r="H11" s="1"/>
      <c r="I11" s="1"/>
      <c r="J11" s="1"/>
      <c r="K11" s="1"/>
      <c r="L11" s="1"/>
      <c r="M11" s="1"/>
      <c r="N11" s="1"/>
      <c r="O11" s="1"/>
      <c r="P11" s="1"/>
      <c r="Q11" s="1"/>
      <c r="R11" s="1"/>
      <c r="S11" s="1"/>
      <c r="T11" s="1"/>
      <c r="U11" s="1"/>
      <c r="V11" s="1"/>
      <c r="W11" s="1"/>
      <c r="X11" s="1"/>
      <c r="Y11" s="1"/>
      <c r="Z11" s="1"/>
      <c r="AA11" s="1"/>
      <c r="AB11" s="1"/>
      <c r="AC11" s="1"/>
      <c r="AD11" s="6"/>
      <c r="AE11" s="6"/>
      <c r="AF11" s="6"/>
      <c r="AG11" s="6"/>
      <c r="AH11" s="6"/>
      <c r="AI11" s="6"/>
      <c r="AJ11" s="6"/>
      <c r="AK11" s="6"/>
    </row>
    <row r="12" spans="1:37" s="9" customFormat="1" ht="12" customHeight="1" x14ac:dyDescent="0.2">
      <c r="A12" s="8">
        <v>2</v>
      </c>
      <c r="B12" s="34" t="e">
        <f>'BAR BB| Open rates'!#REF!*0.9+5200</f>
        <v>#REF!</v>
      </c>
      <c r="C12" s="34" t="e">
        <f>'BAR BB| Open rates'!#REF!*0.9+5200</f>
        <v>#REF!</v>
      </c>
      <c r="D12" s="34" t="e">
        <f>'BAR BB| Open rates'!#REF!*0.9+5200</f>
        <v>#REF!</v>
      </c>
      <c r="E12" s="1"/>
      <c r="F12" s="1"/>
      <c r="G12" s="1"/>
      <c r="H12" s="1"/>
      <c r="I12" s="1"/>
      <c r="J12" s="1"/>
      <c r="K12" s="1"/>
      <c r="L12" s="1"/>
      <c r="M12" s="1"/>
      <c r="N12" s="1"/>
      <c r="O12" s="1"/>
      <c r="P12" s="1"/>
      <c r="Q12" s="1"/>
      <c r="R12" s="1"/>
      <c r="S12" s="1"/>
      <c r="T12" s="1"/>
      <c r="U12" s="1"/>
      <c r="V12" s="1"/>
      <c r="W12" s="1"/>
      <c r="X12" s="1"/>
      <c r="Y12" s="1"/>
      <c r="Z12" s="1"/>
      <c r="AA12" s="1"/>
      <c r="AB12" s="1"/>
      <c r="AC12" s="1"/>
      <c r="AD12" s="6"/>
      <c r="AE12" s="6"/>
      <c r="AF12" s="6"/>
      <c r="AG12" s="6"/>
      <c r="AH12" s="6"/>
      <c r="AI12" s="6"/>
      <c r="AJ12" s="6"/>
      <c r="AK12" s="6"/>
    </row>
    <row r="13" spans="1:37" x14ac:dyDescent="0.2">
      <c r="B13" s="32"/>
      <c r="C13" s="32"/>
      <c r="D13" s="32"/>
    </row>
    <row r="14" spans="1:37" x14ac:dyDescent="0.2">
      <c r="B14" s="32"/>
      <c r="C14" s="32"/>
      <c r="D14" s="32"/>
    </row>
    <row r="15" spans="1:37" x14ac:dyDescent="0.2">
      <c r="A15" s="11" t="s">
        <v>39</v>
      </c>
      <c r="B15" s="39"/>
      <c r="C15" s="39"/>
      <c r="D15" s="39"/>
    </row>
    <row r="16" spans="1:37" s="33" customFormat="1" ht="26.25" customHeight="1" x14ac:dyDescent="0.2">
      <c r="A16" s="40" t="s">
        <v>0</v>
      </c>
      <c r="B16" s="83" t="e">
        <f t="shared" ref="B16:C16" si="0">B3</f>
        <v>#REF!</v>
      </c>
      <c r="C16" s="83" t="e">
        <f t="shared" si="0"/>
        <v>#REF!</v>
      </c>
      <c r="D16" s="83" t="str">
        <f>D3</f>
        <v>10.12.202-15.12.2020</v>
      </c>
    </row>
    <row r="17" spans="1:37" s="36" customFormat="1" ht="12" customHeight="1" x14ac:dyDescent="0.2">
      <c r="A17" s="43" t="s">
        <v>26</v>
      </c>
      <c r="E17" s="33"/>
      <c r="F17" s="33"/>
      <c r="G17" s="33"/>
      <c r="H17" s="33"/>
      <c r="I17" s="33"/>
      <c r="J17" s="33"/>
      <c r="K17" s="33"/>
      <c r="L17" s="33"/>
      <c r="M17" s="33"/>
      <c r="N17" s="33"/>
      <c r="O17" s="33"/>
      <c r="P17" s="33"/>
      <c r="Q17" s="33"/>
      <c r="R17" s="33"/>
      <c r="S17" s="33"/>
      <c r="T17" s="33"/>
      <c r="U17" s="33"/>
      <c r="V17" s="33"/>
      <c r="W17" s="33"/>
      <c r="X17" s="33"/>
      <c r="Y17" s="33"/>
      <c r="Z17" s="33"/>
      <c r="AA17" s="33"/>
      <c r="AB17" s="33"/>
      <c r="AC17" s="33"/>
    </row>
    <row r="18" spans="1:37" s="9" customFormat="1" ht="12" customHeight="1" x14ac:dyDescent="0.2">
      <c r="A18" s="8">
        <v>1</v>
      </c>
      <c r="B18" s="19" t="e">
        <f t="shared" ref="B18:D19" si="1">B5*0.87+25</f>
        <v>#REF!</v>
      </c>
      <c r="C18" s="19" t="e">
        <f t="shared" si="1"/>
        <v>#REF!</v>
      </c>
      <c r="D18" s="19" t="e">
        <f t="shared" si="1"/>
        <v>#REF!</v>
      </c>
      <c r="E18" s="1"/>
      <c r="F18" s="1"/>
      <c r="G18" s="1"/>
      <c r="H18" s="1"/>
      <c r="I18" s="1"/>
      <c r="J18" s="1"/>
      <c r="K18" s="1"/>
      <c r="L18" s="1"/>
      <c r="M18" s="1"/>
      <c r="N18" s="1"/>
      <c r="O18" s="1"/>
      <c r="P18" s="1"/>
      <c r="Q18" s="1"/>
      <c r="R18" s="1"/>
      <c r="S18" s="1"/>
      <c r="T18" s="1"/>
      <c r="U18" s="1"/>
      <c r="V18" s="1"/>
      <c r="W18" s="1"/>
      <c r="X18" s="1"/>
      <c r="Y18" s="1"/>
      <c r="Z18" s="1"/>
      <c r="AA18" s="1"/>
      <c r="AB18" s="1"/>
      <c r="AC18" s="1"/>
      <c r="AD18" s="6"/>
      <c r="AE18" s="6"/>
      <c r="AF18" s="6"/>
      <c r="AG18" s="6"/>
      <c r="AH18" s="6"/>
      <c r="AI18" s="6"/>
      <c r="AJ18" s="6"/>
      <c r="AK18" s="6"/>
    </row>
    <row r="19" spans="1:37" s="9" customFormat="1" ht="12" customHeight="1" x14ac:dyDescent="0.2">
      <c r="A19" s="8">
        <v>2</v>
      </c>
      <c r="B19" s="19" t="e">
        <f t="shared" si="1"/>
        <v>#REF!</v>
      </c>
      <c r="C19" s="19" t="e">
        <f t="shared" si="1"/>
        <v>#REF!</v>
      </c>
      <c r="D19" s="19" t="e">
        <f t="shared" si="1"/>
        <v>#REF!</v>
      </c>
      <c r="E19" s="1"/>
      <c r="F19" s="1"/>
      <c r="G19" s="1"/>
      <c r="H19" s="1"/>
      <c r="I19" s="1"/>
      <c r="J19" s="1"/>
      <c r="K19" s="1"/>
      <c r="L19" s="1"/>
      <c r="M19" s="1"/>
      <c r="N19" s="1"/>
      <c r="O19" s="1"/>
      <c r="P19" s="1"/>
      <c r="Q19" s="1"/>
      <c r="R19" s="1"/>
      <c r="S19" s="1"/>
      <c r="T19" s="1"/>
      <c r="U19" s="1"/>
      <c r="V19" s="1"/>
      <c r="W19" s="1"/>
      <c r="X19" s="1"/>
      <c r="Y19" s="1"/>
      <c r="Z19" s="1"/>
      <c r="AA19" s="1"/>
      <c r="AB19" s="1"/>
      <c r="AC19" s="1"/>
      <c r="AD19" s="6"/>
      <c r="AE19" s="6"/>
      <c r="AF19" s="6"/>
      <c r="AG19" s="6"/>
      <c r="AH19" s="6"/>
      <c r="AI19" s="6"/>
      <c r="AJ19" s="6"/>
      <c r="AK19" s="6"/>
    </row>
    <row r="20" spans="1:37" s="7" customFormat="1" ht="12" customHeight="1" x14ac:dyDescent="0.2">
      <c r="A20" s="4" t="s">
        <v>27</v>
      </c>
      <c r="B20" s="19"/>
      <c r="C20" s="19"/>
      <c r="D20" s="19"/>
      <c r="E20" s="1"/>
      <c r="F20" s="1"/>
      <c r="G20" s="1"/>
      <c r="H20" s="1"/>
      <c r="I20" s="1"/>
      <c r="J20" s="1"/>
      <c r="K20" s="1"/>
      <c r="L20" s="1"/>
      <c r="M20" s="1"/>
      <c r="N20" s="1"/>
      <c r="O20" s="1"/>
      <c r="P20" s="1"/>
      <c r="Q20" s="1"/>
      <c r="R20" s="1"/>
      <c r="S20" s="1"/>
      <c r="T20" s="1"/>
      <c r="U20" s="1"/>
      <c r="V20" s="1"/>
      <c r="W20" s="1"/>
      <c r="X20" s="1"/>
      <c r="Y20" s="1"/>
      <c r="Z20" s="1"/>
      <c r="AA20" s="1"/>
      <c r="AB20" s="1"/>
      <c r="AC20" s="1"/>
      <c r="AD20" s="6"/>
      <c r="AE20" s="6"/>
      <c r="AF20" s="6"/>
      <c r="AG20" s="6"/>
      <c r="AH20" s="6"/>
      <c r="AI20" s="6"/>
      <c r="AJ20" s="6"/>
      <c r="AK20" s="6"/>
    </row>
    <row r="21" spans="1:37" s="9" customFormat="1" ht="12" customHeight="1" x14ac:dyDescent="0.2">
      <c r="A21" s="8">
        <v>1</v>
      </c>
      <c r="B21" s="19" t="e">
        <f t="shared" ref="B21:D22" si="2">B8*0.87+25</f>
        <v>#REF!</v>
      </c>
      <c r="C21" s="19" t="e">
        <f t="shared" si="2"/>
        <v>#REF!</v>
      </c>
      <c r="D21" s="19" t="e">
        <f t="shared" si="2"/>
        <v>#REF!</v>
      </c>
      <c r="E21" s="1"/>
      <c r="F21" s="1"/>
      <c r="G21" s="1"/>
      <c r="H21" s="1"/>
      <c r="I21" s="1"/>
      <c r="J21" s="1"/>
      <c r="K21" s="1"/>
      <c r="L21" s="1"/>
      <c r="M21" s="1"/>
      <c r="N21" s="1"/>
      <c r="O21" s="1"/>
      <c r="P21" s="1"/>
      <c r="Q21" s="1"/>
      <c r="R21" s="1"/>
      <c r="S21" s="1"/>
      <c r="T21" s="1"/>
      <c r="U21" s="1"/>
      <c r="V21" s="1"/>
      <c r="W21" s="1"/>
      <c r="X21" s="1"/>
      <c r="Y21" s="1"/>
      <c r="Z21" s="1"/>
      <c r="AA21" s="1"/>
      <c r="AB21" s="1"/>
      <c r="AC21" s="1"/>
      <c r="AD21" s="6"/>
      <c r="AE21" s="6"/>
      <c r="AF21" s="6"/>
      <c r="AG21" s="6"/>
      <c r="AH21" s="6"/>
      <c r="AI21" s="6"/>
      <c r="AJ21" s="6"/>
      <c r="AK21" s="6"/>
    </row>
    <row r="22" spans="1:37" s="9" customFormat="1" ht="12" customHeight="1" x14ac:dyDescent="0.2">
      <c r="A22" s="8">
        <v>2</v>
      </c>
      <c r="B22" s="19" t="e">
        <f t="shared" si="2"/>
        <v>#REF!</v>
      </c>
      <c r="C22" s="19" t="e">
        <f t="shared" si="2"/>
        <v>#REF!</v>
      </c>
      <c r="D22" s="19" t="e">
        <f t="shared" si="2"/>
        <v>#REF!</v>
      </c>
      <c r="E22" s="1"/>
      <c r="F22" s="1"/>
      <c r="G22" s="1"/>
      <c r="H22" s="1"/>
      <c r="I22" s="1"/>
      <c r="J22" s="1"/>
      <c r="K22" s="1"/>
      <c r="L22" s="1"/>
      <c r="M22" s="1"/>
      <c r="N22" s="1"/>
      <c r="O22" s="1"/>
      <c r="P22" s="1"/>
      <c r="Q22" s="1"/>
      <c r="R22" s="1"/>
      <c r="S22" s="1"/>
      <c r="T22" s="1"/>
      <c r="U22" s="1"/>
      <c r="V22" s="1"/>
      <c r="W22" s="1"/>
      <c r="X22" s="1"/>
      <c r="Y22" s="1"/>
      <c r="Z22" s="1"/>
      <c r="AA22" s="1"/>
      <c r="AB22" s="1"/>
      <c r="AC22" s="1"/>
      <c r="AD22" s="6"/>
      <c r="AE22" s="6"/>
      <c r="AF22" s="6"/>
      <c r="AG22" s="6"/>
      <c r="AH22" s="6"/>
      <c r="AI22" s="6"/>
      <c r="AJ22" s="6"/>
      <c r="AK22" s="6"/>
    </row>
    <row r="23" spans="1:37" s="7" customFormat="1" ht="12" customHeight="1" x14ac:dyDescent="0.2">
      <c r="A23" s="4" t="s">
        <v>3</v>
      </c>
      <c r="B23" s="19"/>
      <c r="C23" s="19"/>
      <c r="D23" s="19"/>
      <c r="E23" s="1"/>
      <c r="F23" s="1"/>
      <c r="G23" s="1"/>
      <c r="H23" s="1"/>
      <c r="I23" s="1"/>
      <c r="J23" s="1"/>
      <c r="K23" s="1"/>
      <c r="L23" s="1"/>
      <c r="M23" s="1"/>
      <c r="N23" s="1"/>
      <c r="O23" s="1"/>
      <c r="P23" s="1"/>
      <c r="Q23" s="1"/>
      <c r="R23" s="1"/>
      <c r="S23" s="1"/>
      <c r="T23" s="1"/>
      <c r="U23" s="1"/>
      <c r="V23" s="1"/>
      <c r="W23" s="1"/>
      <c r="X23" s="1"/>
      <c r="Y23" s="1"/>
      <c r="Z23" s="1"/>
      <c r="AA23" s="1"/>
      <c r="AB23" s="1"/>
      <c r="AC23" s="1"/>
      <c r="AD23" s="6"/>
      <c r="AE23" s="6"/>
      <c r="AF23" s="6"/>
      <c r="AG23" s="6"/>
      <c r="AH23" s="6"/>
      <c r="AI23" s="6"/>
      <c r="AJ23" s="6"/>
      <c r="AK23" s="6"/>
    </row>
    <row r="24" spans="1:37" s="9" customFormat="1" ht="12" customHeight="1" x14ac:dyDescent="0.2">
      <c r="A24" s="8">
        <v>1</v>
      </c>
      <c r="B24" s="19" t="e">
        <f t="shared" ref="B24:C25" si="3">B11*0.87+25</f>
        <v>#REF!</v>
      </c>
      <c r="C24" s="19" t="e">
        <f t="shared" si="3"/>
        <v>#REF!</v>
      </c>
      <c r="D24" s="19" t="e">
        <f t="shared" ref="D24" si="4">D11*0.87+25</f>
        <v>#REF!</v>
      </c>
      <c r="E24" s="1"/>
      <c r="F24" s="1"/>
      <c r="G24" s="1"/>
      <c r="H24" s="1"/>
      <c r="I24" s="1"/>
      <c r="J24" s="1"/>
      <c r="K24" s="1"/>
      <c r="L24" s="1"/>
      <c r="M24" s="1"/>
      <c r="N24" s="1"/>
      <c r="O24" s="1"/>
      <c r="P24" s="1"/>
      <c r="Q24" s="1"/>
      <c r="R24" s="1"/>
      <c r="S24" s="1"/>
      <c r="T24" s="1"/>
      <c r="U24" s="1"/>
      <c r="V24" s="1"/>
      <c r="W24" s="1"/>
      <c r="X24" s="1"/>
      <c r="Y24" s="1"/>
      <c r="Z24" s="1"/>
      <c r="AA24" s="1"/>
      <c r="AB24" s="1"/>
      <c r="AC24" s="1"/>
      <c r="AD24" s="6"/>
      <c r="AE24" s="6"/>
      <c r="AF24" s="6"/>
      <c r="AG24" s="6"/>
      <c r="AH24" s="6"/>
      <c r="AI24" s="6"/>
      <c r="AJ24" s="6"/>
      <c r="AK24" s="6"/>
    </row>
    <row r="25" spans="1:37" s="9" customFormat="1" ht="12" customHeight="1" x14ac:dyDescent="0.2">
      <c r="A25" s="8">
        <v>2</v>
      </c>
      <c r="B25" s="19" t="e">
        <f t="shared" si="3"/>
        <v>#REF!</v>
      </c>
      <c r="C25" s="19" t="e">
        <f t="shared" si="3"/>
        <v>#REF!</v>
      </c>
      <c r="D25" s="19" t="e">
        <f t="shared" ref="D25" si="5">D12*0.87+25</f>
        <v>#REF!</v>
      </c>
      <c r="E25" s="1"/>
      <c r="F25" s="1"/>
      <c r="G25" s="1"/>
      <c r="H25" s="1"/>
      <c r="I25" s="1"/>
      <c r="J25" s="1"/>
      <c r="K25" s="1"/>
      <c r="L25" s="1"/>
      <c r="M25" s="1"/>
      <c r="N25" s="1"/>
      <c r="O25" s="1"/>
      <c r="P25" s="1"/>
      <c r="Q25" s="1"/>
      <c r="R25" s="1"/>
      <c r="S25" s="1"/>
      <c r="T25" s="1"/>
      <c r="U25" s="1"/>
      <c r="V25" s="1"/>
      <c r="W25" s="1"/>
      <c r="X25" s="1"/>
      <c r="Y25" s="1"/>
      <c r="Z25" s="1"/>
      <c r="AA25" s="1"/>
      <c r="AB25" s="1"/>
      <c r="AC25" s="1"/>
      <c r="AD25" s="6"/>
      <c r="AE25" s="6"/>
      <c r="AF25" s="6"/>
      <c r="AG25" s="6"/>
      <c r="AH25" s="6"/>
      <c r="AI25" s="6"/>
      <c r="AJ25" s="6"/>
      <c r="AK25" s="6"/>
    </row>
    <row r="26" spans="1:37" s="9" customFormat="1" ht="12" customHeight="1" x14ac:dyDescent="0.2">
      <c r="A26" s="8"/>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6"/>
      <c r="AE26" s="6"/>
      <c r="AF26" s="6"/>
      <c r="AG26" s="6"/>
      <c r="AH26" s="6"/>
      <c r="AI26" s="6"/>
      <c r="AJ26" s="6"/>
      <c r="AK26" s="6"/>
    </row>
    <row r="27" spans="1:37" customFormat="1" ht="15" x14ac:dyDescent="0.25">
      <c r="A27" s="20" t="s">
        <v>43</v>
      </c>
    </row>
    <row r="28" spans="1:37" customFormat="1" ht="15" x14ac:dyDescent="0.25">
      <c r="A28" s="20"/>
    </row>
    <row r="29" spans="1:37" customFormat="1" ht="15" x14ac:dyDescent="0.2">
      <c r="A29" s="47" t="s">
        <v>44</v>
      </c>
    </row>
    <row r="30" spans="1:37" customFormat="1" ht="15" x14ac:dyDescent="0.2">
      <c r="A30" s="47" t="s">
        <v>40</v>
      </c>
    </row>
    <row r="31" spans="1:37" customFormat="1" ht="15" x14ac:dyDescent="0.25">
      <c r="A31" s="20"/>
    </row>
    <row r="32" spans="1:37" customFormat="1" ht="15" x14ac:dyDescent="0.25">
      <c r="A32" s="20" t="s">
        <v>41</v>
      </c>
    </row>
    <row r="33" spans="1:1" customFormat="1" x14ac:dyDescent="0.2"/>
    <row r="34" spans="1:1" customFormat="1" ht="15" customHeight="1" x14ac:dyDescent="0.2">
      <c r="A34" s="289" t="s">
        <v>42</v>
      </c>
    </row>
    <row r="35" spans="1:1" customFormat="1" x14ac:dyDescent="0.2">
      <c r="A35" s="290"/>
    </row>
    <row r="36" spans="1:1" customFormat="1" x14ac:dyDescent="0.2">
      <c r="A36" s="290"/>
    </row>
    <row r="37" spans="1:1" customFormat="1" x14ac:dyDescent="0.2">
      <c r="A37" s="290"/>
    </row>
    <row r="38" spans="1:1" customFormat="1" x14ac:dyDescent="0.2">
      <c r="A38" s="290"/>
    </row>
    <row r="39" spans="1:1" customFormat="1" x14ac:dyDescent="0.2">
      <c r="A39" s="290"/>
    </row>
    <row r="40" spans="1:1" customFormat="1" x14ac:dyDescent="0.2">
      <c r="A40" s="290"/>
    </row>
    <row r="41" spans="1:1" customFormat="1" x14ac:dyDescent="0.2">
      <c r="A41" s="290"/>
    </row>
    <row r="42" spans="1:1" customFormat="1" x14ac:dyDescent="0.2">
      <c r="A42" s="290"/>
    </row>
    <row r="43" spans="1:1" customFormat="1" x14ac:dyDescent="0.2">
      <c r="A43" s="290"/>
    </row>
    <row r="44" spans="1:1" customFormat="1" x14ac:dyDescent="0.2">
      <c r="A44" s="290"/>
    </row>
    <row r="45" spans="1:1" customFormat="1" x14ac:dyDescent="0.2">
      <c r="A45" s="290"/>
    </row>
    <row r="46" spans="1:1" customFormat="1" x14ac:dyDescent="0.2">
      <c r="A46" s="290"/>
    </row>
    <row r="47" spans="1:1" customFormat="1" x14ac:dyDescent="0.2">
      <c r="A47" s="290"/>
    </row>
    <row r="48" spans="1:1" customFormat="1" x14ac:dyDescent="0.2">
      <c r="A48" s="290"/>
    </row>
  </sheetData>
  <mergeCells count="1">
    <mergeCell ref="A34:A48"/>
  </mergeCells>
  <pageMargins left="0.75" right="0.75" top="1" bottom="1" header="0.5" footer="0.5"/>
  <pageSetup paperSize="9" orientation="portrait" horizontalDpi="4294967295" verticalDpi="4294967295"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Y67"/>
  <sheetViews>
    <sheetView showGridLines="0" zoomScaleNormal="100" workbookViewId="0">
      <pane xSplit="1" ySplit="3" topLeftCell="B4" activePane="bottomRight" state="frozen"/>
      <selection pane="topRight" activeCell="B1" sqref="B1"/>
      <selection pane="bottomLeft" activeCell="A3" sqref="A3"/>
      <selection pane="bottomRight" activeCell="B16" sqref="B16:D16"/>
    </sheetView>
  </sheetViews>
  <sheetFormatPr defaultColWidth="9.140625" defaultRowHeight="12.75" x14ac:dyDescent="0.2"/>
  <cols>
    <col min="1" max="1" width="50.42578125" style="1" customWidth="1"/>
    <col min="2" max="2" width="11.7109375" style="1" customWidth="1"/>
    <col min="3" max="3" width="9.85546875" style="1" customWidth="1"/>
    <col min="4" max="4" width="11.28515625" style="1" customWidth="1"/>
    <col min="5" max="16384" width="9.140625" style="1"/>
  </cols>
  <sheetData>
    <row r="1" spans="1:25" hidden="1" x14ac:dyDescent="0.2">
      <c r="A1" s="10" t="s">
        <v>12</v>
      </c>
    </row>
    <row r="2" spans="1:25" hidden="1" x14ac:dyDescent="0.2">
      <c r="A2" s="11" t="s">
        <v>45</v>
      </c>
    </row>
    <row r="3" spans="1:25" s="2" customFormat="1" ht="26.25" hidden="1" customHeight="1" x14ac:dyDescent="0.2">
      <c r="A3" s="12" t="s">
        <v>0</v>
      </c>
      <c r="B3" s="38" t="e">
        <f>'BAR BB| Open rates'!#REF!</f>
        <v>#REF!</v>
      </c>
      <c r="C3" s="38" t="e">
        <f>'BAR BB| Open rates'!#REF!</f>
        <v>#REF!</v>
      </c>
      <c r="D3" s="38" t="s">
        <v>59</v>
      </c>
    </row>
    <row r="4" spans="1:25" s="7" customFormat="1" ht="12" hidden="1" customHeight="1" x14ac:dyDescent="0.2">
      <c r="A4" s="4" t="s">
        <v>26</v>
      </c>
      <c r="B4" s="35"/>
      <c r="C4" s="35"/>
      <c r="D4" s="1"/>
      <c r="E4" s="1"/>
      <c r="F4" s="1"/>
      <c r="G4" s="1"/>
      <c r="H4" s="1"/>
      <c r="I4" s="1"/>
      <c r="J4" s="1"/>
      <c r="K4" s="1"/>
      <c r="L4" s="1"/>
      <c r="M4" s="1"/>
      <c r="N4" s="1"/>
      <c r="O4" s="1"/>
      <c r="P4" s="1"/>
      <c r="Q4" s="1"/>
      <c r="R4" s="6"/>
      <c r="S4" s="6"/>
      <c r="T4" s="6"/>
      <c r="U4" s="6"/>
      <c r="V4" s="6"/>
      <c r="W4" s="6"/>
      <c r="X4" s="6"/>
      <c r="Y4" s="6"/>
    </row>
    <row r="5" spans="1:25" s="9" customFormat="1" ht="12" hidden="1" customHeight="1" x14ac:dyDescent="0.2">
      <c r="A5" s="8">
        <v>1</v>
      </c>
      <c r="B5" s="34" t="e">
        <f>'BAR BB| Open rates'!#REF!*0.95</f>
        <v>#REF!</v>
      </c>
      <c r="C5" s="34" t="e">
        <f>'BAR BB| Open rates'!#REF!*0.95</f>
        <v>#REF!</v>
      </c>
      <c r="D5" s="34" t="e">
        <f>'BAR BB| Open rates'!#REF!*0.95</f>
        <v>#REF!</v>
      </c>
      <c r="E5" s="1"/>
      <c r="F5" s="1"/>
      <c r="G5" s="1"/>
      <c r="H5" s="1"/>
      <c r="I5" s="1"/>
      <c r="J5" s="1"/>
      <c r="K5" s="1"/>
      <c r="L5" s="1"/>
      <c r="M5" s="1"/>
      <c r="N5" s="1"/>
      <c r="O5" s="1"/>
      <c r="P5" s="1"/>
      <c r="Q5" s="1"/>
      <c r="R5" s="6"/>
      <c r="S5" s="6"/>
      <c r="T5" s="6"/>
      <c r="U5" s="6"/>
      <c r="V5" s="6"/>
      <c r="W5" s="6"/>
      <c r="X5" s="6"/>
      <c r="Y5" s="6"/>
    </row>
    <row r="6" spans="1:25" s="9" customFormat="1" ht="12" hidden="1" customHeight="1" x14ac:dyDescent="0.2">
      <c r="A6" s="8">
        <v>2</v>
      </c>
      <c r="B6" s="34" t="e">
        <f>'BAR BB| Open rates'!#REF!*0.95</f>
        <v>#REF!</v>
      </c>
      <c r="C6" s="34" t="e">
        <f>'BAR BB| Open rates'!#REF!*0.95</f>
        <v>#REF!</v>
      </c>
      <c r="D6" s="34" t="e">
        <f>'BAR BB| Open rates'!#REF!*0.95</f>
        <v>#REF!</v>
      </c>
      <c r="E6" s="1"/>
      <c r="F6" s="1"/>
      <c r="G6" s="1"/>
      <c r="H6" s="1"/>
      <c r="I6" s="1"/>
      <c r="J6" s="1"/>
      <c r="K6" s="1"/>
      <c r="L6" s="1"/>
      <c r="M6" s="1"/>
      <c r="N6" s="1"/>
      <c r="O6" s="1"/>
      <c r="P6" s="1"/>
      <c r="Q6" s="1"/>
      <c r="R6" s="6"/>
      <c r="S6" s="6"/>
      <c r="T6" s="6"/>
      <c r="U6" s="6"/>
      <c r="V6" s="6"/>
      <c r="W6" s="6"/>
      <c r="X6" s="6"/>
      <c r="Y6" s="6"/>
    </row>
    <row r="7" spans="1:25" s="7" customFormat="1" ht="12" hidden="1" customHeight="1" x14ac:dyDescent="0.2">
      <c r="A7" s="4" t="s">
        <v>27</v>
      </c>
      <c r="B7" s="35"/>
      <c r="C7" s="35"/>
      <c r="D7" s="35"/>
      <c r="E7" s="1"/>
      <c r="F7" s="1"/>
      <c r="G7" s="1"/>
      <c r="H7" s="1"/>
      <c r="I7" s="1"/>
      <c r="J7" s="1"/>
      <c r="K7" s="1"/>
      <c r="L7" s="1"/>
      <c r="M7" s="1"/>
      <c r="N7" s="1"/>
      <c r="O7" s="1"/>
      <c r="P7" s="1"/>
      <c r="Q7" s="1"/>
      <c r="R7" s="6"/>
      <c r="S7" s="6"/>
      <c r="T7" s="6"/>
      <c r="U7" s="6"/>
      <c r="V7" s="6"/>
      <c r="W7" s="6"/>
      <c r="X7" s="6"/>
      <c r="Y7" s="6"/>
    </row>
    <row r="8" spans="1:25" s="9" customFormat="1" ht="12" hidden="1" customHeight="1" x14ac:dyDescent="0.2">
      <c r="A8" s="8">
        <v>1</v>
      </c>
      <c r="B8" s="34" t="e">
        <f>'BAR BB| Open rates'!#REF!*0.95</f>
        <v>#REF!</v>
      </c>
      <c r="C8" s="34" t="e">
        <f>'BAR BB| Open rates'!#REF!*0.95</f>
        <v>#REF!</v>
      </c>
      <c r="D8" s="34" t="e">
        <f>'BAR BB| Open rates'!#REF!*0.95</f>
        <v>#REF!</v>
      </c>
      <c r="E8" s="1"/>
      <c r="F8" s="1"/>
      <c r="G8" s="1"/>
      <c r="H8" s="1"/>
      <c r="I8" s="1"/>
      <c r="J8" s="1"/>
      <c r="K8" s="1"/>
      <c r="L8" s="1"/>
      <c r="M8" s="1"/>
      <c r="N8" s="1"/>
      <c r="O8" s="1"/>
      <c r="P8" s="1"/>
      <c r="Q8" s="1"/>
      <c r="R8" s="6"/>
      <c r="S8" s="6"/>
      <c r="T8" s="6"/>
      <c r="U8" s="6"/>
      <c r="V8" s="6"/>
      <c r="W8" s="6"/>
      <c r="X8" s="6"/>
      <c r="Y8" s="6"/>
    </row>
    <row r="9" spans="1:25" s="9" customFormat="1" ht="12" hidden="1" customHeight="1" x14ac:dyDescent="0.2">
      <c r="A9" s="8">
        <v>2</v>
      </c>
      <c r="B9" s="34" t="e">
        <f>'BAR BB| Open rates'!#REF!*0.95</f>
        <v>#REF!</v>
      </c>
      <c r="C9" s="34" t="e">
        <f>'BAR BB| Open rates'!#REF!*0.95</f>
        <v>#REF!</v>
      </c>
      <c r="D9" s="34" t="e">
        <f>'BAR BB| Open rates'!#REF!*0.95</f>
        <v>#REF!</v>
      </c>
      <c r="E9" s="1"/>
      <c r="F9" s="1"/>
      <c r="G9" s="1"/>
      <c r="H9" s="1"/>
      <c r="I9" s="1"/>
      <c r="J9" s="1"/>
      <c r="K9" s="1"/>
      <c r="L9" s="1"/>
      <c r="M9" s="1"/>
      <c r="N9" s="1"/>
      <c r="O9" s="1"/>
      <c r="P9" s="1"/>
      <c r="Q9" s="1"/>
      <c r="R9" s="6"/>
      <c r="S9" s="6"/>
      <c r="T9" s="6"/>
      <c r="U9" s="6"/>
      <c r="V9" s="6"/>
      <c r="W9" s="6"/>
      <c r="X9" s="6"/>
      <c r="Y9" s="6"/>
    </row>
    <row r="10" spans="1:25" s="7" customFormat="1" ht="12" hidden="1" customHeight="1" x14ac:dyDescent="0.2">
      <c r="A10" s="4" t="s">
        <v>3</v>
      </c>
      <c r="B10" s="35"/>
      <c r="C10" s="35"/>
      <c r="D10" s="35"/>
      <c r="E10" s="1"/>
      <c r="F10" s="1"/>
      <c r="G10" s="1"/>
      <c r="H10" s="1"/>
      <c r="I10" s="1"/>
      <c r="J10" s="1"/>
      <c r="K10" s="1"/>
      <c r="L10" s="1"/>
      <c r="M10" s="1"/>
      <c r="N10" s="1"/>
      <c r="O10" s="1"/>
      <c r="P10" s="1"/>
      <c r="Q10" s="1"/>
      <c r="R10" s="6"/>
      <c r="S10" s="6"/>
      <c r="T10" s="6"/>
      <c r="U10" s="6"/>
      <c r="V10" s="6"/>
      <c r="W10" s="6"/>
      <c r="X10" s="6"/>
      <c r="Y10" s="6"/>
    </row>
    <row r="11" spans="1:25" s="9" customFormat="1" ht="12" hidden="1" customHeight="1" x14ac:dyDescent="0.2">
      <c r="A11" s="8">
        <v>1</v>
      </c>
      <c r="B11" s="34" t="e">
        <f>'BAR BB| Open rates'!#REF!*0.95</f>
        <v>#REF!</v>
      </c>
      <c r="C11" s="34" t="e">
        <f>'BAR BB| Open rates'!#REF!*0.95</f>
        <v>#REF!</v>
      </c>
      <c r="D11" s="34" t="e">
        <f>'BAR BB| Open rates'!#REF!*0.95</f>
        <v>#REF!</v>
      </c>
      <c r="E11" s="1"/>
      <c r="F11" s="1"/>
      <c r="G11" s="1"/>
      <c r="H11" s="1"/>
      <c r="I11" s="1"/>
      <c r="J11" s="1"/>
      <c r="K11" s="1"/>
      <c r="L11" s="1"/>
      <c r="M11" s="1"/>
      <c r="N11" s="1"/>
      <c r="O11" s="1"/>
      <c r="P11" s="1"/>
      <c r="Q11" s="1"/>
      <c r="R11" s="6"/>
      <c r="S11" s="6"/>
      <c r="T11" s="6"/>
      <c r="U11" s="6"/>
      <c r="V11" s="6"/>
      <c r="W11" s="6"/>
      <c r="X11" s="6"/>
      <c r="Y11" s="6"/>
    </row>
    <row r="12" spans="1:25" s="9" customFormat="1" ht="12" hidden="1" customHeight="1" x14ac:dyDescent="0.2">
      <c r="A12" s="8">
        <v>2</v>
      </c>
      <c r="B12" s="34" t="e">
        <f>'BAR BB| Open rates'!#REF!*0.95</f>
        <v>#REF!</v>
      </c>
      <c r="C12" s="34" t="e">
        <f>'BAR BB| Open rates'!#REF!*0.95</f>
        <v>#REF!</v>
      </c>
      <c r="D12" s="34" t="e">
        <f>'BAR BB| Open rates'!#REF!*0.95</f>
        <v>#REF!</v>
      </c>
      <c r="E12" s="1"/>
      <c r="F12" s="1"/>
      <c r="G12" s="1"/>
      <c r="H12" s="1"/>
      <c r="I12" s="1"/>
      <c r="J12" s="1"/>
      <c r="K12" s="1"/>
      <c r="L12" s="1"/>
      <c r="M12" s="1"/>
      <c r="N12" s="1"/>
      <c r="O12" s="1"/>
      <c r="P12" s="1"/>
      <c r="Q12" s="1"/>
      <c r="R12" s="6"/>
      <c r="S12" s="6"/>
      <c r="T12" s="6"/>
      <c r="U12" s="6"/>
      <c r="V12" s="6"/>
      <c r="W12" s="6"/>
      <c r="X12" s="6"/>
      <c r="Y12" s="6"/>
    </row>
    <row r="13" spans="1:25" hidden="1" x14ac:dyDescent="0.2">
      <c r="B13" s="32"/>
      <c r="C13" s="32"/>
    </row>
    <row r="14" spans="1:25" x14ac:dyDescent="0.2">
      <c r="B14" s="32"/>
      <c r="C14" s="32"/>
    </row>
    <row r="15" spans="1:25" x14ac:dyDescent="0.2">
      <c r="A15" s="11" t="s">
        <v>46</v>
      </c>
      <c r="B15" s="39"/>
      <c r="C15" s="39"/>
    </row>
    <row r="16" spans="1:25" s="33" customFormat="1" ht="26.25" customHeight="1" x14ac:dyDescent="0.2">
      <c r="A16" s="40" t="s">
        <v>0</v>
      </c>
      <c r="B16" s="50" t="e">
        <f>B3</f>
        <v>#REF!</v>
      </c>
      <c r="C16" s="50" t="e">
        <f t="shared" ref="C16:D16" si="0">C3</f>
        <v>#REF!</v>
      </c>
      <c r="D16" s="50" t="str">
        <f t="shared" si="0"/>
        <v>29.11.2020-30.11.2020</v>
      </c>
    </row>
    <row r="17" spans="1:25" s="36" customFormat="1" ht="12" customHeight="1" x14ac:dyDescent="0.2">
      <c r="A17" s="43" t="s">
        <v>26</v>
      </c>
      <c r="D17" s="33"/>
      <c r="E17" s="33"/>
      <c r="F17" s="33"/>
      <c r="G17" s="33"/>
      <c r="H17" s="33"/>
      <c r="I17" s="33"/>
      <c r="J17" s="33"/>
      <c r="K17" s="33"/>
      <c r="L17" s="33"/>
      <c r="M17" s="33"/>
      <c r="N17" s="33"/>
      <c r="O17" s="33"/>
      <c r="P17" s="33"/>
      <c r="Q17" s="33"/>
    </row>
    <row r="18" spans="1:25" s="9" customFormat="1" ht="12" customHeight="1" x14ac:dyDescent="0.2">
      <c r="A18" s="8">
        <v>1</v>
      </c>
      <c r="B18" s="19" t="e">
        <f>B5*0.85+25</f>
        <v>#REF!</v>
      </c>
      <c r="C18" s="19" t="e">
        <f t="shared" ref="C18:D18" si="1">C5*0.85+25</f>
        <v>#REF!</v>
      </c>
      <c r="D18" s="19" t="e">
        <f t="shared" si="1"/>
        <v>#REF!</v>
      </c>
      <c r="E18" s="1"/>
      <c r="F18" s="1"/>
      <c r="G18" s="1"/>
      <c r="H18" s="1"/>
      <c r="I18" s="1"/>
      <c r="J18" s="1"/>
      <c r="K18" s="1"/>
      <c r="L18" s="1"/>
      <c r="M18" s="1"/>
      <c r="N18" s="1"/>
      <c r="O18" s="1"/>
      <c r="P18" s="1"/>
      <c r="Q18" s="1"/>
      <c r="R18" s="6"/>
      <c r="S18" s="6"/>
      <c r="T18" s="6"/>
      <c r="U18" s="6"/>
      <c r="V18" s="6"/>
      <c r="W18" s="6"/>
      <c r="X18" s="6"/>
      <c r="Y18" s="6"/>
    </row>
    <row r="19" spans="1:25" s="9" customFormat="1" ht="12" customHeight="1" x14ac:dyDescent="0.2">
      <c r="A19" s="8">
        <v>2</v>
      </c>
      <c r="B19" s="19" t="e">
        <f>B6*0.85+25</f>
        <v>#REF!</v>
      </c>
      <c r="C19" s="19" t="e">
        <f t="shared" ref="C19:D19" si="2">C6*0.85+25</f>
        <v>#REF!</v>
      </c>
      <c r="D19" s="19" t="e">
        <f t="shared" si="2"/>
        <v>#REF!</v>
      </c>
      <c r="E19" s="1"/>
      <c r="F19" s="1"/>
      <c r="G19" s="1"/>
      <c r="H19" s="1"/>
      <c r="I19" s="1"/>
      <c r="J19" s="1"/>
      <c r="K19" s="1"/>
      <c r="L19" s="1"/>
      <c r="M19" s="1"/>
      <c r="N19" s="1"/>
      <c r="O19" s="1"/>
      <c r="P19" s="1"/>
      <c r="Q19" s="1"/>
      <c r="R19" s="6"/>
      <c r="S19" s="6"/>
      <c r="T19" s="6"/>
      <c r="U19" s="6"/>
      <c r="V19" s="6"/>
      <c r="W19" s="6"/>
      <c r="X19" s="6"/>
      <c r="Y19" s="6"/>
    </row>
    <row r="20" spans="1:25" s="7" customFormat="1" ht="12" hidden="1" customHeight="1" x14ac:dyDescent="0.2">
      <c r="A20" s="4" t="s">
        <v>1</v>
      </c>
      <c r="B20" s="19" t="e">
        <f>#REF!*0.85+25</f>
        <v>#REF!</v>
      </c>
      <c r="C20" s="19" t="e">
        <f>#REF!*0.85+25</f>
        <v>#REF!</v>
      </c>
      <c r="D20" s="19" t="e">
        <f>#REF!*0.85+25</f>
        <v>#REF!</v>
      </c>
      <c r="E20" s="1"/>
      <c r="F20" s="1"/>
      <c r="G20" s="1"/>
      <c r="H20" s="1"/>
      <c r="I20" s="1"/>
      <c r="J20" s="1"/>
      <c r="K20" s="1"/>
      <c r="L20" s="1"/>
      <c r="M20" s="1"/>
      <c r="N20" s="1"/>
      <c r="O20" s="1"/>
      <c r="P20" s="1"/>
      <c r="Q20" s="1"/>
      <c r="R20" s="6"/>
      <c r="S20" s="6"/>
      <c r="T20" s="6"/>
      <c r="U20" s="6"/>
      <c r="V20" s="6"/>
      <c r="W20" s="6"/>
      <c r="X20" s="6"/>
      <c r="Y20" s="6"/>
    </row>
    <row r="21" spans="1:25" s="9" customFormat="1" ht="12" hidden="1" customHeight="1" x14ac:dyDescent="0.2">
      <c r="A21" s="8">
        <v>1</v>
      </c>
      <c r="B21" s="19" t="e">
        <f>#REF!*0.85+25</f>
        <v>#REF!</v>
      </c>
      <c r="C21" s="19" t="e">
        <f>#REF!*0.85+25</f>
        <v>#REF!</v>
      </c>
      <c r="D21" s="19" t="e">
        <f>#REF!*0.85+25</f>
        <v>#REF!</v>
      </c>
      <c r="E21" s="1"/>
      <c r="F21" s="1"/>
      <c r="G21" s="1"/>
      <c r="H21" s="1"/>
      <c r="I21" s="1"/>
      <c r="J21" s="1"/>
      <c r="K21" s="1"/>
      <c r="L21" s="1"/>
      <c r="M21" s="1"/>
      <c r="N21" s="1"/>
      <c r="O21" s="1"/>
      <c r="P21" s="1"/>
      <c r="Q21" s="1"/>
      <c r="R21" s="6"/>
      <c r="S21" s="6"/>
      <c r="T21" s="6"/>
      <c r="U21" s="6"/>
      <c r="V21" s="6"/>
      <c r="W21" s="6"/>
      <c r="X21" s="6"/>
      <c r="Y21" s="6"/>
    </row>
    <row r="22" spans="1:25" s="9" customFormat="1" ht="12" hidden="1" customHeight="1" x14ac:dyDescent="0.2">
      <c r="A22" s="8">
        <v>2</v>
      </c>
      <c r="B22" s="19" t="e">
        <f>#REF!*0.85+25</f>
        <v>#REF!</v>
      </c>
      <c r="C22" s="19" t="e">
        <f>#REF!*0.85+25</f>
        <v>#REF!</v>
      </c>
      <c r="D22" s="19" t="e">
        <f>#REF!*0.85+25</f>
        <v>#REF!</v>
      </c>
      <c r="E22" s="1"/>
      <c r="F22" s="1"/>
      <c r="G22" s="1"/>
      <c r="H22" s="1"/>
      <c r="I22" s="1"/>
      <c r="J22" s="1"/>
      <c r="K22" s="1"/>
      <c r="L22" s="1"/>
      <c r="M22" s="1"/>
      <c r="N22" s="1"/>
      <c r="O22" s="1"/>
      <c r="P22" s="1"/>
      <c r="Q22" s="1"/>
      <c r="R22" s="6"/>
      <c r="S22" s="6"/>
      <c r="T22" s="6"/>
      <c r="U22" s="6"/>
      <c r="V22" s="6"/>
      <c r="W22" s="6"/>
      <c r="X22" s="6"/>
      <c r="Y22" s="6"/>
    </row>
    <row r="23" spans="1:25" s="7" customFormat="1" ht="12" customHeight="1" x14ac:dyDescent="0.2">
      <c r="A23" s="4" t="s">
        <v>27</v>
      </c>
      <c r="B23" s="19"/>
      <c r="C23" s="19"/>
      <c r="D23" s="19"/>
      <c r="E23" s="1"/>
      <c r="F23" s="1"/>
      <c r="G23" s="1"/>
      <c r="H23" s="1"/>
      <c r="I23" s="1"/>
      <c r="J23" s="1"/>
      <c r="K23" s="1"/>
      <c r="L23" s="1"/>
      <c r="M23" s="1"/>
      <c r="N23" s="1"/>
      <c r="O23" s="1"/>
      <c r="P23" s="1"/>
      <c r="Q23" s="1"/>
      <c r="R23" s="6"/>
      <c r="S23" s="6"/>
      <c r="T23" s="6"/>
      <c r="U23" s="6"/>
      <c r="V23" s="6"/>
      <c r="W23" s="6"/>
      <c r="X23" s="6"/>
      <c r="Y23" s="6"/>
    </row>
    <row r="24" spans="1:25" s="9" customFormat="1" ht="12" customHeight="1" x14ac:dyDescent="0.2">
      <c r="A24" s="8">
        <v>1</v>
      </c>
      <c r="B24" s="19" t="e">
        <f>B8*0.85+25</f>
        <v>#REF!</v>
      </c>
      <c r="C24" s="19" t="e">
        <f t="shared" ref="C24:D24" si="3">C8*0.85+25</f>
        <v>#REF!</v>
      </c>
      <c r="D24" s="19" t="e">
        <f t="shared" si="3"/>
        <v>#REF!</v>
      </c>
      <c r="E24" s="1"/>
      <c r="F24" s="1"/>
      <c r="G24" s="1"/>
      <c r="H24" s="1"/>
      <c r="I24" s="1"/>
      <c r="J24" s="1"/>
      <c r="K24" s="1"/>
      <c r="L24" s="1"/>
      <c r="M24" s="1"/>
      <c r="N24" s="1"/>
      <c r="O24" s="1"/>
      <c r="P24" s="1"/>
      <c r="Q24" s="1"/>
      <c r="R24" s="6"/>
      <c r="S24" s="6"/>
      <c r="T24" s="6"/>
      <c r="U24" s="6"/>
      <c r="V24" s="6"/>
      <c r="W24" s="6"/>
      <c r="X24" s="6"/>
      <c r="Y24" s="6"/>
    </row>
    <row r="25" spans="1:25" s="9" customFormat="1" ht="12" customHeight="1" x14ac:dyDescent="0.2">
      <c r="A25" s="8">
        <v>2</v>
      </c>
      <c r="B25" s="19" t="e">
        <f>B9*0.85+25</f>
        <v>#REF!</v>
      </c>
      <c r="C25" s="19" t="e">
        <f t="shared" ref="C25:D25" si="4">C9*0.85+25</f>
        <v>#REF!</v>
      </c>
      <c r="D25" s="19" t="e">
        <f t="shared" si="4"/>
        <v>#REF!</v>
      </c>
      <c r="E25" s="1"/>
      <c r="F25" s="1"/>
      <c r="G25" s="1"/>
      <c r="H25" s="1"/>
      <c r="I25" s="1"/>
      <c r="J25" s="1"/>
      <c r="K25" s="1"/>
      <c r="L25" s="1"/>
      <c r="M25" s="1"/>
      <c r="N25" s="1"/>
      <c r="O25" s="1"/>
      <c r="P25" s="1"/>
      <c r="Q25" s="1"/>
      <c r="R25" s="6"/>
      <c r="S25" s="6"/>
      <c r="T25" s="6"/>
      <c r="U25" s="6"/>
      <c r="V25" s="6"/>
      <c r="W25" s="6"/>
      <c r="X25" s="6"/>
      <c r="Y25" s="6"/>
    </row>
    <row r="26" spans="1:25" s="7" customFormat="1" ht="12" hidden="1" customHeight="1" x14ac:dyDescent="0.2">
      <c r="A26" s="4" t="s">
        <v>2</v>
      </c>
      <c r="B26" s="19" t="e">
        <f>#REF!*0.85+25</f>
        <v>#REF!</v>
      </c>
      <c r="C26" s="19" t="e">
        <f>#REF!*0.85+25</f>
        <v>#REF!</v>
      </c>
      <c r="D26" s="19" t="e">
        <f>#REF!*0.85+25</f>
        <v>#REF!</v>
      </c>
      <c r="E26" s="1"/>
      <c r="F26" s="1"/>
      <c r="G26" s="1"/>
      <c r="H26" s="1"/>
      <c r="I26" s="1"/>
      <c r="J26" s="1"/>
      <c r="K26" s="1"/>
      <c r="L26" s="1"/>
      <c r="M26" s="1"/>
      <c r="N26" s="1"/>
      <c r="O26" s="1"/>
      <c r="P26" s="1"/>
      <c r="Q26" s="1"/>
      <c r="R26" s="6"/>
      <c r="S26" s="6"/>
      <c r="T26" s="6"/>
      <c r="U26" s="6"/>
      <c r="V26" s="6"/>
      <c r="W26" s="6"/>
      <c r="X26" s="6"/>
      <c r="Y26" s="6"/>
    </row>
    <row r="27" spans="1:25" s="9" customFormat="1" ht="12" hidden="1" customHeight="1" x14ac:dyDescent="0.2">
      <c r="A27" s="8">
        <v>1</v>
      </c>
      <c r="B27" s="19" t="e">
        <f>#REF!*0.85+25</f>
        <v>#REF!</v>
      </c>
      <c r="C27" s="19" t="e">
        <f>#REF!*0.85+25</f>
        <v>#REF!</v>
      </c>
      <c r="D27" s="19" t="e">
        <f>#REF!*0.85+25</f>
        <v>#REF!</v>
      </c>
      <c r="E27" s="1"/>
      <c r="F27" s="1"/>
      <c r="G27" s="1"/>
      <c r="H27" s="1"/>
      <c r="I27" s="1"/>
      <c r="J27" s="1"/>
      <c r="K27" s="1"/>
      <c r="L27" s="1"/>
      <c r="M27" s="1"/>
      <c r="N27" s="1"/>
      <c r="O27" s="1"/>
      <c r="P27" s="1"/>
      <c r="Q27" s="1"/>
      <c r="R27" s="6"/>
      <c r="S27" s="6"/>
      <c r="T27" s="6"/>
      <c r="U27" s="6"/>
      <c r="V27" s="6"/>
      <c r="W27" s="6"/>
      <c r="X27" s="6"/>
      <c r="Y27" s="6"/>
    </row>
    <row r="28" spans="1:25" s="9" customFormat="1" ht="12" hidden="1" customHeight="1" x14ac:dyDescent="0.2">
      <c r="A28" s="8">
        <v>2</v>
      </c>
      <c r="B28" s="19" t="e">
        <f>#REF!*0.85+25</f>
        <v>#REF!</v>
      </c>
      <c r="C28" s="19" t="e">
        <f>#REF!*0.85+25</f>
        <v>#REF!</v>
      </c>
      <c r="D28" s="19" t="e">
        <f>#REF!*0.85+25</f>
        <v>#REF!</v>
      </c>
      <c r="E28" s="1"/>
      <c r="F28" s="1"/>
      <c r="G28" s="1"/>
      <c r="H28" s="1"/>
      <c r="I28" s="1"/>
      <c r="J28" s="1"/>
      <c r="K28" s="1"/>
      <c r="L28" s="1"/>
      <c r="M28" s="1"/>
      <c r="N28" s="1"/>
      <c r="O28" s="1"/>
      <c r="P28" s="1"/>
      <c r="Q28" s="1"/>
      <c r="R28" s="6"/>
      <c r="S28" s="6"/>
      <c r="T28" s="6"/>
      <c r="U28" s="6"/>
      <c r="V28" s="6"/>
      <c r="W28" s="6"/>
      <c r="X28" s="6"/>
      <c r="Y28" s="6"/>
    </row>
    <row r="29" spans="1:25" s="7" customFormat="1" ht="12" customHeight="1" x14ac:dyDescent="0.2">
      <c r="A29" s="4" t="s">
        <v>3</v>
      </c>
      <c r="B29" s="19"/>
      <c r="C29" s="19"/>
      <c r="D29" s="19"/>
      <c r="E29" s="1"/>
      <c r="F29" s="1"/>
      <c r="G29" s="1"/>
      <c r="H29" s="1"/>
      <c r="I29" s="1"/>
      <c r="J29" s="1"/>
      <c r="K29" s="1"/>
      <c r="L29" s="1"/>
      <c r="M29" s="1"/>
      <c r="N29" s="1"/>
      <c r="O29" s="1"/>
      <c r="P29" s="1"/>
      <c r="Q29" s="1"/>
      <c r="R29" s="6"/>
      <c r="S29" s="6"/>
      <c r="T29" s="6"/>
      <c r="U29" s="6"/>
      <c r="V29" s="6"/>
      <c r="W29" s="6"/>
      <c r="X29" s="6"/>
      <c r="Y29" s="6"/>
    </row>
    <row r="30" spans="1:25" s="9" customFormat="1" ht="12" customHeight="1" x14ac:dyDescent="0.2">
      <c r="A30" s="8">
        <v>1</v>
      </c>
      <c r="B30" s="19" t="e">
        <f>B11*0.85+25</f>
        <v>#REF!</v>
      </c>
      <c r="C30" s="19" t="e">
        <f t="shared" ref="C30:D30" si="5">C11*0.85+25</f>
        <v>#REF!</v>
      </c>
      <c r="D30" s="19" t="e">
        <f t="shared" si="5"/>
        <v>#REF!</v>
      </c>
      <c r="E30" s="1"/>
      <c r="F30" s="1"/>
      <c r="G30" s="1"/>
      <c r="H30" s="1"/>
      <c r="I30" s="1"/>
      <c r="J30" s="1"/>
      <c r="K30" s="1"/>
      <c r="L30" s="1"/>
      <c r="M30" s="1"/>
      <c r="N30" s="1"/>
      <c r="O30" s="1"/>
      <c r="P30" s="1"/>
      <c r="Q30" s="1"/>
      <c r="R30" s="6"/>
      <c r="S30" s="6"/>
      <c r="T30" s="6"/>
      <c r="U30" s="6"/>
      <c r="V30" s="6"/>
      <c r="W30" s="6"/>
      <c r="X30" s="6"/>
      <c r="Y30" s="6"/>
    </row>
    <row r="31" spans="1:25" s="9" customFormat="1" ht="12" customHeight="1" x14ac:dyDescent="0.2">
      <c r="A31" s="8">
        <v>2</v>
      </c>
      <c r="B31" s="19" t="e">
        <f>B12*0.85+25</f>
        <v>#REF!</v>
      </c>
      <c r="C31" s="19" t="e">
        <f t="shared" ref="C31:D31" si="6">C12*0.85+25</f>
        <v>#REF!</v>
      </c>
      <c r="D31" s="19" t="e">
        <f t="shared" si="6"/>
        <v>#REF!</v>
      </c>
      <c r="E31" s="1"/>
      <c r="F31" s="1"/>
      <c r="G31" s="1"/>
      <c r="H31" s="1"/>
      <c r="I31" s="1"/>
      <c r="J31" s="1"/>
      <c r="K31" s="1"/>
      <c r="L31" s="1"/>
      <c r="M31" s="1"/>
      <c r="N31" s="1"/>
      <c r="O31" s="1"/>
      <c r="P31" s="1"/>
      <c r="Q31" s="1"/>
      <c r="R31" s="6"/>
      <c r="S31" s="6"/>
      <c r="T31" s="6"/>
      <c r="U31" s="6"/>
      <c r="V31" s="6"/>
      <c r="W31" s="6"/>
      <c r="X31" s="6"/>
      <c r="Y31" s="6"/>
    </row>
    <row r="32" spans="1:25" s="7" customFormat="1" ht="12" hidden="1" customHeight="1" x14ac:dyDescent="0.2">
      <c r="A32" s="4" t="s">
        <v>4</v>
      </c>
      <c r="B32" s="1"/>
      <c r="C32" s="1"/>
      <c r="D32" s="1"/>
      <c r="E32" s="1"/>
      <c r="F32" s="1"/>
      <c r="G32" s="1"/>
      <c r="H32" s="1"/>
      <c r="I32" s="1"/>
      <c r="J32" s="1"/>
      <c r="K32" s="1"/>
      <c r="L32" s="1"/>
      <c r="M32" s="1"/>
      <c r="N32" s="1"/>
      <c r="O32" s="1"/>
      <c r="P32" s="1"/>
      <c r="Q32" s="1"/>
      <c r="R32" s="6"/>
      <c r="S32" s="6"/>
      <c r="T32" s="6"/>
      <c r="U32" s="6"/>
      <c r="V32" s="6"/>
      <c r="W32" s="6"/>
      <c r="X32" s="6"/>
      <c r="Y32" s="6"/>
    </row>
    <row r="33" spans="1:25" s="9" customFormat="1" ht="12" hidden="1" customHeight="1" x14ac:dyDescent="0.2">
      <c r="A33" s="8" t="s">
        <v>37</v>
      </c>
      <c r="B33" s="1"/>
      <c r="C33" s="1"/>
      <c r="D33" s="1"/>
      <c r="E33" s="1"/>
      <c r="F33" s="1"/>
      <c r="G33" s="1"/>
      <c r="H33" s="1"/>
      <c r="I33" s="1"/>
      <c r="J33" s="1"/>
      <c r="K33" s="1"/>
      <c r="L33" s="1"/>
      <c r="M33" s="1"/>
      <c r="N33" s="1"/>
      <c r="O33" s="1"/>
      <c r="P33" s="1"/>
      <c r="Q33" s="1"/>
      <c r="R33" s="6"/>
      <c r="S33" s="6"/>
      <c r="T33" s="6"/>
      <c r="U33" s="6"/>
      <c r="V33" s="6"/>
      <c r="W33" s="6"/>
      <c r="X33" s="6"/>
      <c r="Y33" s="6"/>
    </row>
    <row r="34" spans="1:25" s="9" customFormat="1" ht="12" hidden="1" customHeight="1" x14ac:dyDescent="0.2">
      <c r="A34" s="8">
        <v>2</v>
      </c>
      <c r="B34" s="1"/>
      <c r="C34" s="1"/>
      <c r="D34" s="1"/>
      <c r="E34" s="1"/>
      <c r="F34" s="1"/>
      <c r="G34" s="1"/>
      <c r="H34" s="1"/>
      <c r="I34" s="1"/>
      <c r="J34" s="1"/>
      <c r="K34" s="1"/>
      <c r="L34" s="1"/>
      <c r="M34" s="1"/>
      <c r="N34" s="1"/>
      <c r="O34" s="1"/>
      <c r="P34" s="1"/>
      <c r="Q34" s="1"/>
      <c r="R34" s="6"/>
      <c r="S34" s="6"/>
      <c r="T34" s="6"/>
      <c r="U34" s="6"/>
      <c r="V34" s="6"/>
      <c r="W34" s="6"/>
      <c r="X34" s="6"/>
      <c r="Y34" s="6"/>
    </row>
    <row r="35" spans="1:25" s="7" customFormat="1" ht="12" hidden="1" customHeight="1" x14ac:dyDescent="0.2">
      <c r="A35" s="4" t="s">
        <v>5</v>
      </c>
      <c r="B35" s="1"/>
      <c r="C35" s="1"/>
      <c r="D35" s="1"/>
      <c r="E35" s="1"/>
      <c r="F35" s="1"/>
      <c r="G35" s="1"/>
      <c r="H35" s="1"/>
      <c r="I35" s="1"/>
      <c r="J35" s="1"/>
      <c r="K35" s="1"/>
      <c r="L35" s="1"/>
      <c r="M35" s="1"/>
      <c r="N35" s="1"/>
      <c r="O35" s="1"/>
      <c r="P35" s="1"/>
      <c r="Q35" s="1"/>
      <c r="R35" s="6"/>
      <c r="S35" s="6"/>
      <c r="T35" s="6"/>
      <c r="U35" s="6"/>
      <c r="V35" s="6"/>
      <c r="W35" s="6"/>
      <c r="X35" s="6"/>
      <c r="Y35" s="6"/>
    </row>
    <row r="36" spans="1:25" s="9" customFormat="1" ht="12" hidden="1" customHeight="1" x14ac:dyDescent="0.2">
      <c r="A36" s="8" t="s">
        <v>37</v>
      </c>
      <c r="B36" s="1"/>
      <c r="C36" s="1"/>
      <c r="D36" s="1"/>
      <c r="E36" s="1"/>
      <c r="F36" s="1"/>
      <c r="G36" s="1"/>
      <c r="H36" s="1"/>
      <c r="I36" s="1"/>
      <c r="J36" s="1"/>
      <c r="K36" s="1"/>
      <c r="L36" s="1"/>
      <c r="M36" s="1"/>
      <c r="N36" s="1"/>
      <c r="O36" s="1"/>
      <c r="P36" s="1"/>
      <c r="Q36" s="1"/>
      <c r="R36" s="6"/>
      <c r="S36" s="6"/>
      <c r="T36" s="6"/>
      <c r="U36" s="6"/>
      <c r="V36" s="6"/>
      <c r="W36" s="6"/>
      <c r="X36" s="6"/>
      <c r="Y36" s="6"/>
    </row>
    <row r="37" spans="1:25" s="9" customFormat="1" ht="12" hidden="1" customHeight="1" x14ac:dyDescent="0.2">
      <c r="A37" s="8">
        <v>2</v>
      </c>
      <c r="B37" s="1"/>
      <c r="C37" s="1"/>
      <c r="D37" s="1"/>
      <c r="E37" s="1"/>
      <c r="F37" s="1"/>
      <c r="G37" s="1"/>
      <c r="H37" s="1"/>
      <c r="I37" s="1"/>
      <c r="J37" s="1"/>
      <c r="K37" s="1"/>
      <c r="L37" s="1"/>
      <c r="M37" s="1"/>
      <c r="N37" s="1"/>
      <c r="O37" s="1"/>
      <c r="P37" s="1"/>
      <c r="Q37" s="1"/>
      <c r="R37" s="6"/>
      <c r="S37" s="6"/>
      <c r="T37" s="6"/>
      <c r="U37" s="6"/>
      <c r="V37" s="6"/>
      <c r="W37" s="6"/>
      <c r="X37" s="6"/>
      <c r="Y37" s="6"/>
    </row>
    <row r="38" spans="1:25" s="7" customFormat="1" ht="12" hidden="1" customHeight="1" x14ac:dyDescent="0.2">
      <c r="A38" s="4" t="s">
        <v>6</v>
      </c>
      <c r="B38" s="1"/>
      <c r="C38" s="1"/>
      <c r="D38" s="1"/>
      <c r="E38" s="1"/>
      <c r="F38" s="1"/>
      <c r="G38" s="1"/>
      <c r="H38" s="1"/>
      <c r="I38" s="1"/>
      <c r="J38" s="1"/>
      <c r="K38" s="1"/>
      <c r="L38" s="1"/>
      <c r="M38" s="1"/>
      <c r="N38" s="1"/>
      <c r="O38" s="1"/>
      <c r="P38" s="1"/>
      <c r="Q38" s="1"/>
      <c r="R38" s="6"/>
      <c r="S38" s="6"/>
      <c r="T38" s="6"/>
      <c r="U38" s="6"/>
      <c r="V38" s="6"/>
      <c r="W38" s="6"/>
      <c r="X38" s="6"/>
      <c r="Y38" s="6"/>
    </row>
    <row r="39" spans="1:25" s="9" customFormat="1" ht="12" hidden="1" customHeight="1" x14ac:dyDescent="0.2">
      <c r="A39" s="8" t="s">
        <v>14</v>
      </c>
      <c r="B39" s="1"/>
      <c r="C39" s="1"/>
      <c r="D39" s="1"/>
      <c r="E39" s="1"/>
      <c r="F39" s="1"/>
      <c r="G39" s="1"/>
      <c r="H39" s="1"/>
      <c r="I39" s="1"/>
      <c r="J39" s="1"/>
      <c r="K39" s="1"/>
      <c r="L39" s="1"/>
      <c r="M39" s="1"/>
      <c r="N39" s="1"/>
      <c r="O39" s="1"/>
      <c r="P39" s="1"/>
      <c r="Q39" s="1"/>
      <c r="R39" s="6"/>
      <c r="S39" s="6"/>
      <c r="T39" s="6"/>
      <c r="U39" s="6"/>
      <c r="V39" s="6"/>
      <c r="W39" s="6"/>
      <c r="X39" s="6"/>
      <c r="Y39" s="6"/>
    </row>
    <row r="40" spans="1:25" s="7" customFormat="1" ht="12" hidden="1" customHeight="1" x14ac:dyDescent="0.2">
      <c r="A40" s="4" t="s">
        <v>7</v>
      </c>
      <c r="B40" s="1"/>
      <c r="C40" s="1"/>
      <c r="D40" s="1"/>
      <c r="E40" s="1"/>
      <c r="F40" s="1"/>
      <c r="G40" s="1"/>
      <c r="H40" s="1"/>
      <c r="I40" s="1"/>
      <c r="J40" s="1"/>
      <c r="K40" s="1"/>
      <c r="L40" s="1"/>
      <c r="M40" s="1"/>
      <c r="N40" s="1"/>
      <c r="O40" s="1"/>
      <c r="P40" s="1"/>
      <c r="Q40" s="1"/>
      <c r="R40" s="6"/>
      <c r="S40" s="6"/>
      <c r="T40" s="6"/>
      <c r="U40" s="6"/>
      <c r="V40" s="6"/>
      <c r="W40" s="6"/>
      <c r="X40" s="6"/>
      <c r="Y40" s="6"/>
    </row>
    <row r="41" spans="1:25" s="9" customFormat="1" ht="12" hidden="1" customHeight="1" x14ac:dyDescent="0.2">
      <c r="A41" s="8" t="s">
        <v>14</v>
      </c>
      <c r="B41" s="1"/>
      <c r="C41" s="1"/>
      <c r="D41" s="1"/>
      <c r="E41" s="1"/>
      <c r="F41" s="1"/>
      <c r="G41" s="1"/>
      <c r="H41" s="1"/>
      <c r="I41" s="1"/>
      <c r="J41" s="1"/>
      <c r="K41" s="1"/>
      <c r="L41" s="1"/>
      <c r="M41" s="1"/>
      <c r="N41" s="1"/>
      <c r="O41" s="1"/>
      <c r="P41" s="1"/>
      <c r="Q41" s="1"/>
      <c r="R41" s="6"/>
      <c r="S41" s="6"/>
      <c r="T41" s="6"/>
      <c r="U41" s="6"/>
      <c r="V41" s="6"/>
      <c r="W41" s="6"/>
      <c r="X41" s="6"/>
      <c r="Y41" s="6"/>
    </row>
    <row r="42" spans="1:25" s="7" customFormat="1" ht="12" hidden="1" customHeight="1" x14ac:dyDescent="0.2">
      <c r="A42" s="4" t="s">
        <v>8</v>
      </c>
      <c r="B42" s="1"/>
      <c r="C42" s="1"/>
      <c r="D42" s="1"/>
      <c r="E42" s="1"/>
      <c r="F42" s="1"/>
      <c r="G42" s="1"/>
      <c r="H42" s="1"/>
      <c r="I42" s="1"/>
      <c r="J42" s="1"/>
      <c r="K42" s="1"/>
      <c r="L42" s="1"/>
      <c r="M42" s="1"/>
      <c r="N42" s="1"/>
      <c r="O42" s="1"/>
      <c r="P42" s="1"/>
      <c r="Q42" s="1"/>
      <c r="R42" s="6"/>
      <c r="S42" s="6"/>
      <c r="T42" s="6"/>
      <c r="U42" s="6"/>
      <c r="V42" s="6"/>
      <c r="W42" s="6"/>
      <c r="X42" s="6"/>
      <c r="Y42" s="6"/>
    </row>
    <row r="43" spans="1:25" s="9" customFormat="1" ht="12" hidden="1" customHeight="1" x14ac:dyDescent="0.2">
      <c r="A43" s="8" t="s">
        <v>13</v>
      </c>
      <c r="B43" s="1"/>
      <c r="C43" s="1"/>
      <c r="D43" s="1"/>
      <c r="E43" s="1"/>
      <c r="F43" s="1"/>
      <c r="G43" s="1"/>
      <c r="H43" s="1"/>
      <c r="I43" s="1"/>
      <c r="J43" s="1"/>
      <c r="K43" s="1"/>
      <c r="L43" s="1"/>
      <c r="M43" s="1"/>
      <c r="N43" s="1"/>
      <c r="O43" s="1"/>
      <c r="P43" s="1"/>
      <c r="Q43" s="1"/>
      <c r="R43" s="6"/>
      <c r="S43" s="6"/>
      <c r="T43" s="6"/>
      <c r="U43" s="6"/>
      <c r="V43" s="6"/>
      <c r="W43" s="6"/>
      <c r="X43" s="6"/>
      <c r="Y43" s="6"/>
    </row>
    <row r="44" spans="1:25" s="7" customFormat="1" ht="12" hidden="1" customHeight="1" x14ac:dyDescent="0.2">
      <c r="A44" s="4" t="s">
        <v>9</v>
      </c>
      <c r="B44" s="1"/>
      <c r="C44" s="1"/>
      <c r="D44" s="1"/>
      <c r="E44" s="1"/>
      <c r="F44" s="1"/>
      <c r="G44" s="1"/>
      <c r="H44" s="1"/>
      <c r="I44" s="1"/>
      <c r="J44" s="1"/>
      <c r="K44" s="1"/>
      <c r="L44" s="1"/>
      <c r="M44" s="1"/>
      <c r="N44" s="1"/>
      <c r="O44" s="1"/>
      <c r="P44" s="1"/>
      <c r="Q44" s="1"/>
      <c r="R44" s="6"/>
      <c r="S44" s="6"/>
      <c r="T44" s="6"/>
      <c r="U44" s="6"/>
      <c r="V44" s="6"/>
      <c r="W44" s="6"/>
      <c r="X44" s="6"/>
      <c r="Y44" s="6"/>
    </row>
    <row r="45" spans="1:25" s="9" customFormat="1" ht="12" hidden="1" customHeight="1" x14ac:dyDescent="0.2">
      <c r="A45" s="8" t="s">
        <v>15</v>
      </c>
      <c r="B45" s="1"/>
      <c r="C45" s="1"/>
      <c r="D45" s="1"/>
      <c r="E45" s="1"/>
      <c r="F45" s="1"/>
      <c r="G45" s="1"/>
      <c r="H45" s="1"/>
      <c r="I45" s="1"/>
      <c r="J45" s="1"/>
      <c r="K45" s="1"/>
      <c r="L45" s="1"/>
      <c r="M45" s="1"/>
      <c r="N45" s="1"/>
      <c r="O45" s="1"/>
      <c r="P45" s="1"/>
      <c r="Q45" s="1"/>
      <c r="R45" s="6"/>
      <c r="S45" s="6"/>
      <c r="T45" s="6"/>
      <c r="U45" s="6"/>
      <c r="V45" s="6"/>
      <c r="W45" s="6"/>
      <c r="X45" s="6"/>
      <c r="Y45" s="6"/>
    </row>
    <row r="46" spans="1:25" s="7" customFormat="1" ht="12" hidden="1" customHeight="1" x14ac:dyDescent="0.2">
      <c r="A46" s="4" t="s">
        <v>11</v>
      </c>
      <c r="B46" s="1"/>
      <c r="C46" s="1"/>
      <c r="D46" s="1"/>
      <c r="E46" s="1"/>
      <c r="F46" s="1"/>
      <c r="G46" s="1"/>
      <c r="H46" s="1"/>
      <c r="I46" s="1"/>
      <c r="J46" s="1"/>
      <c r="K46" s="1"/>
      <c r="L46" s="1"/>
      <c r="M46" s="1"/>
      <c r="N46" s="1"/>
      <c r="O46" s="1"/>
      <c r="P46" s="1"/>
      <c r="Q46" s="1"/>
      <c r="R46" s="6"/>
      <c r="S46" s="6"/>
      <c r="T46" s="6"/>
      <c r="U46" s="6"/>
      <c r="V46" s="6"/>
      <c r="W46" s="6"/>
      <c r="X46" s="6"/>
      <c r="Y46" s="6"/>
    </row>
    <row r="47" spans="1:25" s="9" customFormat="1" ht="12" hidden="1" customHeight="1" x14ac:dyDescent="0.2">
      <c r="A47" s="8" t="s">
        <v>37</v>
      </c>
      <c r="B47" s="1"/>
      <c r="C47" s="1"/>
      <c r="D47" s="1"/>
      <c r="E47" s="1"/>
      <c r="F47" s="1"/>
      <c r="G47" s="1"/>
      <c r="H47" s="1"/>
      <c r="I47" s="1"/>
      <c r="J47" s="1"/>
      <c r="K47" s="1"/>
      <c r="L47" s="1"/>
      <c r="M47" s="1"/>
      <c r="N47" s="1"/>
      <c r="O47" s="1"/>
      <c r="P47" s="1"/>
      <c r="Q47" s="1"/>
      <c r="R47" s="6"/>
      <c r="S47" s="6"/>
      <c r="T47" s="6"/>
      <c r="U47" s="6"/>
      <c r="V47" s="6"/>
      <c r="W47" s="6"/>
      <c r="X47" s="6"/>
      <c r="Y47" s="6"/>
    </row>
    <row r="48" spans="1:25" s="9" customFormat="1" ht="12" hidden="1" customHeight="1" x14ac:dyDescent="0.2">
      <c r="A48" s="8">
        <v>2</v>
      </c>
      <c r="B48" s="1"/>
      <c r="C48" s="1"/>
      <c r="D48" s="1"/>
      <c r="E48" s="1"/>
      <c r="F48" s="1"/>
      <c r="G48" s="1"/>
      <c r="H48" s="1"/>
      <c r="I48" s="1"/>
      <c r="J48" s="1"/>
      <c r="K48" s="1"/>
      <c r="L48" s="1"/>
      <c r="M48" s="1"/>
      <c r="N48" s="1"/>
      <c r="O48" s="1"/>
      <c r="P48" s="1"/>
      <c r="Q48" s="1"/>
      <c r="R48" s="6"/>
      <c r="S48" s="6"/>
      <c r="T48" s="6"/>
      <c r="U48" s="6"/>
      <c r="V48" s="6"/>
      <c r="W48" s="6"/>
      <c r="X48" s="6"/>
      <c r="Y48" s="6"/>
    </row>
    <row r="49" spans="1:25" s="7" customFormat="1" ht="12" hidden="1" customHeight="1" x14ac:dyDescent="0.2">
      <c r="A49" s="4" t="s">
        <v>10</v>
      </c>
      <c r="B49" s="1"/>
      <c r="C49" s="1"/>
      <c r="D49" s="1"/>
      <c r="E49" s="1"/>
      <c r="F49" s="1"/>
      <c r="G49" s="1"/>
      <c r="H49" s="1"/>
      <c r="I49" s="1"/>
      <c r="J49" s="1"/>
      <c r="K49" s="1"/>
      <c r="L49" s="1"/>
      <c r="M49" s="1"/>
      <c r="N49" s="1"/>
      <c r="O49" s="1"/>
      <c r="P49" s="1"/>
      <c r="Q49" s="1"/>
      <c r="R49" s="6"/>
      <c r="S49" s="6"/>
      <c r="T49" s="6"/>
      <c r="U49" s="6"/>
      <c r="V49" s="6"/>
      <c r="W49" s="6"/>
      <c r="X49" s="6"/>
      <c r="Y49" s="6"/>
    </row>
    <row r="50" spans="1:25" s="9" customFormat="1" ht="12" hidden="1" customHeight="1" x14ac:dyDescent="0.2">
      <c r="A50" s="8" t="s">
        <v>13</v>
      </c>
      <c r="B50" s="1"/>
      <c r="C50" s="1"/>
      <c r="D50" s="1"/>
      <c r="E50" s="1"/>
      <c r="F50" s="1"/>
      <c r="G50" s="1"/>
      <c r="H50" s="1"/>
      <c r="I50" s="1"/>
      <c r="J50" s="1"/>
      <c r="K50" s="1"/>
      <c r="L50" s="1"/>
      <c r="M50" s="1"/>
      <c r="N50" s="1"/>
      <c r="O50" s="1"/>
      <c r="P50" s="1"/>
      <c r="Q50" s="1"/>
      <c r="R50" s="6"/>
      <c r="S50" s="6"/>
      <c r="T50" s="6"/>
      <c r="U50" s="6"/>
      <c r="V50" s="6"/>
      <c r="W50" s="6"/>
      <c r="X50" s="6"/>
      <c r="Y50" s="6"/>
    </row>
    <row r="51" spans="1:25" s="9" customFormat="1" ht="12" hidden="1" customHeight="1" x14ac:dyDescent="0.2">
      <c r="A51" s="8"/>
      <c r="B51" s="1"/>
      <c r="C51" s="1"/>
      <c r="D51" s="1"/>
      <c r="E51" s="1"/>
      <c r="F51" s="1"/>
      <c r="G51" s="1"/>
      <c r="H51" s="1"/>
      <c r="I51" s="1"/>
      <c r="J51" s="1"/>
      <c r="K51" s="1"/>
      <c r="L51" s="1"/>
      <c r="M51" s="1"/>
      <c r="N51" s="1"/>
      <c r="O51" s="1"/>
      <c r="P51" s="1"/>
      <c r="Q51" s="1"/>
      <c r="R51" s="6"/>
      <c r="S51" s="6"/>
      <c r="T51" s="6"/>
      <c r="U51" s="6"/>
      <c r="V51" s="6"/>
      <c r="W51" s="6"/>
      <c r="X51" s="6"/>
      <c r="Y51" s="6"/>
    </row>
    <row r="53" spans="1:25" customFormat="1" ht="15" x14ac:dyDescent="0.25">
      <c r="A53" s="20" t="s">
        <v>49</v>
      </c>
    </row>
    <row r="54" spans="1:25" customFormat="1" ht="15" x14ac:dyDescent="0.25">
      <c r="A54" s="20"/>
    </row>
    <row r="55" spans="1:25" customFormat="1" ht="15" x14ac:dyDescent="0.2">
      <c r="A55" s="47" t="s">
        <v>47</v>
      </c>
    </row>
    <row r="56" spans="1:25" customFormat="1" ht="15" x14ac:dyDescent="0.2">
      <c r="A56" s="47" t="s">
        <v>48</v>
      </c>
    </row>
    <row r="57" spans="1:25" customFormat="1" ht="15" x14ac:dyDescent="0.25">
      <c r="A57" s="20"/>
    </row>
    <row r="58" spans="1:25" customFormat="1" ht="15" x14ac:dyDescent="0.25">
      <c r="A58" s="20"/>
    </row>
    <row r="59" spans="1:25" customFormat="1" ht="15" customHeight="1" x14ac:dyDescent="0.2"/>
    <row r="60" spans="1:25" customFormat="1" x14ac:dyDescent="0.2">
      <c r="A60" s="270" t="s">
        <v>50</v>
      </c>
      <c r="B60" s="271"/>
      <c r="C60" s="271"/>
      <c r="D60" s="271"/>
    </row>
    <row r="61" spans="1:25" customFormat="1" x14ac:dyDescent="0.2">
      <c r="A61" s="271"/>
      <c r="B61" s="271"/>
      <c r="C61" s="271"/>
      <c r="D61" s="271"/>
    </row>
    <row r="62" spans="1:25" customFormat="1" x14ac:dyDescent="0.2">
      <c r="A62" s="271"/>
      <c r="B62" s="271"/>
      <c r="C62" s="271"/>
      <c r="D62" s="271"/>
    </row>
    <row r="63" spans="1:25" customFormat="1" x14ac:dyDescent="0.2">
      <c r="A63" s="271"/>
      <c r="B63" s="271"/>
      <c r="C63" s="271"/>
      <c r="D63" s="271"/>
    </row>
    <row r="64" spans="1:25" customFormat="1" x14ac:dyDescent="0.2">
      <c r="A64" s="271"/>
      <c r="B64" s="271"/>
      <c r="C64" s="271"/>
      <c r="D64" s="271"/>
    </row>
    <row r="65" spans="1:4" customFormat="1" x14ac:dyDescent="0.2">
      <c r="A65" s="271"/>
      <c r="B65" s="271"/>
      <c r="C65" s="271"/>
      <c r="D65" s="271"/>
    </row>
    <row r="66" spans="1:4" customFormat="1" x14ac:dyDescent="0.2">
      <c r="A66" s="271"/>
      <c r="B66" s="271"/>
      <c r="C66" s="271"/>
      <c r="D66" s="271"/>
    </row>
    <row r="67" spans="1:4" customFormat="1" ht="270.75" customHeight="1" x14ac:dyDescent="0.2">
      <c r="A67" s="271"/>
      <c r="B67" s="271"/>
      <c r="C67" s="271"/>
      <c r="D67" s="271"/>
    </row>
  </sheetData>
  <mergeCells count="1">
    <mergeCell ref="A60:D67"/>
  </mergeCells>
  <pageMargins left="0.75" right="0.75" top="1" bottom="1" header="0.5" footer="0.5"/>
  <pageSetup paperSize="9" orientation="portrait" horizontalDpi="4294967295" verticalDpi="4294967295"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L37"/>
  <sheetViews>
    <sheetView showGridLines="0" zoomScaleNormal="100" workbookViewId="0">
      <pane xSplit="1" ySplit="1" topLeftCell="AG2" activePane="bottomRight" state="frozen"/>
      <selection pane="topRight" activeCell="B1" sqref="B1"/>
      <selection pane="bottomLeft" activeCell="A3" sqref="A3"/>
      <selection pane="bottomRight" activeCell="A19" sqref="A19"/>
    </sheetView>
  </sheetViews>
  <sheetFormatPr defaultColWidth="9.140625" defaultRowHeight="12.75" x14ac:dyDescent="0.2"/>
  <cols>
    <col min="1" max="1" width="57.42578125" style="32" customWidth="1"/>
    <col min="2" max="2" width="11.7109375" style="32" hidden="1" customWidth="1"/>
    <col min="3" max="22" width="10" style="32" hidden="1" customWidth="1"/>
    <col min="23" max="23" width="2" style="32" hidden="1" customWidth="1"/>
    <col min="24" max="28" width="10" style="32" hidden="1" customWidth="1"/>
    <col min="29" max="29" width="11.85546875" style="32" hidden="1" customWidth="1"/>
    <col min="30" max="35" width="9.85546875" style="32" hidden="1" customWidth="1"/>
    <col min="36" max="38" width="9.85546875" style="32" customWidth="1"/>
    <col min="39" max="16384" width="9.140625" style="32"/>
  </cols>
  <sheetData>
    <row r="1" spans="1:38" x14ac:dyDescent="0.2">
      <c r="A1" s="63" t="s">
        <v>61</v>
      </c>
    </row>
    <row r="2" spans="1:38" x14ac:dyDescent="0.2">
      <c r="A2" s="278" t="s">
        <v>92</v>
      </c>
      <c r="B2" s="278"/>
      <c r="C2" s="278"/>
      <c r="D2" s="278"/>
    </row>
    <row r="3" spans="1:38" x14ac:dyDescent="0.2">
      <c r="A3" s="11" t="s">
        <v>57</v>
      </c>
      <c r="B3" s="39"/>
      <c r="C3" s="39"/>
      <c r="D3" s="39"/>
      <c r="E3" s="39"/>
      <c r="F3" s="39"/>
      <c r="G3" s="39"/>
      <c r="H3" s="39"/>
      <c r="I3" s="39"/>
      <c r="J3" s="39"/>
      <c r="K3" s="39"/>
      <c r="L3" s="39"/>
      <c r="M3" s="39"/>
      <c r="N3" s="39"/>
      <c r="O3" s="39"/>
      <c r="P3" s="39"/>
      <c r="Q3" s="39"/>
      <c r="R3" s="39"/>
      <c r="S3" s="39"/>
      <c r="T3" s="39"/>
      <c r="U3" s="39"/>
      <c r="V3" s="39"/>
      <c r="W3" s="39"/>
      <c r="X3" s="39"/>
      <c r="Y3" s="39"/>
      <c r="Z3" s="39"/>
      <c r="AA3" s="39"/>
      <c r="AB3" s="39"/>
    </row>
    <row r="4" spans="1:38" s="33" customFormat="1" ht="26.25" customHeight="1" x14ac:dyDescent="0.2">
      <c r="A4" s="40"/>
      <c r="B4" s="84" t="e">
        <f>'Отдыхай и катай| Rest &amp; Ski '!L35</f>
        <v>#REF!</v>
      </c>
      <c r="C4" s="84" t="e">
        <f>'Отдыхай и катай| Rest &amp; Ski '!M35</f>
        <v>#REF!</v>
      </c>
      <c r="D4" s="84" t="e">
        <f>'Отдыхай и катай| Rest &amp; Ski '!N35</f>
        <v>#REF!</v>
      </c>
      <c r="E4" s="84" t="e">
        <f>'Отдыхай и катай| Rest &amp; Ski '!O35</f>
        <v>#REF!</v>
      </c>
      <c r="F4" s="84" t="e">
        <f>'Отдыхай и катай| Rest &amp; Ski '!P35</f>
        <v>#REF!</v>
      </c>
      <c r="G4" s="84" t="e">
        <f>'Отдыхай и катай| Rest &amp; Ski '!Q35</f>
        <v>#REF!</v>
      </c>
      <c r="H4" s="84" t="e">
        <f>'Отдыхай и катай| Rest &amp; Ski '!R35</f>
        <v>#REF!</v>
      </c>
      <c r="I4" s="84" t="e">
        <f>'Отдыхай и катай| Rest &amp; Ski '!S35</f>
        <v>#REF!</v>
      </c>
      <c r="J4" s="84" t="e">
        <f>'Отдыхай и катай| Rest &amp; Ski '!T35</f>
        <v>#REF!</v>
      </c>
      <c r="K4" s="84" t="e">
        <f>'Отдыхай и катай| Rest &amp; Ski '!U35</f>
        <v>#REF!</v>
      </c>
      <c r="L4" s="84" t="e">
        <f>'Отдыхай и катай| Rest &amp; Ski '!V35</f>
        <v>#REF!</v>
      </c>
      <c r="M4" s="84" t="e">
        <f>'Отдыхай и катай| Rest &amp; Ski '!W35</f>
        <v>#REF!</v>
      </c>
      <c r="N4" s="84" t="e">
        <f>'Отдыхай и катай| Rest &amp; Ski '!X35</f>
        <v>#REF!</v>
      </c>
      <c r="O4" s="84" t="e">
        <f>'Отдыхай и катай| Rest &amp; Ski '!Y35</f>
        <v>#REF!</v>
      </c>
      <c r="P4" s="84" t="e">
        <f>'Отдыхай и катай| Rest &amp; Ski '!Z35</f>
        <v>#REF!</v>
      </c>
      <c r="Q4" s="84" t="e">
        <f>'Отдыхай и катай| Rest &amp; Ski '!AA35</f>
        <v>#REF!</v>
      </c>
      <c r="R4" s="84" t="e">
        <f>'Отдыхай и катай| Rest &amp; Ski '!AB35</f>
        <v>#REF!</v>
      </c>
      <c r="S4" s="84" t="e">
        <f>'Отдыхай и катай| Rest &amp; Ski '!AC35</f>
        <v>#REF!</v>
      </c>
      <c r="T4" s="84" t="e">
        <f>'Отдыхай и катай| Rest &amp; Ski '!AD35</f>
        <v>#REF!</v>
      </c>
      <c r="U4" s="84" t="e">
        <f>'Отдыхай и катай| Rest &amp; Ski '!AE35</f>
        <v>#REF!</v>
      </c>
      <c r="V4" s="84" t="e">
        <f>'Отдыхай и катай| Rest &amp; Ski '!AF35</f>
        <v>#REF!</v>
      </c>
      <c r="W4" s="84" t="e">
        <f>'Отдыхай и катай| Rest &amp; Ski '!AG35</f>
        <v>#REF!</v>
      </c>
      <c r="X4" s="84" t="e">
        <f>'Отдыхай и катай| Rest &amp; Ski '!AH35</f>
        <v>#REF!</v>
      </c>
      <c r="Y4" s="84" t="e">
        <f>'Отдыхай и катай| Rest &amp; Ski '!AI35</f>
        <v>#REF!</v>
      </c>
      <c r="Z4" s="84" t="e">
        <f>'Отдыхай и катай| Rest &amp; Ski '!AJ35</f>
        <v>#REF!</v>
      </c>
      <c r="AA4" s="84" t="e">
        <f>'Отдыхай и катай| Rest &amp; Ski '!AK35</f>
        <v>#REF!</v>
      </c>
      <c r="AB4" s="84" t="e">
        <f>'Отдыхай и катай| Rest &amp; Ski '!AL35</f>
        <v>#REF!</v>
      </c>
      <c r="AC4" s="114" t="e">
        <f>'BAR BB| Open rates'!#REF!</f>
        <v>#REF!</v>
      </c>
      <c r="AD4" s="114" t="e">
        <f>'BAR BB| Open rates'!#REF!</f>
        <v>#REF!</v>
      </c>
      <c r="AE4" s="114" t="e">
        <f>'BAR BB| Open rates'!#REF!</f>
        <v>#REF!</v>
      </c>
      <c r="AF4" s="114" t="e">
        <f>'BAR BB| Open rates'!#REF!</f>
        <v>#REF!</v>
      </c>
      <c r="AG4" s="114" t="e">
        <f>'BAR BB| Open rates'!#REF!</f>
        <v>#REF!</v>
      </c>
      <c r="AH4" s="114" t="e">
        <f>'BAR BB| Open rates'!#REF!</f>
        <v>#REF!</v>
      </c>
      <c r="AI4" s="114" t="e">
        <f>'BAR BB| Open rates'!#REF!</f>
        <v>#REF!</v>
      </c>
      <c r="AJ4" s="114" t="e">
        <f>'BAR BB| Open rates'!#REF!</f>
        <v>#REF!</v>
      </c>
      <c r="AK4" s="114" t="e">
        <f>'BAR BB| Open rates'!#REF!</f>
        <v>#REF!</v>
      </c>
      <c r="AL4" s="114" t="e">
        <f>'BAR BB| Open rates'!#REF!</f>
        <v>#REF!</v>
      </c>
    </row>
    <row r="5" spans="1:38" s="33" customFormat="1" ht="26.25" customHeight="1" x14ac:dyDescent="0.2">
      <c r="A5" s="49" t="s">
        <v>0</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114" t="e">
        <f>'BAR BB| Open rates'!#REF!</f>
        <v>#REF!</v>
      </c>
      <c r="AD5" s="114" t="e">
        <f>'BAR BB| Open rates'!#REF!</f>
        <v>#REF!</v>
      </c>
      <c r="AE5" s="114" t="e">
        <f>'BAR BB| Open rates'!#REF!</f>
        <v>#REF!</v>
      </c>
      <c r="AF5" s="114" t="e">
        <f>'BAR BB| Open rates'!#REF!</f>
        <v>#REF!</v>
      </c>
      <c r="AG5" s="114" t="e">
        <f>'BAR BB| Open rates'!#REF!</f>
        <v>#REF!</v>
      </c>
      <c r="AH5" s="114" t="e">
        <f>'BAR BB| Open rates'!#REF!</f>
        <v>#REF!</v>
      </c>
      <c r="AI5" s="114" t="e">
        <f>'BAR BB| Open rates'!#REF!</f>
        <v>#REF!</v>
      </c>
      <c r="AJ5" s="114" t="e">
        <f>'BAR BB| Open rates'!#REF!</f>
        <v>#REF!</v>
      </c>
      <c r="AK5" s="114" t="e">
        <f>'BAR BB| Open rates'!#REF!</f>
        <v>#REF!</v>
      </c>
      <c r="AL5" s="114" t="e">
        <f>'BAR BB| Open rates'!#REF!</f>
        <v>#REF!</v>
      </c>
    </row>
    <row r="6" spans="1:38" s="36" customFormat="1" ht="12" customHeight="1" x14ac:dyDescent="0.2">
      <c r="A6" s="65" t="s">
        <v>63</v>
      </c>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row>
    <row r="7" spans="1:38" s="36" customFormat="1" ht="12" customHeight="1" x14ac:dyDescent="0.2">
      <c r="A7" s="52">
        <v>1</v>
      </c>
      <c r="B7" s="60" t="e">
        <f>'Отдыхай и катай| Rest &amp; Ski '!L38+25</f>
        <v>#REF!</v>
      </c>
      <c r="C7" s="60" t="e">
        <f>'Отдыхай и катай| Rest &amp; Ski '!M38+25</f>
        <v>#REF!</v>
      </c>
      <c r="D7" s="60" t="e">
        <f>'Отдыхай и катай| Rest &amp; Ski '!N38+25</f>
        <v>#REF!</v>
      </c>
      <c r="E7" s="60" t="e">
        <f>'Отдыхай и катай| Rest &amp; Ski '!O38+25</f>
        <v>#REF!</v>
      </c>
      <c r="F7" s="60" t="e">
        <f>'Отдыхай и катай| Rest &amp; Ski '!P38+25</f>
        <v>#REF!</v>
      </c>
      <c r="G7" s="60" t="e">
        <f>'Отдыхай и катай| Rest &amp; Ski '!Q38+25</f>
        <v>#REF!</v>
      </c>
      <c r="H7" s="60" t="e">
        <f>'Отдыхай и катай| Rest &amp; Ski '!R38+25</f>
        <v>#REF!</v>
      </c>
      <c r="I7" s="60" t="e">
        <f>'Отдыхай и катай| Rest &amp; Ski '!S38+25</f>
        <v>#REF!</v>
      </c>
      <c r="J7" s="60" t="e">
        <f>'Отдыхай и катай| Rest &amp; Ski '!T38+25</f>
        <v>#REF!</v>
      </c>
      <c r="K7" s="60" t="e">
        <f>'Отдыхай и катай| Rest &amp; Ski '!U38+25</f>
        <v>#REF!</v>
      </c>
      <c r="L7" s="60" t="e">
        <f>'Отдыхай и катай| Rest &amp; Ski '!V38+25</f>
        <v>#REF!</v>
      </c>
      <c r="M7" s="60" t="e">
        <f>'Отдыхай и катай| Rest &amp; Ski '!W38+25</f>
        <v>#REF!</v>
      </c>
      <c r="N7" s="60" t="e">
        <f>'Отдыхай и катай| Rest &amp; Ski '!X38+25</f>
        <v>#REF!</v>
      </c>
      <c r="O7" s="60" t="e">
        <f>'Отдыхай и катай| Rest &amp; Ski '!Y38+25</f>
        <v>#REF!</v>
      </c>
      <c r="P7" s="60" t="e">
        <f>'Отдыхай и катай| Rest &amp; Ski '!Z38+25</f>
        <v>#REF!</v>
      </c>
      <c r="Q7" s="60" t="e">
        <f>'Отдыхай и катай| Rest &amp; Ski '!AA38+25</f>
        <v>#REF!</v>
      </c>
      <c r="R7" s="60" t="e">
        <f>'Отдыхай и катай| Rest &amp; Ski '!AB38+25</f>
        <v>#REF!</v>
      </c>
      <c r="S7" s="60" t="e">
        <f>'Отдыхай и катай| Rest &amp; Ski '!AC38+25</f>
        <v>#REF!</v>
      </c>
      <c r="T7" s="60" t="e">
        <f>'Отдыхай и катай| Rest &amp; Ski '!AD38+25</f>
        <v>#REF!</v>
      </c>
      <c r="U7" s="60" t="e">
        <f>'Отдыхай и катай| Rest &amp; Ski '!AE38+25</f>
        <v>#REF!</v>
      </c>
      <c r="V7" s="60" t="e">
        <f>'Отдыхай и катай| Rest &amp; Ski '!AF38+25</f>
        <v>#REF!</v>
      </c>
      <c r="W7" s="60" t="e">
        <f>'Отдыхай и катай| Rest &amp; Ski '!AG38+25</f>
        <v>#REF!</v>
      </c>
      <c r="X7" s="60" t="e">
        <f>'Отдыхай и катай| Rest &amp; Ski '!AH38+25</f>
        <v>#REF!</v>
      </c>
      <c r="Y7" s="60" t="e">
        <f>'Отдыхай и катай| Rest &amp; Ski '!AI38+25</f>
        <v>#REF!</v>
      </c>
      <c r="Z7" s="60" t="e">
        <f>'Отдыхай и катай| Rest &amp; Ski '!AJ38+25</f>
        <v>#REF!</v>
      </c>
      <c r="AA7" s="60" t="e">
        <f>'Отдыхай и катай| Rest &amp; Ski '!AK38+25</f>
        <v>#REF!</v>
      </c>
      <c r="AB7" s="60" t="e">
        <f>'Отдыхай и катай| Rest &amp; Ski '!AL38+25</f>
        <v>#REF!</v>
      </c>
      <c r="AC7" s="60" t="e">
        <f>'Отдыхай и катай| Rest &amp; Ski '!AM38+25</f>
        <v>#REF!</v>
      </c>
      <c r="AD7" s="60" t="e">
        <f>'Отдыхай и катай| Rest &amp; Ski '!AN38+25</f>
        <v>#REF!</v>
      </c>
      <c r="AE7" s="60" t="e">
        <f>'Отдыхай и катай| Rest &amp; Ski '!AO38+25</f>
        <v>#REF!</v>
      </c>
      <c r="AF7" s="60" t="e">
        <f>'Отдыхай и катай| Rest &amp; Ski '!AP38+25</f>
        <v>#REF!</v>
      </c>
      <c r="AG7" s="60" t="e">
        <f>'Отдыхай и катай| Rest &amp; Ski '!AQ38+25</f>
        <v>#REF!</v>
      </c>
      <c r="AH7" s="60" t="e">
        <f>'Отдыхай и катай| Rest &amp; Ski '!AR38+25</f>
        <v>#REF!</v>
      </c>
      <c r="AI7" s="60" t="e">
        <f>'Отдыхай и катай| Rest &amp; Ski '!AS38+25</f>
        <v>#REF!</v>
      </c>
      <c r="AJ7" s="60" t="e">
        <f>'Отдыхай и катай| Rest &amp; Ski '!AT38+25</f>
        <v>#REF!</v>
      </c>
      <c r="AK7" s="60" t="e">
        <f>'Отдыхай и катай| Rest &amp; Ski '!AU38+25</f>
        <v>#REF!</v>
      </c>
      <c r="AL7" s="60" t="e">
        <f>'Отдыхай и катай| Rest &amp; Ski '!AV38+25</f>
        <v>#REF!</v>
      </c>
    </row>
    <row r="8" spans="1:38" s="36" customFormat="1" ht="12" customHeight="1" x14ac:dyDescent="0.2">
      <c r="A8" s="52">
        <v>2</v>
      </c>
      <c r="B8" s="60" t="e">
        <f>'Отдыхай и катай| Rest &amp; Ski '!L39+25</f>
        <v>#REF!</v>
      </c>
      <c r="C8" s="60" t="e">
        <f>'Отдыхай и катай| Rest &amp; Ski '!M39+25</f>
        <v>#REF!</v>
      </c>
      <c r="D8" s="60" t="e">
        <f>'Отдыхай и катай| Rest &amp; Ski '!N39+25</f>
        <v>#REF!</v>
      </c>
      <c r="E8" s="60" t="e">
        <f>'Отдыхай и катай| Rest &amp; Ski '!O39+25</f>
        <v>#REF!</v>
      </c>
      <c r="F8" s="60" t="e">
        <f>'Отдыхай и катай| Rest &amp; Ski '!P39+25</f>
        <v>#REF!</v>
      </c>
      <c r="G8" s="60" t="e">
        <f>'Отдыхай и катай| Rest &amp; Ski '!Q39+25</f>
        <v>#REF!</v>
      </c>
      <c r="H8" s="60" t="e">
        <f>'Отдыхай и катай| Rest &amp; Ski '!R39+25</f>
        <v>#REF!</v>
      </c>
      <c r="I8" s="60" t="e">
        <f>'Отдыхай и катай| Rest &amp; Ski '!S39+25</f>
        <v>#REF!</v>
      </c>
      <c r="J8" s="60" t="e">
        <f>'Отдыхай и катай| Rest &amp; Ski '!T39+25</f>
        <v>#REF!</v>
      </c>
      <c r="K8" s="60" t="e">
        <f>'Отдыхай и катай| Rest &amp; Ski '!U39+25</f>
        <v>#REF!</v>
      </c>
      <c r="L8" s="60" t="e">
        <f>'Отдыхай и катай| Rest &amp; Ski '!V39+25</f>
        <v>#REF!</v>
      </c>
      <c r="M8" s="60" t="e">
        <f>'Отдыхай и катай| Rest &amp; Ski '!W39+25</f>
        <v>#REF!</v>
      </c>
      <c r="N8" s="60" t="e">
        <f>'Отдыхай и катай| Rest &amp; Ski '!X39+25</f>
        <v>#REF!</v>
      </c>
      <c r="O8" s="60" t="e">
        <f>'Отдыхай и катай| Rest &amp; Ski '!Y39+25</f>
        <v>#REF!</v>
      </c>
      <c r="P8" s="60" t="e">
        <f>'Отдыхай и катай| Rest &amp; Ski '!Z39+25</f>
        <v>#REF!</v>
      </c>
      <c r="Q8" s="60" t="e">
        <f>'Отдыхай и катай| Rest &amp; Ski '!AA39+25</f>
        <v>#REF!</v>
      </c>
      <c r="R8" s="60" t="e">
        <f>'Отдыхай и катай| Rest &amp; Ski '!AB39+25</f>
        <v>#REF!</v>
      </c>
      <c r="S8" s="60" t="e">
        <f>'Отдыхай и катай| Rest &amp; Ski '!AC39+25</f>
        <v>#REF!</v>
      </c>
      <c r="T8" s="60" t="e">
        <f>'Отдыхай и катай| Rest &amp; Ski '!AD39+25</f>
        <v>#REF!</v>
      </c>
      <c r="U8" s="60" t="e">
        <f>'Отдыхай и катай| Rest &amp; Ski '!AE39+25</f>
        <v>#REF!</v>
      </c>
      <c r="V8" s="60" t="e">
        <f>'Отдыхай и катай| Rest &amp; Ski '!AF39+25</f>
        <v>#REF!</v>
      </c>
      <c r="W8" s="60" t="e">
        <f>'Отдыхай и катай| Rest &amp; Ski '!AG39+25</f>
        <v>#REF!</v>
      </c>
      <c r="X8" s="60" t="e">
        <f>'Отдыхай и катай| Rest &amp; Ski '!AH39+25</f>
        <v>#REF!</v>
      </c>
      <c r="Y8" s="60" t="e">
        <f>'Отдыхай и катай| Rest &amp; Ski '!AI39+25</f>
        <v>#REF!</v>
      </c>
      <c r="Z8" s="60" t="e">
        <f>'Отдыхай и катай| Rest &amp; Ski '!AJ39+25</f>
        <v>#REF!</v>
      </c>
      <c r="AA8" s="60" t="e">
        <f>'Отдыхай и катай| Rest &amp; Ski '!AK39+25</f>
        <v>#REF!</v>
      </c>
      <c r="AB8" s="60" t="e">
        <f>'Отдыхай и катай| Rest &amp; Ski '!AL39+25</f>
        <v>#REF!</v>
      </c>
      <c r="AC8" s="60" t="e">
        <f>'Отдыхай и катай| Rest &amp; Ski '!AM39+25</f>
        <v>#REF!</v>
      </c>
      <c r="AD8" s="60" t="e">
        <f>'Отдыхай и катай| Rest &amp; Ski '!AN39+25</f>
        <v>#REF!</v>
      </c>
      <c r="AE8" s="60" t="e">
        <f>'Отдыхай и катай| Rest &amp; Ski '!AO39+25</f>
        <v>#REF!</v>
      </c>
      <c r="AF8" s="60" t="e">
        <f>'Отдыхай и катай| Rest &amp; Ski '!AP39+25</f>
        <v>#REF!</v>
      </c>
      <c r="AG8" s="60" t="e">
        <f>'Отдыхай и катай| Rest &amp; Ski '!AQ39+25</f>
        <v>#REF!</v>
      </c>
      <c r="AH8" s="60" t="e">
        <f>'Отдыхай и катай| Rest &amp; Ski '!AR39+25</f>
        <v>#REF!</v>
      </c>
      <c r="AI8" s="60" t="e">
        <f>'Отдыхай и катай| Rest &amp; Ski '!AS39+25</f>
        <v>#REF!</v>
      </c>
      <c r="AJ8" s="60" t="e">
        <f>'Отдыхай и катай| Rest &amp; Ski '!AT39+25</f>
        <v>#REF!</v>
      </c>
      <c r="AK8" s="60" t="e">
        <f>'Отдыхай и катай| Rest &amp; Ski '!AU39+25</f>
        <v>#REF!</v>
      </c>
      <c r="AL8" s="60" t="e">
        <f>'Отдыхай и катай| Rest &amp; Ski '!AV39+25</f>
        <v>#REF!</v>
      </c>
    </row>
    <row r="9" spans="1:38" s="36" customFormat="1" ht="12" customHeight="1" x14ac:dyDescent="0.2">
      <c r="A9" s="66" t="s">
        <v>64</v>
      </c>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row>
    <row r="10" spans="1:38" s="36" customFormat="1" ht="12" customHeight="1" x14ac:dyDescent="0.2">
      <c r="A10" s="52">
        <v>1</v>
      </c>
      <c r="B10" s="60" t="e">
        <f>'Отдыхай и катай| Rest &amp; Ski '!L41+25</f>
        <v>#REF!</v>
      </c>
      <c r="C10" s="60" t="e">
        <f>'Отдыхай и катай| Rest &amp; Ski '!M41+25</f>
        <v>#REF!</v>
      </c>
      <c r="D10" s="60" t="e">
        <f>'Отдыхай и катай| Rest &amp; Ski '!N41+25</f>
        <v>#REF!</v>
      </c>
      <c r="E10" s="60" t="e">
        <f>'Отдыхай и катай| Rest &amp; Ski '!O41+25</f>
        <v>#REF!</v>
      </c>
      <c r="F10" s="60" t="e">
        <f>'Отдыхай и катай| Rest &amp; Ski '!P41+25</f>
        <v>#REF!</v>
      </c>
      <c r="G10" s="60" t="e">
        <f>'Отдыхай и катай| Rest &amp; Ski '!Q41+25</f>
        <v>#REF!</v>
      </c>
      <c r="H10" s="60" t="e">
        <f>'Отдыхай и катай| Rest &amp; Ski '!R41+25</f>
        <v>#REF!</v>
      </c>
      <c r="I10" s="60" t="e">
        <f>'Отдыхай и катай| Rest &amp; Ski '!S41+25</f>
        <v>#REF!</v>
      </c>
      <c r="J10" s="60" t="e">
        <f>'Отдыхай и катай| Rest &amp; Ski '!T41+25</f>
        <v>#REF!</v>
      </c>
      <c r="K10" s="60" t="e">
        <f>'Отдыхай и катай| Rest &amp; Ski '!U41+25</f>
        <v>#REF!</v>
      </c>
      <c r="L10" s="60" t="e">
        <f>'Отдыхай и катай| Rest &amp; Ski '!V41+25</f>
        <v>#REF!</v>
      </c>
      <c r="M10" s="60" t="e">
        <f>'Отдыхай и катай| Rest &amp; Ski '!W41+25</f>
        <v>#REF!</v>
      </c>
      <c r="N10" s="60" t="e">
        <f>'Отдыхай и катай| Rest &amp; Ski '!X41+25</f>
        <v>#REF!</v>
      </c>
      <c r="O10" s="60" t="e">
        <f>'Отдыхай и катай| Rest &amp; Ski '!Y41+25</f>
        <v>#REF!</v>
      </c>
      <c r="P10" s="60" t="e">
        <f>'Отдыхай и катай| Rest &amp; Ski '!Z41+25</f>
        <v>#REF!</v>
      </c>
      <c r="Q10" s="60" t="e">
        <f>'Отдыхай и катай| Rest &amp; Ski '!AA41+25</f>
        <v>#REF!</v>
      </c>
      <c r="R10" s="60" t="e">
        <f>'Отдыхай и катай| Rest &amp; Ski '!AB41+25</f>
        <v>#REF!</v>
      </c>
      <c r="S10" s="60" t="e">
        <f>'Отдыхай и катай| Rest &amp; Ski '!AC41+25</f>
        <v>#REF!</v>
      </c>
      <c r="T10" s="60" t="e">
        <f>'Отдыхай и катай| Rest &amp; Ski '!AD41+25</f>
        <v>#REF!</v>
      </c>
      <c r="U10" s="60" t="e">
        <f>'Отдыхай и катай| Rest &amp; Ski '!AE41+25</f>
        <v>#REF!</v>
      </c>
      <c r="V10" s="60" t="e">
        <f>'Отдыхай и катай| Rest &amp; Ski '!AF41+25</f>
        <v>#REF!</v>
      </c>
      <c r="W10" s="60" t="e">
        <f>'Отдыхай и катай| Rest &amp; Ski '!AG41+25</f>
        <v>#REF!</v>
      </c>
      <c r="X10" s="60" t="e">
        <f>'Отдыхай и катай| Rest &amp; Ski '!AH41+25</f>
        <v>#REF!</v>
      </c>
      <c r="Y10" s="60" t="e">
        <f>'Отдыхай и катай| Rest &amp; Ski '!AI41+25</f>
        <v>#REF!</v>
      </c>
      <c r="Z10" s="60" t="e">
        <f>'Отдыхай и катай| Rest &amp; Ski '!AJ41+25</f>
        <v>#REF!</v>
      </c>
      <c r="AA10" s="60" t="e">
        <f>'Отдыхай и катай| Rest &amp; Ski '!AK41+25</f>
        <v>#REF!</v>
      </c>
      <c r="AB10" s="60" t="e">
        <f>'Отдыхай и катай| Rest &amp; Ski '!AL41+25</f>
        <v>#REF!</v>
      </c>
      <c r="AC10" s="60" t="e">
        <f>'Отдыхай и катай| Rest &amp; Ski '!AM41+25</f>
        <v>#REF!</v>
      </c>
      <c r="AD10" s="60" t="e">
        <f>'Отдыхай и катай| Rest &amp; Ski '!AN41+25</f>
        <v>#REF!</v>
      </c>
      <c r="AE10" s="60" t="e">
        <f>'Отдыхай и катай| Rest &amp; Ski '!AO41+25</f>
        <v>#REF!</v>
      </c>
      <c r="AF10" s="60" t="e">
        <f>'Отдыхай и катай| Rest &amp; Ski '!AP41+25</f>
        <v>#REF!</v>
      </c>
      <c r="AG10" s="60" t="e">
        <f>'Отдыхай и катай| Rest &amp; Ski '!AQ41+25</f>
        <v>#REF!</v>
      </c>
      <c r="AH10" s="60" t="e">
        <f>'Отдыхай и катай| Rest &amp; Ski '!AR41+25</f>
        <v>#REF!</v>
      </c>
      <c r="AI10" s="60" t="e">
        <f>'Отдыхай и катай| Rest &amp; Ski '!AS41+25</f>
        <v>#REF!</v>
      </c>
      <c r="AJ10" s="60" t="e">
        <f>'Отдыхай и катай| Rest &amp; Ski '!AT41+25</f>
        <v>#REF!</v>
      </c>
      <c r="AK10" s="60" t="e">
        <f>'Отдыхай и катай| Rest &amp; Ski '!AU41+25</f>
        <v>#REF!</v>
      </c>
      <c r="AL10" s="60" t="e">
        <f>'Отдыхай и катай| Rest &amp; Ski '!AV41+25</f>
        <v>#REF!</v>
      </c>
    </row>
    <row r="11" spans="1:38" s="36" customFormat="1" ht="12" customHeight="1" x14ac:dyDescent="0.2">
      <c r="A11" s="52">
        <v>2</v>
      </c>
      <c r="B11" s="60" t="e">
        <f>'Отдыхай и катай| Rest &amp; Ski '!L42+25</f>
        <v>#REF!</v>
      </c>
      <c r="C11" s="60" t="e">
        <f>'Отдыхай и катай| Rest &amp; Ski '!M42+25</f>
        <v>#REF!</v>
      </c>
      <c r="D11" s="60" t="e">
        <f>'Отдыхай и катай| Rest &amp; Ski '!N42+25</f>
        <v>#REF!</v>
      </c>
      <c r="E11" s="60" t="e">
        <f>'Отдыхай и катай| Rest &amp; Ski '!O42+25</f>
        <v>#REF!</v>
      </c>
      <c r="F11" s="60" t="e">
        <f>'Отдыхай и катай| Rest &amp; Ski '!P42+25</f>
        <v>#REF!</v>
      </c>
      <c r="G11" s="60" t="e">
        <f>'Отдыхай и катай| Rest &amp; Ski '!Q42+25</f>
        <v>#REF!</v>
      </c>
      <c r="H11" s="60" t="e">
        <f>'Отдыхай и катай| Rest &amp; Ski '!R42+25</f>
        <v>#REF!</v>
      </c>
      <c r="I11" s="60" t="e">
        <f>'Отдыхай и катай| Rest &amp; Ski '!S42+25</f>
        <v>#REF!</v>
      </c>
      <c r="J11" s="60" t="e">
        <f>'Отдыхай и катай| Rest &amp; Ski '!T42+25</f>
        <v>#REF!</v>
      </c>
      <c r="K11" s="60" t="e">
        <f>'Отдыхай и катай| Rest &amp; Ski '!U42+25</f>
        <v>#REF!</v>
      </c>
      <c r="L11" s="60" t="e">
        <f>'Отдыхай и катай| Rest &amp; Ski '!V42+25</f>
        <v>#REF!</v>
      </c>
      <c r="M11" s="60" t="e">
        <f>'Отдыхай и катай| Rest &amp; Ski '!W42+25</f>
        <v>#REF!</v>
      </c>
      <c r="N11" s="60" t="e">
        <f>'Отдыхай и катай| Rest &amp; Ski '!X42+25</f>
        <v>#REF!</v>
      </c>
      <c r="O11" s="60" t="e">
        <f>'Отдыхай и катай| Rest &amp; Ski '!Y42+25</f>
        <v>#REF!</v>
      </c>
      <c r="P11" s="60" t="e">
        <f>'Отдыхай и катай| Rest &amp; Ski '!Z42+25</f>
        <v>#REF!</v>
      </c>
      <c r="Q11" s="60" t="e">
        <f>'Отдыхай и катай| Rest &amp; Ski '!AA42+25</f>
        <v>#REF!</v>
      </c>
      <c r="R11" s="60" t="e">
        <f>'Отдыхай и катай| Rest &amp; Ski '!AB42+25</f>
        <v>#REF!</v>
      </c>
      <c r="S11" s="60" t="e">
        <f>'Отдыхай и катай| Rest &amp; Ski '!AC42+25</f>
        <v>#REF!</v>
      </c>
      <c r="T11" s="60" t="e">
        <f>'Отдыхай и катай| Rest &amp; Ski '!AD42+25</f>
        <v>#REF!</v>
      </c>
      <c r="U11" s="60" t="e">
        <f>'Отдыхай и катай| Rest &amp; Ski '!AE42+25</f>
        <v>#REF!</v>
      </c>
      <c r="V11" s="60" t="e">
        <f>'Отдыхай и катай| Rest &amp; Ski '!AF42+25</f>
        <v>#REF!</v>
      </c>
      <c r="W11" s="60" t="e">
        <f>'Отдыхай и катай| Rest &amp; Ski '!AG42+25</f>
        <v>#REF!</v>
      </c>
      <c r="X11" s="60" t="e">
        <f>'Отдыхай и катай| Rest &amp; Ski '!AH42+25</f>
        <v>#REF!</v>
      </c>
      <c r="Y11" s="60" t="e">
        <f>'Отдыхай и катай| Rest &amp; Ski '!AI42+25</f>
        <v>#REF!</v>
      </c>
      <c r="Z11" s="60" t="e">
        <f>'Отдыхай и катай| Rest &amp; Ski '!AJ42+25</f>
        <v>#REF!</v>
      </c>
      <c r="AA11" s="60" t="e">
        <f>'Отдыхай и катай| Rest &amp; Ski '!AK42+25</f>
        <v>#REF!</v>
      </c>
      <c r="AB11" s="60" t="e">
        <f>'Отдыхай и катай| Rest &amp; Ski '!AL42+25</f>
        <v>#REF!</v>
      </c>
      <c r="AC11" s="60" t="e">
        <f>'Отдыхай и катай| Rest &amp; Ski '!AM42+25</f>
        <v>#REF!</v>
      </c>
      <c r="AD11" s="60" t="e">
        <f>'Отдыхай и катай| Rest &amp; Ski '!AN42+25</f>
        <v>#REF!</v>
      </c>
      <c r="AE11" s="60" t="e">
        <f>'Отдыхай и катай| Rest &amp; Ski '!AO42+25</f>
        <v>#REF!</v>
      </c>
      <c r="AF11" s="60" t="e">
        <f>'Отдыхай и катай| Rest &amp; Ski '!AP42+25</f>
        <v>#REF!</v>
      </c>
      <c r="AG11" s="60" t="e">
        <f>'Отдыхай и катай| Rest &amp; Ski '!AQ42+25</f>
        <v>#REF!</v>
      </c>
      <c r="AH11" s="60" t="e">
        <f>'Отдыхай и катай| Rest &amp; Ski '!AR42+25</f>
        <v>#REF!</v>
      </c>
      <c r="AI11" s="60" t="e">
        <f>'Отдыхай и катай| Rest &amp; Ski '!AS42+25</f>
        <v>#REF!</v>
      </c>
      <c r="AJ11" s="60" t="e">
        <f>'Отдыхай и катай| Rest &amp; Ski '!AT42+25</f>
        <v>#REF!</v>
      </c>
      <c r="AK11" s="60" t="e">
        <f>'Отдыхай и катай| Rest &amp; Ski '!AU42+25</f>
        <v>#REF!</v>
      </c>
      <c r="AL11" s="60" t="e">
        <f>'Отдыхай и катай| Rest &amp; Ski '!AV42+25</f>
        <v>#REF!</v>
      </c>
    </row>
    <row r="12" spans="1:38" s="36" customFormat="1" ht="12" customHeight="1" x14ac:dyDescent="0.2">
      <c r="A12" s="66" t="s">
        <v>65</v>
      </c>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row>
    <row r="13" spans="1:38" s="36" customFormat="1" ht="12" customHeight="1" x14ac:dyDescent="0.2">
      <c r="A13" s="52">
        <v>1</v>
      </c>
      <c r="B13" s="60" t="e">
        <f>'Отдыхай и катай| Rest &amp; Ski '!L44+25</f>
        <v>#REF!</v>
      </c>
      <c r="C13" s="60" t="e">
        <f>'Отдыхай и катай| Rest &amp; Ski '!M44+25</f>
        <v>#REF!</v>
      </c>
      <c r="D13" s="60" t="e">
        <f>'Отдыхай и катай| Rest &amp; Ski '!N44+25</f>
        <v>#REF!</v>
      </c>
      <c r="E13" s="60" t="e">
        <f>'Отдыхай и катай| Rest &amp; Ski '!O44+25</f>
        <v>#REF!</v>
      </c>
      <c r="F13" s="60" t="e">
        <f>'Отдыхай и катай| Rest &amp; Ski '!P44+25</f>
        <v>#REF!</v>
      </c>
      <c r="G13" s="60" t="e">
        <f>'Отдыхай и катай| Rest &amp; Ski '!Q44+25</f>
        <v>#REF!</v>
      </c>
      <c r="H13" s="60" t="e">
        <f>'Отдыхай и катай| Rest &amp; Ski '!R44+25</f>
        <v>#REF!</v>
      </c>
      <c r="I13" s="60" t="e">
        <f>'Отдыхай и катай| Rest &amp; Ski '!S44+25</f>
        <v>#REF!</v>
      </c>
      <c r="J13" s="60" t="e">
        <f>'Отдыхай и катай| Rest &amp; Ski '!T44+25</f>
        <v>#REF!</v>
      </c>
      <c r="K13" s="60" t="e">
        <f>'Отдыхай и катай| Rest &amp; Ski '!U44+25</f>
        <v>#REF!</v>
      </c>
      <c r="L13" s="60" t="e">
        <f>'Отдыхай и катай| Rest &amp; Ski '!V44+25</f>
        <v>#REF!</v>
      </c>
      <c r="M13" s="60" t="e">
        <f>'Отдыхай и катай| Rest &amp; Ski '!W44+25</f>
        <v>#REF!</v>
      </c>
      <c r="N13" s="60" t="e">
        <f>'Отдыхай и катай| Rest &amp; Ski '!X44+25</f>
        <v>#REF!</v>
      </c>
      <c r="O13" s="60" t="e">
        <f>'Отдыхай и катай| Rest &amp; Ski '!Y44+25</f>
        <v>#REF!</v>
      </c>
      <c r="P13" s="60" t="e">
        <f>'Отдыхай и катай| Rest &amp; Ski '!Z44+25</f>
        <v>#REF!</v>
      </c>
      <c r="Q13" s="60" t="e">
        <f>'Отдыхай и катай| Rest &amp; Ski '!AA44+25</f>
        <v>#REF!</v>
      </c>
      <c r="R13" s="60" t="e">
        <f>'Отдыхай и катай| Rest &amp; Ski '!AB44+25</f>
        <v>#REF!</v>
      </c>
      <c r="S13" s="60" t="e">
        <f>'Отдыхай и катай| Rest &amp; Ski '!AC44+25</f>
        <v>#REF!</v>
      </c>
      <c r="T13" s="60" t="e">
        <f>'Отдыхай и катай| Rest &amp; Ski '!AD44+25</f>
        <v>#REF!</v>
      </c>
      <c r="U13" s="60" t="e">
        <f>'Отдыхай и катай| Rest &amp; Ski '!AE44+25</f>
        <v>#REF!</v>
      </c>
      <c r="V13" s="60" t="e">
        <f>'Отдыхай и катай| Rest &amp; Ski '!AF44+25</f>
        <v>#REF!</v>
      </c>
      <c r="W13" s="60" t="e">
        <f>'Отдыхай и катай| Rest &amp; Ski '!AG44+25</f>
        <v>#REF!</v>
      </c>
      <c r="X13" s="60" t="e">
        <f>'Отдыхай и катай| Rest &amp; Ski '!AH44+25</f>
        <v>#REF!</v>
      </c>
      <c r="Y13" s="60" t="e">
        <f>'Отдыхай и катай| Rest &amp; Ski '!AI44+25</f>
        <v>#REF!</v>
      </c>
      <c r="Z13" s="60" t="e">
        <f>'Отдыхай и катай| Rest &amp; Ski '!AJ44+25</f>
        <v>#REF!</v>
      </c>
      <c r="AA13" s="60" t="e">
        <f>'Отдыхай и катай| Rest &amp; Ski '!AK44+25</f>
        <v>#REF!</v>
      </c>
      <c r="AB13" s="60" t="e">
        <f>'Отдыхай и катай| Rest &amp; Ski '!AL44+25</f>
        <v>#REF!</v>
      </c>
      <c r="AC13" s="60" t="e">
        <f>'Отдыхай и катай| Rest &amp; Ski '!AM44+25</f>
        <v>#REF!</v>
      </c>
      <c r="AD13" s="60" t="e">
        <f>'Отдыхай и катай| Rest &amp; Ski '!AN44+25</f>
        <v>#REF!</v>
      </c>
      <c r="AE13" s="60" t="e">
        <f>'Отдыхай и катай| Rest &amp; Ski '!AO44+25</f>
        <v>#REF!</v>
      </c>
      <c r="AF13" s="60" t="e">
        <f>'Отдыхай и катай| Rest &amp; Ski '!AP44+25</f>
        <v>#REF!</v>
      </c>
      <c r="AG13" s="60" t="e">
        <f>'Отдыхай и катай| Rest &amp; Ski '!AQ44+25</f>
        <v>#REF!</v>
      </c>
      <c r="AH13" s="60" t="e">
        <f>'Отдыхай и катай| Rest &amp; Ski '!AR44+25</f>
        <v>#REF!</v>
      </c>
      <c r="AI13" s="60" t="e">
        <f>'Отдыхай и катай| Rest &amp; Ski '!AS44+25</f>
        <v>#REF!</v>
      </c>
      <c r="AJ13" s="60" t="e">
        <f>'Отдыхай и катай| Rest &amp; Ski '!AT44+25</f>
        <v>#REF!</v>
      </c>
      <c r="AK13" s="60" t="e">
        <f>'Отдыхай и катай| Rest &amp; Ski '!AU44+25</f>
        <v>#REF!</v>
      </c>
      <c r="AL13" s="60" t="e">
        <f>'Отдыхай и катай| Rest &amp; Ski '!AV44+25</f>
        <v>#REF!</v>
      </c>
    </row>
    <row r="14" spans="1:38" s="36" customFormat="1" ht="12" customHeight="1" x14ac:dyDescent="0.2">
      <c r="A14" s="52">
        <v>2</v>
      </c>
      <c r="B14" s="60" t="e">
        <f>'Отдыхай и катай| Rest &amp; Ski '!L45+25</f>
        <v>#REF!</v>
      </c>
      <c r="C14" s="60" t="e">
        <f>'Отдыхай и катай| Rest &amp; Ski '!M45+25</f>
        <v>#REF!</v>
      </c>
      <c r="D14" s="60" t="e">
        <f>'Отдыхай и катай| Rest &amp; Ski '!N45+25</f>
        <v>#REF!</v>
      </c>
      <c r="E14" s="60" t="e">
        <f>'Отдыхай и катай| Rest &amp; Ski '!O45+25</f>
        <v>#REF!</v>
      </c>
      <c r="F14" s="60" t="e">
        <f>'Отдыхай и катай| Rest &amp; Ski '!P45+25</f>
        <v>#REF!</v>
      </c>
      <c r="G14" s="60" t="e">
        <f>'Отдыхай и катай| Rest &amp; Ski '!Q45+25</f>
        <v>#REF!</v>
      </c>
      <c r="H14" s="60" t="e">
        <f>'Отдыхай и катай| Rest &amp; Ski '!R45+25</f>
        <v>#REF!</v>
      </c>
      <c r="I14" s="60" t="e">
        <f>'Отдыхай и катай| Rest &amp; Ski '!S45+25</f>
        <v>#REF!</v>
      </c>
      <c r="J14" s="60" t="e">
        <f>'Отдыхай и катай| Rest &amp; Ski '!T45+25</f>
        <v>#REF!</v>
      </c>
      <c r="K14" s="60" t="e">
        <f>'Отдыхай и катай| Rest &amp; Ski '!U45+25</f>
        <v>#REF!</v>
      </c>
      <c r="L14" s="60" t="e">
        <f>'Отдыхай и катай| Rest &amp; Ski '!V45+25</f>
        <v>#REF!</v>
      </c>
      <c r="M14" s="60" t="e">
        <f>'Отдыхай и катай| Rest &amp; Ski '!W45+25</f>
        <v>#REF!</v>
      </c>
      <c r="N14" s="60" t="e">
        <f>'Отдыхай и катай| Rest &amp; Ski '!X45+25</f>
        <v>#REF!</v>
      </c>
      <c r="O14" s="60" t="e">
        <f>'Отдыхай и катай| Rest &amp; Ski '!Y45+25</f>
        <v>#REF!</v>
      </c>
      <c r="P14" s="60" t="e">
        <f>'Отдыхай и катай| Rest &amp; Ski '!Z45+25</f>
        <v>#REF!</v>
      </c>
      <c r="Q14" s="60" t="e">
        <f>'Отдыхай и катай| Rest &amp; Ski '!AA45+25</f>
        <v>#REF!</v>
      </c>
      <c r="R14" s="60" t="e">
        <f>'Отдыхай и катай| Rest &amp; Ski '!AB45+25</f>
        <v>#REF!</v>
      </c>
      <c r="S14" s="60" t="e">
        <f>'Отдыхай и катай| Rest &amp; Ski '!AC45+25</f>
        <v>#REF!</v>
      </c>
      <c r="T14" s="60" t="e">
        <f>'Отдыхай и катай| Rest &amp; Ski '!AD45+25</f>
        <v>#REF!</v>
      </c>
      <c r="U14" s="60" t="e">
        <f>'Отдыхай и катай| Rest &amp; Ski '!AE45+25</f>
        <v>#REF!</v>
      </c>
      <c r="V14" s="60" t="e">
        <f>'Отдыхай и катай| Rest &amp; Ski '!AF45+25</f>
        <v>#REF!</v>
      </c>
      <c r="W14" s="60" t="e">
        <f>'Отдыхай и катай| Rest &amp; Ski '!AG45+25</f>
        <v>#REF!</v>
      </c>
      <c r="X14" s="60" t="e">
        <f>'Отдыхай и катай| Rest &amp; Ski '!AH45+25</f>
        <v>#REF!</v>
      </c>
      <c r="Y14" s="60" t="e">
        <f>'Отдыхай и катай| Rest &amp; Ski '!AI45+25</f>
        <v>#REF!</v>
      </c>
      <c r="Z14" s="60" t="e">
        <f>'Отдыхай и катай| Rest &amp; Ski '!AJ45+25</f>
        <v>#REF!</v>
      </c>
      <c r="AA14" s="60" t="e">
        <f>'Отдыхай и катай| Rest &amp; Ski '!AK45+25</f>
        <v>#REF!</v>
      </c>
      <c r="AB14" s="60" t="e">
        <f>'Отдыхай и катай| Rest &amp; Ski '!AL45+25</f>
        <v>#REF!</v>
      </c>
      <c r="AC14" s="60" t="e">
        <f>'Отдыхай и катай| Rest &amp; Ski '!AM45+25</f>
        <v>#REF!</v>
      </c>
      <c r="AD14" s="60" t="e">
        <f>'Отдыхай и катай| Rest &amp; Ski '!AN45+25</f>
        <v>#REF!</v>
      </c>
      <c r="AE14" s="60" t="e">
        <f>'Отдыхай и катай| Rest &amp; Ski '!AO45+25</f>
        <v>#REF!</v>
      </c>
      <c r="AF14" s="60" t="e">
        <f>'Отдыхай и катай| Rest &amp; Ski '!AP45+25</f>
        <v>#REF!</v>
      </c>
      <c r="AG14" s="60" t="e">
        <f>'Отдыхай и катай| Rest &amp; Ski '!AQ45+25</f>
        <v>#REF!</v>
      </c>
      <c r="AH14" s="60" t="e">
        <f>'Отдыхай и катай| Rest &amp; Ski '!AR45+25</f>
        <v>#REF!</v>
      </c>
      <c r="AI14" s="60" t="e">
        <f>'Отдыхай и катай| Rest &amp; Ski '!AS45+25</f>
        <v>#REF!</v>
      </c>
      <c r="AJ14" s="60" t="e">
        <f>'Отдыхай и катай| Rest &amp; Ski '!AT45+25</f>
        <v>#REF!</v>
      </c>
      <c r="AK14" s="60" t="e">
        <f>'Отдыхай и катай| Rest &amp; Ski '!AU45+25</f>
        <v>#REF!</v>
      </c>
      <c r="AL14" s="60" t="e">
        <f>'Отдыхай и катай| Rest &amp; Ski '!AV45+25</f>
        <v>#REF!</v>
      </c>
    </row>
    <row r="17" spans="1:29" x14ac:dyDescent="0.2">
      <c r="A17" s="98" t="s">
        <v>83</v>
      </c>
    </row>
    <row r="18" spans="1:29" x14ac:dyDescent="0.2">
      <c r="A18" s="133" t="s">
        <v>120</v>
      </c>
      <c r="B18" s="134"/>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row>
    <row r="19" spans="1:29" x14ac:dyDescent="0.2">
      <c r="A19" s="133" t="s">
        <v>144</v>
      </c>
      <c r="B19" s="134"/>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row>
    <row r="20" spans="1:29" x14ac:dyDescent="0.2">
      <c r="A20" s="6"/>
    </row>
    <row r="21" spans="1:29" x14ac:dyDescent="0.2">
      <c r="A21" s="95" t="s">
        <v>74</v>
      </c>
    </row>
    <row r="22" spans="1:29" ht="12.75" customHeight="1" x14ac:dyDescent="0.2">
      <c r="A22" s="68" t="s">
        <v>75</v>
      </c>
      <c r="B22" s="103"/>
      <c r="C22" s="103"/>
      <c r="D22" s="103"/>
      <c r="E22" s="103"/>
    </row>
    <row r="23" spans="1:29" x14ac:dyDescent="0.2">
      <c r="A23" s="69" t="s">
        <v>76</v>
      </c>
      <c r="B23" s="103"/>
      <c r="C23" s="103"/>
      <c r="D23" s="103"/>
      <c r="E23" s="103"/>
    </row>
    <row r="24" spans="1:29" x14ac:dyDescent="0.2">
      <c r="A24" s="69" t="s">
        <v>89</v>
      </c>
      <c r="B24" s="103"/>
      <c r="C24" s="103"/>
      <c r="D24" s="103"/>
      <c r="E24" s="103"/>
    </row>
    <row r="25" spans="1:29" x14ac:dyDescent="0.2">
      <c r="A25" s="69" t="s">
        <v>78</v>
      </c>
      <c r="B25" s="103"/>
      <c r="C25" s="103"/>
      <c r="D25" s="103"/>
      <c r="E25" s="103"/>
    </row>
    <row r="26" spans="1:29" x14ac:dyDescent="0.2">
      <c r="A26" s="69" t="s">
        <v>79</v>
      </c>
      <c r="B26" s="103"/>
      <c r="C26" s="103"/>
      <c r="D26" s="103"/>
      <c r="E26" s="103"/>
    </row>
    <row r="27" spans="1:29" x14ac:dyDescent="0.2">
      <c r="A27" s="69" t="s">
        <v>90</v>
      </c>
      <c r="B27" s="103"/>
      <c r="C27" s="103"/>
      <c r="D27" s="103"/>
      <c r="E27" s="103"/>
    </row>
    <row r="28" spans="1:29" x14ac:dyDescent="0.2">
      <c r="A28" s="6" t="s">
        <v>93</v>
      </c>
      <c r="B28" s="103"/>
      <c r="C28" s="103"/>
      <c r="D28" s="103"/>
      <c r="E28" s="103"/>
    </row>
    <row r="29" spans="1:29" ht="108" x14ac:dyDescent="0.2">
      <c r="A29" s="75" t="s">
        <v>94</v>
      </c>
      <c r="B29" s="103"/>
      <c r="C29" s="103"/>
      <c r="D29" s="103"/>
      <c r="E29" s="103"/>
    </row>
    <row r="30" spans="1:29" x14ac:dyDescent="0.2">
      <c r="A30" s="102"/>
      <c r="B30" s="103"/>
      <c r="C30" s="103"/>
      <c r="D30" s="103"/>
      <c r="E30" s="103"/>
    </row>
    <row r="31" spans="1:29" ht="24" x14ac:dyDescent="0.2">
      <c r="A31" s="100" t="s">
        <v>95</v>
      </c>
      <c r="B31" s="103"/>
      <c r="C31" s="103"/>
      <c r="D31" s="103"/>
      <c r="E31" s="103"/>
    </row>
    <row r="32" spans="1:29" ht="24" x14ac:dyDescent="0.2">
      <c r="A32" s="132" t="s">
        <v>119</v>
      </c>
      <c r="B32" s="103"/>
      <c r="C32" s="103"/>
      <c r="D32" s="103"/>
      <c r="E32" s="103"/>
    </row>
    <row r="33" spans="1:5" ht="24" x14ac:dyDescent="0.2">
      <c r="A33" s="132" t="s">
        <v>118</v>
      </c>
      <c r="B33" s="103"/>
      <c r="C33" s="103"/>
      <c r="D33" s="103"/>
      <c r="E33" s="103"/>
    </row>
    <row r="34" spans="1:5" x14ac:dyDescent="0.2">
      <c r="A34" s="99" t="s">
        <v>81</v>
      </c>
    </row>
    <row r="35" spans="1:5" ht="33" x14ac:dyDescent="0.2">
      <c r="A35" s="144" t="s">
        <v>142</v>
      </c>
    </row>
    <row r="36" spans="1:5" ht="15" x14ac:dyDescent="0.2">
      <c r="A36" s="104"/>
    </row>
    <row r="37" spans="1:5" ht="15" x14ac:dyDescent="0.2">
      <c r="A37" s="104"/>
    </row>
  </sheetData>
  <mergeCells count="1">
    <mergeCell ref="A2:D2"/>
  </mergeCells>
  <pageMargins left="0.75" right="0.75" top="1" bottom="1" header="0.5" footer="0.5"/>
  <pageSetup paperSize="9" orientation="portrait" horizontalDpi="4294967295" verticalDpi="4294967295"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53"/>
  <sheetViews>
    <sheetView topLeftCell="A7" workbookViewId="0">
      <selection activeCell="A32" sqref="A32"/>
    </sheetView>
  </sheetViews>
  <sheetFormatPr defaultRowHeight="12.75" x14ac:dyDescent="0.2"/>
  <cols>
    <col min="1" max="1" width="69.140625" style="32" customWidth="1"/>
    <col min="2" max="2" width="11.85546875" style="32" hidden="1" customWidth="1"/>
    <col min="3" max="3" width="11" style="32" hidden="1" customWidth="1"/>
    <col min="4" max="4" width="10.5703125" style="32" hidden="1" customWidth="1"/>
    <col min="5" max="5" width="10.42578125" style="31" hidden="1" customWidth="1"/>
    <col min="6" max="6" width="10.42578125" style="31" customWidth="1"/>
  </cols>
  <sheetData>
    <row r="1" spans="1:6" x14ac:dyDescent="0.2">
      <c r="A1" s="63" t="s">
        <v>61</v>
      </c>
      <c r="B1" s="35"/>
      <c r="C1" s="35"/>
    </row>
    <row r="2" spans="1:6" x14ac:dyDescent="0.2">
      <c r="A2" s="94" t="s">
        <v>117</v>
      </c>
    </row>
    <row r="3" spans="1:6" x14ac:dyDescent="0.2">
      <c r="A3" s="11" t="s">
        <v>57</v>
      </c>
      <c r="B3" s="39"/>
      <c r="C3" s="39"/>
    </row>
    <row r="4" spans="1:6" x14ac:dyDescent="0.2">
      <c r="A4" s="64" t="s">
        <v>62</v>
      </c>
      <c r="B4" s="84" t="e">
        <f>'Осенние каникулы FIT20'!#REF!</f>
        <v>#REF!</v>
      </c>
      <c r="C4" s="113" t="e">
        <f>'BAR BB| Open rates'!#REF!</f>
        <v>#REF!</v>
      </c>
      <c r="D4" s="113" t="e">
        <f>'BAR BB| Open rates'!#REF!</f>
        <v>#REF!</v>
      </c>
      <c r="E4" s="113" t="e">
        <f>'BAR BB| Open rates'!#REF!</f>
        <v>#REF!</v>
      </c>
      <c r="F4" s="113" t="e">
        <f>'BAR BB| Open rates'!#REF!</f>
        <v>#REF!</v>
      </c>
    </row>
    <row r="5" spans="1:6" s="31" customFormat="1" x14ac:dyDescent="0.2">
      <c r="A5" s="108"/>
      <c r="B5" s="84"/>
      <c r="C5" s="113" t="e">
        <f>'BAR BB| Open rates'!#REF!</f>
        <v>#REF!</v>
      </c>
      <c r="D5" s="113" t="e">
        <f>'BAR BB| Open rates'!#REF!</f>
        <v>#REF!</v>
      </c>
      <c r="E5" s="113" t="e">
        <f>'BAR BB| Open rates'!#REF!</f>
        <v>#REF!</v>
      </c>
      <c r="F5" s="113" t="e">
        <f>'BAR BB| Open rates'!#REF!</f>
        <v>#REF!</v>
      </c>
    </row>
    <row r="6" spans="1:6" x14ac:dyDescent="0.2">
      <c r="A6" s="65" t="s">
        <v>63</v>
      </c>
      <c r="B6" s="93"/>
      <c r="C6" s="93"/>
      <c r="D6" s="93"/>
      <c r="E6" s="93"/>
      <c r="F6" s="93"/>
    </row>
    <row r="7" spans="1:6" x14ac:dyDescent="0.2">
      <c r="A7" s="52">
        <v>1</v>
      </c>
      <c r="B7" s="93" t="e">
        <f>'Осенние каникулы FIT20'!#REF!+25</f>
        <v>#REF!</v>
      </c>
      <c r="C7" s="93" t="e">
        <f>'Осенние каникулы FIT20'!#REF!+25</f>
        <v>#REF!</v>
      </c>
      <c r="D7" s="93" t="e">
        <f>'Осенние каникулы FIT20'!#REF!+25</f>
        <v>#REF!</v>
      </c>
      <c r="E7" s="93" t="e">
        <f>'Осенние каникулы FIT20'!#REF!+25</f>
        <v>#REF!</v>
      </c>
      <c r="F7" s="93" t="e">
        <f>'Осенние каникулы FIT20'!#REF!+25</f>
        <v>#REF!</v>
      </c>
    </row>
    <row r="8" spans="1:6" x14ac:dyDescent="0.2">
      <c r="A8" s="52">
        <v>2</v>
      </c>
      <c r="B8" s="93" t="e">
        <f>'Осенние каникулы FIT20'!#REF!+25</f>
        <v>#REF!</v>
      </c>
      <c r="C8" s="93" t="e">
        <f>'Осенние каникулы FIT20'!#REF!+25</f>
        <v>#REF!</v>
      </c>
      <c r="D8" s="93" t="e">
        <f>'Осенние каникулы FIT20'!#REF!+25</f>
        <v>#REF!</v>
      </c>
      <c r="E8" s="93" t="e">
        <f>'Осенние каникулы FIT20'!#REF!+25</f>
        <v>#REF!</v>
      </c>
      <c r="F8" s="93" t="e">
        <f>'Осенние каникулы FIT20'!#REF!+25</f>
        <v>#REF!</v>
      </c>
    </row>
    <row r="9" spans="1:6" x14ac:dyDescent="0.2">
      <c r="A9" s="66" t="s">
        <v>64</v>
      </c>
      <c r="B9" s="93"/>
      <c r="C9" s="93"/>
      <c r="D9" s="93"/>
      <c r="E9" s="93"/>
      <c r="F9" s="93"/>
    </row>
    <row r="10" spans="1:6" x14ac:dyDescent="0.2">
      <c r="A10" s="52">
        <v>1</v>
      </c>
      <c r="B10" s="93" t="e">
        <f>'Осенние каникулы FIT20'!#REF!+25</f>
        <v>#REF!</v>
      </c>
      <c r="C10" s="93" t="e">
        <f>'Осенние каникулы FIT20'!#REF!+25</f>
        <v>#REF!</v>
      </c>
      <c r="D10" s="93" t="e">
        <f>'Осенние каникулы FIT20'!#REF!+25</f>
        <v>#REF!</v>
      </c>
      <c r="E10" s="93" t="e">
        <f>'Осенние каникулы FIT20'!#REF!+25</f>
        <v>#REF!</v>
      </c>
      <c r="F10" s="93" t="e">
        <f>'Осенние каникулы FIT20'!#REF!+25</f>
        <v>#REF!</v>
      </c>
    </row>
    <row r="11" spans="1:6" x14ac:dyDescent="0.2">
      <c r="A11" s="52">
        <v>2</v>
      </c>
      <c r="B11" s="93" t="e">
        <f>'Осенние каникулы FIT20'!#REF!+25</f>
        <v>#REF!</v>
      </c>
      <c r="C11" s="93" t="e">
        <f>'Осенние каникулы FIT20'!#REF!+25</f>
        <v>#REF!</v>
      </c>
      <c r="D11" s="93" t="e">
        <f>'Осенние каникулы FIT20'!#REF!+25</f>
        <v>#REF!</v>
      </c>
      <c r="E11" s="93" t="e">
        <f>'Осенние каникулы FIT20'!#REF!+25</f>
        <v>#REF!</v>
      </c>
      <c r="F11" s="93" t="e">
        <f>'Осенние каникулы FIT20'!#REF!+25</f>
        <v>#REF!</v>
      </c>
    </row>
    <row r="12" spans="1:6" x14ac:dyDescent="0.2">
      <c r="A12" s="66" t="s">
        <v>65</v>
      </c>
      <c r="B12" s="93"/>
      <c r="C12" s="93"/>
      <c r="D12" s="93"/>
      <c r="E12" s="93"/>
      <c r="F12" s="93"/>
    </row>
    <row r="13" spans="1:6" x14ac:dyDescent="0.2">
      <c r="A13" s="52">
        <v>1</v>
      </c>
      <c r="B13" s="93" t="e">
        <f>'Осенние каникулы FIT20'!#REF!+25</f>
        <v>#REF!</v>
      </c>
      <c r="C13" s="93" t="e">
        <f>'Осенние каникулы FIT20'!#REF!+25</f>
        <v>#REF!</v>
      </c>
      <c r="D13" s="93" t="e">
        <f>'Осенние каникулы FIT20'!#REF!+25</f>
        <v>#REF!</v>
      </c>
      <c r="E13" s="93" t="e">
        <f>'Осенние каникулы FIT20'!#REF!+25</f>
        <v>#REF!</v>
      </c>
      <c r="F13" s="93" t="e">
        <f>'Осенние каникулы FIT20'!#REF!+25</f>
        <v>#REF!</v>
      </c>
    </row>
    <row r="14" spans="1:6" x14ac:dyDescent="0.2">
      <c r="A14" s="52">
        <v>2</v>
      </c>
      <c r="B14" s="93" t="e">
        <f>'Осенние каникулы FIT20'!#REF!+25</f>
        <v>#REF!</v>
      </c>
      <c r="C14" s="93" t="e">
        <f>'Осенние каникулы FIT20'!#REF!+25</f>
        <v>#REF!</v>
      </c>
      <c r="D14" s="93" t="e">
        <f>'Осенние каникулы FIT20'!#REF!+25</f>
        <v>#REF!</v>
      </c>
      <c r="E14" s="93" t="e">
        <f>'Осенние каникулы FIT20'!#REF!+25</f>
        <v>#REF!</v>
      </c>
      <c r="F14" s="93" t="e">
        <f>'Осенние каникулы FIT20'!#REF!+25</f>
        <v>#REF!</v>
      </c>
    </row>
    <row r="17" spans="1:5" ht="15" x14ac:dyDescent="0.25">
      <c r="A17" s="91" t="s">
        <v>98</v>
      </c>
      <c r="B17" s="91"/>
      <c r="C17" s="91"/>
      <c r="D17" s="91"/>
      <c r="E17" s="21"/>
    </row>
    <row r="18" spans="1:5" ht="15" x14ac:dyDescent="0.25">
      <c r="A18" s="20"/>
      <c r="B18" s="20"/>
      <c r="C18" s="20"/>
      <c r="D18" s="20"/>
    </row>
    <row r="19" spans="1:5" x14ac:dyDescent="0.2">
      <c r="A19" s="98" t="s">
        <v>83</v>
      </c>
    </row>
    <row r="20" spans="1:5" x14ac:dyDescent="0.2">
      <c r="A20" s="6" t="s">
        <v>99</v>
      </c>
    </row>
    <row r="21" spans="1:5" x14ac:dyDescent="0.2">
      <c r="A21" s="6" t="s">
        <v>100</v>
      </c>
    </row>
    <row r="23" spans="1:5" x14ac:dyDescent="0.2">
      <c r="A23" s="6"/>
    </row>
    <row r="24" spans="1:5" x14ac:dyDescent="0.2">
      <c r="A24" s="95" t="s">
        <v>74</v>
      </c>
    </row>
    <row r="25" spans="1:5" x14ac:dyDescent="0.2">
      <c r="A25" s="68" t="s">
        <v>75</v>
      </c>
    </row>
    <row r="26" spans="1:5" x14ac:dyDescent="0.2">
      <c r="A26" s="69" t="s">
        <v>76</v>
      </c>
    </row>
    <row r="27" spans="1:5" x14ac:dyDescent="0.2">
      <c r="A27" s="69" t="s">
        <v>89</v>
      </c>
    </row>
    <row r="28" spans="1:5" x14ac:dyDescent="0.2">
      <c r="A28" s="69" t="s">
        <v>78</v>
      </c>
    </row>
    <row r="29" spans="1:5" x14ac:dyDescent="0.2">
      <c r="A29" s="69" t="s">
        <v>79</v>
      </c>
    </row>
    <row r="30" spans="1:5" x14ac:dyDescent="0.2">
      <c r="A30" s="69" t="s">
        <v>90</v>
      </c>
    </row>
    <row r="31" spans="1:5" x14ac:dyDescent="0.2">
      <c r="A31" s="69" t="s">
        <v>105</v>
      </c>
    </row>
    <row r="32" spans="1:5" s="31" customFormat="1" x14ac:dyDescent="0.2">
      <c r="A32" s="69" t="s">
        <v>143</v>
      </c>
      <c r="B32" s="32"/>
      <c r="C32" s="32"/>
      <c r="D32" s="32"/>
    </row>
    <row r="33" spans="1:4" x14ac:dyDescent="0.2">
      <c r="A33" s="120" t="s">
        <v>121</v>
      </c>
      <c r="B33" s="21"/>
      <c r="C33" s="85"/>
      <c r="D33" s="85"/>
    </row>
    <row r="34" spans="1:4" ht="60" x14ac:dyDescent="0.2">
      <c r="A34" s="75" t="s">
        <v>101</v>
      </c>
    </row>
    <row r="35" spans="1:4" x14ac:dyDescent="0.2">
      <c r="A35" s="6"/>
    </row>
    <row r="36" spans="1:4" ht="24" x14ac:dyDescent="0.2">
      <c r="A36" s="99" t="s">
        <v>95</v>
      </c>
    </row>
    <row r="37" spans="1:4" x14ac:dyDescent="0.2">
      <c r="A37" s="76" t="s">
        <v>103</v>
      </c>
    </row>
    <row r="38" spans="1:4" x14ac:dyDescent="0.2">
      <c r="A38" s="77"/>
    </row>
    <row r="39" spans="1:4" x14ac:dyDescent="0.2">
      <c r="A39" s="99" t="s">
        <v>81</v>
      </c>
    </row>
    <row r="40" spans="1:4" ht="24" x14ac:dyDescent="0.2">
      <c r="A40" s="76" t="s">
        <v>102</v>
      </c>
    </row>
    <row r="41" spans="1:4" ht="25.5" x14ac:dyDescent="0.2">
      <c r="A41" s="78" t="s">
        <v>104</v>
      </c>
    </row>
    <row r="43" spans="1:4" ht="25.5" x14ac:dyDescent="0.2">
      <c r="A43" s="101" t="s">
        <v>115</v>
      </c>
    </row>
    <row r="44" spans="1:4" x14ac:dyDescent="0.2">
      <c r="A44" s="92" t="s">
        <v>106</v>
      </c>
    </row>
    <row r="45" spans="1:4" x14ac:dyDescent="0.2">
      <c r="A45" s="92" t="s">
        <v>107</v>
      </c>
    </row>
    <row r="46" spans="1:4" x14ac:dyDescent="0.2">
      <c r="A46" s="92" t="s">
        <v>108</v>
      </c>
    </row>
    <row r="47" spans="1:4" x14ac:dyDescent="0.2">
      <c r="A47" s="92" t="s">
        <v>109</v>
      </c>
    </row>
    <row r="48" spans="1:4" x14ac:dyDescent="0.2">
      <c r="A48" s="92" t="s">
        <v>110</v>
      </c>
    </row>
    <row r="49" spans="1:1" x14ac:dyDescent="0.2">
      <c r="A49" s="92" t="s">
        <v>111</v>
      </c>
    </row>
    <row r="50" spans="1:1" x14ac:dyDescent="0.2">
      <c r="A50" s="92" t="s">
        <v>112</v>
      </c>
    </row>
    <row r="51" spans="1:1" x14ac:dyDescent="0.2">
      <c r="A51" s="92" t="s">
        <v>113</v>
      </c>
    </row>
    <row r="52" spans="1:1" ht="25.5" x14ac:dyDescent="0.2">
      <c r="A52" s="92" t="s">
        <v>114</v>
      </c>
    </row>
    <row r="53" spans="1:1" x14ac:dyDescent="0.2">
      <c r="A53" s="92" t="s">
        <v>116</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8"/>
  <sheetViews>
    <sheetView workbookViewId="0">
      <selection activeCell="F1" sqref="F1:F1048576"/>
    </sheetView>
  </sheetViews>
  <sheetFormatPr defaultColWidth="9.140625" defaultRowHeight="12.75" x14ac:dyDescent="0.2"/>
  <cols>
    <col min="1" max="1" width="28" style="31" customWidth="1"/>
    <col min="2" max="2" width="12.28515625" style="31" hidden="1" customWidth="1"/>
    <col min="3" max="3" width="13.28515625" style="31" hidden="1" customWidth="1"/>
    <col min="4" max="4" width="10.7109375" style="31" hidden="1" customWidth="1"/>
    <col min="5" max="5" width="11.140625" style="31" hidden="1" customWidth="1"/>
    <col min="6" max="6" width="12.5703125" style="31" hidden="1" customWidth="1"/>
    <col min="7" max="7" width="10.28515625" style="31" customWidth="1"/>
    <col min="8" max="8" width="11.5703125" style="31" customWidth="1"/>
    <col min="9" max="9" width="10.7109375" style="31" customWidth="1"/>
    <col min="10" max="16384" width="9.140625" style="31"/>
  </cols>
  <sheetData>
    <row r="1" spans="1:10" x14ac:dyDescent="0.2">
      <c r="A1" s="63" t="s">
        <v>61</v>
      </c>
      <c r="B1" s="35"/>
      <c r="C1" s="35"/>
      <c r="D1" s="35"/>
      <c r="E1" s="35"/>
      <c r="F1" s="35"/>
      <c r="G1" s="35"/>
      <c r="H1" s="35"/>
      <c r="I1" s="35"/>
      <c r="J1" s="32"/>
    </row>
    <row r="2" spans="1:10" x14ac:dyDescent="0.2">
      <c r="A2" s="122"/>
      <c r="B2" s="106"/>
      <c r="C2" s="106"/>
      <c r="D2" s="106"/>
      <c r="E2" s="106"/>
      <c r="F2" s="106"/>
      <c r="G2" s="106"/>
      <c r="H2" s="106"/>
      <c r="I2" s="106"/>
      <c r="J2" s="33"/>
    </row>
    <row r="3" spans="1:10" x14ac:dyDescent="0.2">
      <c r="A3" s="11" t="s">
        <v>137</v>
      </c>
      <c r="B3" s="106"/>
      <c r="C3" s="106"/>
      <c r="D3" s="106"/>
      <c r="E3" s="106"/>
      <c r="F3" s="106"/>
      <c r="G3" s="106"/>
      <c r="H3" s="106"/>
      <c r="I3" s="106"/>
      <c r="J3" s="33"/>
    </row>
    <row r="4" spans="1:10" ht="14.25" customHeight="1" x14ac:dyDescent="0.2">
      <c r="A4" s="64"/>
      <c r="B4" s="131">
        <f>'Горный Детокс'!B3</f>
        <v>44287</v>
      </c>
      <c r="C4" s="130" t="e">
        <f>'BAR BB| Open rates'!#REF!</f>
        <v>#REF!</v>
      </c>
      <c r="D4" s="130" t="e">
        <f>'BAR BB| Open rates'!#REF!</f>
        <v>#REF!</v>
      </c>
      <c r="E4" s="130" t="e">
        <f>'BAR BB| Open rates'!#REF!</f>
        <v>#REF!</v>
      </c>
      <c r="F4" s="130" t="e">
        <f>'BAR BB| Open rates'!#REF!</f>
        <v>#REF!</v>
      </c>
      <c r="G4" s="130" t="e">
        <f>'BAR BB| Open rates'!#REF!</f>
        <v>#REF!</v>
      </c>
      <c r="H4" s="130" t="e">
        <f>'BAR BB| Open rates'!#REF!</f>
        <v>#REF!</v>
      </c>
      <c r="I4" s="130" t="e">
        <f>'BAR BB| Open rates'!#REF!</f>
        <v>#REF!</v>
      </c>
      <c r="J4" s="33"/>
    </row>
    <row r="5" spans="1:10" x14ac:dyDescent="0.2">
      <c r="A5" s="108"/>
      <c r="B5" s="131">
        <f>'Горный Детокс'!B4</f>
        <v>44289</v>
      </c>
      <c r="C5" s="130" t="e">
        <f>'BAR BB| Open rates'!#REF!</f>
        <v>#REF!</v>
      </c>
      <c r="D5" s="130" t="e">
        <f>'BAR BB| Open rates'!#REF!</f>
        <v>#REF!</v>
      </c>
      <c r="E5" s="130" t="e">
        <f>'BAR BB| Open rates'!#REF!</f>
        <v>#REF!</v>
      </c>
      <c r="F5" s="130" t="e">
        <f>'BAR BB| Open rates'!#REF!</f>
        <v>#REF!</v>
      </c>
      <c r="G5" s="130" t="e">
        <f>'BAR BB| Open rates'!#REF!</f>
        <v>#REF!</v>
      </c>
      <c r="H5" s="130" t="e">
        <f>'BAR BB| Open rates'!#REF!</f>
        <v>#REF!</v>
      </c>
      <c r="I5" s="130" t="e">
        <f>'BAR BB| Open rates'!#REF!</f>
        <v>#REF!</v>
      </c>
      <c r="J5" s="33"/>
    </row>
    <row r="6" spans="1:10" x14ac:dyDescent="0.2">
      <c r="A6" s="65" t="s">
        <v>63</v>
      </c>
      <c r="B6" s="130"/>
      <c r="C6" s="130"/>
      <c r="D6" s="130"/>
      <c r="E6" s="130"/>
      <c r="F6" s="130"/>
      <c r="G6" s="130"/>
      <c r="H6" s="130"/>
      <c r="I6" s="130"/>
      <c r="J6" s="33"/>
    </row>
    <row r="7" spans="1:10" x14ac:dyDescent="0.2">
      <c r="A7" s="52">
        <v>1</v>
      </c>
      <c r="B7" s="121" t="e">
        <f>'Горный Детокс'!B20+25</f>
        <v>#REF!</v>
      </c>
      <c r="C7" s="121" t="e">
        <f>'Горный Детокс'!C20+25</f>
        <v>#REF!</v>
      </c>
      <c r="D7" s="121" t="e">
        <f>'Горный Детокс'!D20+25</f>
        <v>#REF!</v>
      </c>
      <c r="E7" s="121" t="e">
        <f>'Горный Детокс'!E20+25</f>
        <v>#REF!</v>
      </c>
      <c r="F7" s="121" t="e">
        <f>'Горный Детокс'!F20+25</f>
        <v>#REF!</v>
      </c>
      <c r="G7" s="121" t="e">
        <f>'Горный Детокс'!G20+25</f>
        <v>#REF!</v>
      </c>
      <c r="H7" s="121" t="e">
        <f>'Горный Детокс'!H20+25</f>
        <v>#REF!</v>
      </c>
      <c r="I7" s="121" t="e">
        <f>'Горный Детокс'!I20+25</f>
        <v>#REF!</v>
      </c>
      <c r="J7" s="33"/>
    </row>
    <row r="8" spans="1:10" x14ac:dyDescent="0.2">
      <c r="A8" s="52">
        <v>2</v>
      </c>
      <c r="B8" s="60" t="e">
        <f>'Горный Детокс'!B21+25</f>
        <v>#REF!</v>
      </c>
      <c r="C8" s="60" t="e">
        <f>'Горный Детокс'!C21+25</f>
        <v>#REF!</v>
      </c>
      <c r="D8" s="60" t="e">
        <f>'Горный Детокс'!D21+25</f>
        <v>#REF!</v>
      </c>
      <c r="E8" s="60" t="e">
        <f>'Горный Детокс'!E21+25</f>
        <v>#REF!</v>
      </c>
      <c r="F8" s="60" t="e">
        <f>'Горный Детокс'!F21+25</f>
        <v>#REF!</v>
      </c>
      <c r="G8" s="60" t="e">
        <f>'Горный Детокс'!G21+25</f>
        <v>#REF!</v>
      </c>
      <c r="H8" s="60" t="e">
        <f>'Горный Детокс'!H21+25</f>
        <v>#REF!</v>
      </c>
      <c r="I8" s="60" t="e">
        <f>'Горный Детокс'!I21+25</f>
        <v>#REF!</v>
      </c>
      <c r="J8" s="33"/>
    </row>
    <row r="9" spans="1:10" x14ac:dyDescent="0.2">
      <c r="A9" s="90"/>
      <c r="B9" s="106"/>
      <c r="C9" s="106"/>
      <c r="D9" s="106"/>
      <c r="E9" s="106"/>
      <c r="F9" s="106"/>
      <c r="G9" s="106"/>
      <c r="H9" s="106"/>
      <c r="I9" s="106"/>
      <c r="J9" s="33"/>
    </row>
    <row r="10" spans="1:10" ht="15" x14ac:dyDescent="0.25">
      <c r="A10" s="91" t="s">
        <v>134</v>
      </c>
      <c r="B10" s="91"/>
      <c r="C10" s="91"/>
      <c r="D10" s="91"/>
      <c r="E10" s="21"/>
      <c r="F10" s="21"/>
      <c r="G10" s="21"/>
      <c r="H10" s="21"/>
      <c r="I10" s="107"/>
      <c r="J10" s="33"/>
    </row>
    <row r="11" spans="1:10" x14ac:dyDescent="0.2">
      <c r="A11" s="90"/>
      <c r="B11" s="106"/>
      <c r="C11" s="106"/>
      <c r="D11" s="106"/>
      <c r="E11" s="106"/>
      <c r="F11" s="106"/>
      <c r="G11" s="106"/>
      <c r="H11" s="106"/>
      <c r="I11" s="106"/>
      <c r="J11" s="33"/>
    </row>
    <row r="12" spans="1:10" hidden="1" x14ac:dyDescent="0.2">
      <c r="A12" s="33"/>
      <c r="B12" s="81" t="e">
        <f>#REF!</f>
        <v>#REF!</v>
      </c>
      <c r="C12" s="81" t="e">
        <f>#REF!</f>
        <v>#REF!</v>
      </c>
      <c r="D12" s="81" t="e">
        <f>#REF!</f>
        <v>#REF!</v>
      </c>
      <c r="E12" s="81" t="e">
        <f>#REF!</f>
        <v>#REF!</v>
      </c>
      <c r="F12" s="81" t="e">
        <f>#REF!</f>
        <v>#REF!</v>
      </c>
      <c r="G12" s="81" t="e">
        <f>#REF!</f>
        <v>#REF!</v>
      </c>
      <c r="H12" s="81" t="e">
        <f>#REF!</f>
        <v>#REF!</v>
      </c>
      <c r="I12" s="81" t="e">
        <f>#REF!</f>
        <v>#REF!</v>
      </c>
      <c r="J12" s="33"/>
    </row>
    <row r="13" spans="1:10" hidden="1" x14ac:dyDescent="0.2">
      <c r="A13" s="65" t="e">
        <f>#REF!</f>
        <v>#REF!</v>
      </c>
      <c r="B13" s="38" t="e">
        <f>#REF!</f>
        <v>#REF!</v>
      </c>
      <c r="C13" s="38" t="e">
        <f>#REF!</f>
        <v>#REF!</v>
      </c>
      <c r="D13" s="38" t="e">
        <f>#REF!</f>
        <v>#REF!</v>
      </c>
      <c r="E13" s="38" t="e">
        <f>#REF!</f>
        <v>#REF!</v>
      </c>
      <c r="F13" s="38" t="e">
        <f>#REF!</f>
        <v>#REF!</v>
      </c>
      <c r="G13" s="38" t="e">
        <f>#REF!</f>
        <v>#REF!</v>
      </c>
      <c r="H13" s="38" t="e">
        <f>#REF!</f>
        <v>#REF!</v>
      </c>
      <c r="I13" s="38" t="e">
        <f>#REF!</f>
        <v>#REF!</v>
      </c>
      <c r="J13" s="32"/>
    </row>
    <row r="14" spans="1:10" hidden="1" x14ac:dyDescent="0.2">
      <c r="A14" s="52" t="e">
        <f>#REF!</f>
        <v>#REF!</v>
      </c>
      <c r="B14" s="38" t="e">
        <f>#REF!+2500</f>
        <v>#REF!</v>
      </c>
      <c r="C14" s="38" t="e">
        <f>#REF!+2500</f>
        <v>#REF!</v>
      </c>
      <c r="D14" s="38" t="e">
        <f>#REF!+2500</f>
        <v>#REF!</v>
      </c>
      <c r="E14" s="38" t="e">
        <f>#REF!+2500</f>
        <v>#REF!</v>
      </c>
      <c r="F14" s="38" t="e">
        <f>#REF!+2500</f>
        <v>#REF!</v>
      </c>
      <c r="G14" s="38" t="e">
        <f>#REF!+2500</f>
        <v>#REF!</v>
      </c>
      <c r="H14" s="38" t="e">
        <f>#REF!+2500</f>
        <v>#REF!</v>
      </c>
      <c r="I14" s="38" t="e">
        <f>#REF!+2500</f>
        <v>#REF!</v>
      </c>
      <c r="J14" s="33"/>
    </row>
    <row r="15" spans="1:10" hidden="1" x14ac:dyDescent="0.2">
      <c r="A15" s="52" t="e">
        <f>#REF!</f>
        <v>#REF!</v>
      </c>
      <c r="B15" s="38" t="e">
        <f>#REF!+5000</f>
        <v>#REF!</v>
      </c>
      <c r="C15" s="38" t="e">
        <f>#REF!+5000</f>
        <v>#REF!</v>
      </c>
      <c r="D15" s="38" t="e">
        <f>#REF!+5000</f>
        <v>#REF!</v>
      </c>
      <c r="E15" s="38" t="e">
        <f>#REF!+5000</f>
        <v>#REF!</v>
      </c>
      <c r="F15" s="38" t="e">
        <f>#REF!+5000</f>
        <v>#REF!</v>
      </c>
      <c r="G15" s="38" t="e">
        <f>#REF!+5000</f>
        <v>#REF!</v>
      </c>
      <c r="H15" s="38" t="e">
        <f>#REF!+5000</f>
        <v>#REF!</v>
      </c>
      <c r="I15" s="38" t="e">
        <f>#REF!+5000</f>
        <v>#REF!</v>
      </c>
      <c r="J15" s="33"/>
    </row>
    <row r="16" spans="1:10" hidden="1" x14ac:dyDescent="0.2"/>
    <row r="17" spans="1:35" ht="139.5" customHeight="1" x14ac:dyDescent="0.2">
      <c r="A17" s="291" t="s">
        <v>133</v>
      </c>
      <c r="B17" s="291"/>
      <c r="C17" s="291"/>
      <c r="D17" s="129" t="s">
        <v>135</v>
      </c>
      <c r="E17" s="129"/>
      <c r="F17" s="129"/>
      <c r="G17" s="129"/>
      <c r="H17" s="129"/>
      <c r="I17" s="129"/>
      <c r="J17" s="129"/>
      <c r="K17" s="129"/>
      <c r="L17" s="129"/>
      <c r="M17" s="129"/>
    </row>
    <row r="18" spans="1:35" x14ac:dyDescent="0.2">
      <c r="A18" s="128"/>
      <c r="B18" s="128"/>
      <c r="C18" s="128"/>
      <c r="D18" s="128"/>
    </row>
    <row r="19" spans="1:35" ht="12.75" customHeight="1" x14ac:dyDescent="0.2">
      <c r="A19" s="128"/>
      <c r="B19" s="128"/>
      <c r="C19" s="128"/>
      <c r="D19" s="292"/>
      <c r="E19" s="292"/>
      <c r="F19" s="292"/>
      <c r="G19" s="292"/>
      <c r="H19" s="292"/>
      <c r="I19" s="292"/>
      <c r="J19" s="292"/>
      <c r="K19" s="292"/>
      <c r="L19" s="292"/>
    </row>
    <row r="20" spans="1:35" ht="12.75" customHeight="1" x14ac:dyDescent="0.2">
      <c r="A20" s="95" t="s">
        <v>74</v>
      </c>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x14ac:dyDescent="0.2">
      <c r="A21" s="68" t="s">
        <v>75</v>
      </c>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x14ac:dyDescent="0.2">
      <c r="A22" s="69" t="s">
        <v>76</v>
      </c>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x14ac:dyDescent="0.2">
      <c r="A23" s="69" t="s">
        <v>77</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x14ac:dyDescent="0.2">
      <c r="A24" s="69" t="s">
        <v>78</v>
      </c>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ht="21" customHeight="1" x14ac:dyDescent="0.2">
      <c r="A25" s="69" t="s">
        <v>79</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row>
    <row r="26" spans="1:35" x14ac:dyDescent="0.2">
      <c r="A26" s="69" t="s">
        <v>80</v>
      </c>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row>
    <row r="27" spans="1:35" x14ac:dyDescent="0.2">
      <c r="A27" s="69"/>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row>
    <row r="28" spans="1:35" x14ac:dyDescent="0.2">
      <c r="A28" s="98" t="s">
        <v>83</v>
      </c>
      <c r="C28" s="125"/>
      <c r="D28" s="125"/>
    </row>
    <row r="29" spans="1:35" x14ac:dyDescent="0.2">
      <c r="A29" s="124" t="s">
        <v>130</v>
      </c>
      <c r="B29" s="98"/>
    </row>
    <row r="30" spans="1:35" x14ac:dyDescent="0.2">
      <c r="A30" s="140" t="s">
        <v>139</v>
      </c>
      <c r="B30" s="141"/>
      <c r="C30" s="141"/>
      <c r="D30" s="141"/>
    </row>
    <row r="31" spans="1:35" x14ac:dyDescent="0.2">
      <c r="A31" s="140" t="s">
        <v>140</v>
      </c>
      <c r="B31" s="141"/>
      <c r="C31" s="141"/>
      <c r="D31" s="142"/>
      <c r="E31" s="143"/>
    </row>
    <row r="32" spans="1:35" ht="31.5" customHeight="1" x14ac:dyDescent="0.2">
      <c r="A32" s="97" t="s">
        <v>81</v>
      </c>
      <c r="B32" s="97"/>
      <c r="C32" s="97"/>
      <c r="D32" s="123"/>
    </row>
    <row r="33" spans="1:4" ht="31.5" customHeight="1" x14ac:dyDescent="0.2">
      <c r="A33" s="293" t="s">
        <v>131</v>
      </c>
      <c r="B33" s="293"/>
      <c r="C33" s="293"/>
      <c r="D33" s="123"/>
    </row>
    <row r="34" spans="1:4" x14ac:dyDescent="0.2">
      <c r="A34" s="293"/>
      <c r="B34" s="293"/>
      <c r="C34" s="293"/>
      <c r="D34" s="123"/>
    </row>
    <row r="35" spans="1:4" ht="31.5" customHeight="1" x14ac:dyDescent="0.2">
      <c r="A35" s="294" t="s">
        <v>132</v>
      </c>
      <c r="B35" s="294"/>
      <c r="C35" s="294"/>
      <c r="D35" s="123"/>
    </row>
    <row r="36" spans="1:4" ht="21" customHeight="1" x14ac:dyDescent="0.2">
      <c r="A36" s="294"/>
      <c r="B36" s="294"/>
      <c r="C36" s="294"/>
      <c r="D36" s="123"/>
    </row>
    <row r="37" spans="1:4" ht="31.5" customHeight="1" x14ac:dyDescent="0.2">
      <c r="A37" s="294"/>
      <c r="B37" s="294"/>
      <c r="C37" s="294"/>
    </row>
    <row r="38" spans="1:4" ht="31.5" customHeight="1" x14ac:dyDescent="0.2">
      <c r="A38" s="294"/>
      <c r="B38" s="294"/>
      <c r="C38" s="294"/>
    </row>
    <row r="39" spans="1:4" ht="31.5" customHeight="1" x14ac:dyDescent="0.2">
      <c r="A39" s="294"/>
      <c r="B39" s="294"/>
      <c r="C39" s="294"/>
    </row>
    <row r="40" spans="1:4" ht="31.5" customHeight="1" x14ac:dyDescent="0.2">
      <c r="A40" s="294"/>
      <c r="B40" s="294"/>
      <c r="C40" s="294"/>
    </row>
    <row r="41" spans="1:4" ht="31.5" customHeight="1" x14ac:dyDescent="0.2">
      <c r="A41" s="294"/>
      <c r="B41" s="294"/>
      <c r="C41" s="294"/>
    </row>
    <row r="42" spans="1:4" ht="21" customHeight="1" x14ac:dyDescent="0.2">
      <c r="A42" s="127"/>
      <c r="B42" s="127"/>
      <c r="C42" s="127"/>
    </row>
    <row r="43" spans="1:4" x14ac:dyDescent="0.2">
      <c r="A43" s="127"/>
      <c r="B43" s="127"/>
      <c r="C43" s="127"/>
    </row>
    <row r="44" spans="1:4" ht="52.5" customHeight="1" x14ac:dyDescent="0.2">
      <c r="A44" s="127"/>
      <c r="B44" s="127"/>
      <c r="C44" s="127"/>
    </row>
    <row r="45" spans="1:4" x14ac:dyDescent="0.2">
      <c r="A45" s="126"/>
      <c r="B45" s="126"/>
      <c r="C45" s="126"/>
    </row>
    <row r="46" spans="1:4" ht="52.5" customHeight="1" x14ac:dyDescent="0.2">
      <c r="A46" s="126"/>
      <c r="B46" s="126"/>
      <c r="C46" s="126"/>
    </row>
    <row r="47" spans="1:4" x14ac:dyDescent="0.2">
      <c r="A47" s="126"/>
      <c r="B47" s="126"/>
      <c r="C47" s="126"/>
    </row>
    <row r="48" spans="1:4" ht="42" customHeight="1" x14ac:dyDescent="0.2">
      <c r="A48" s="126"/>
      <c r="B48" s="126"/>
      <c r="C48" s="126"/>
    </row>
  </sheetData>
  <mergeCells count="4">
    <mergeCell ref="A17:C17"/>
    <mergeCell ref="D19:L19"/>
    <mergeCell ref="A33:C34"/>
    <mergeCell ref="A35:C41"/>
  </mergeCell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3"/>
  <sheetViews>
    <sheetView showGridLines="0" zoomScaleNormal="100" workbookViewId="0">
      <pane xSplit="1" ySplit="3" topLeftCell="B4" activePane="bottomRight" state="frozen"/>
      <selection pane="topRight" activeCell="B1" sqref="B1"/>
      <selection pane="bottomLeft" activeCell="A3" sqref="A3"/>
      <selection pane="bottomRight" activeCell="B16" sqref="B16:D17"/>
    </sheetView>
  </sheetViews>
  <sheetFormatPr defaultColWidth="9.140625" defaultRowHeight="12.75" x14ac:dyDescent="0.2"/>
  <cols>
    <col min="1" max="1" width="75" style="1" customWidth="1"/>
    <col min="2" max="4" width="9.5703125" style="1" customWidth="1"/>
    <col min="5" max="16384" width="9.140625" style="1"/>
  </cols>
  <sheetData>
    <row r="1" spans="1:37" x14ac:dyDescent="0.2">
      <c r="A1" s="10" t="s">
        <v>12</v>
      </c>
      <c r="B1" s="5"/>
      <c r="C1" s="5"/>
      <c r="D1" s="5"/>
      <c r="E1" s="5"/>
      <c r="F1" s="5"/>
      <c r="G1" s="5"/>
      <c r="H1" s="5"/>
      <c r="I1" s="5"/>
      <c r="J1" s="5"/>
      <c r="K1" s="5"/>
      <c r="L1" s="5"/>
      <c r="M1" s="5"/>
    </row>
    <row r="2" spans="1:37" hidden="1" x14ac:dyDescent="0.2">
      <c r="A2" s="11" t="s">
        <v>38</v>
      </c>
    </row>
    <row r="3" spans="1:37" s="2" customFormat="1" ht="26.25" hidden="1" customHeight="1" x14ac:dyDescent="0.2">
      <c r="A3" s="12" t="s">
        <v>0</v>
      </c>
      <c r="B3" s="38" t="e">
        <f>'BAR BB| Open rates'!#REF!</f>
        <v>#REF!</v>
      </c>
      <c r="C3" s="38" t="e">
        <f>'BAR BB| Open rates'!#REF!</f>
        <v>#REF!</v>
      </c>
      <c r="D3" s="38" t="s">
        <v>58</v>
      </c>
    </row>
    <row r="4" spans="1:37" s="7" customFormat="1" ht="12" hidden="1" customHeight="1" x14ac:dyDescent="0.2">
      <c r="A4" s="4" t="s">
        <v>26</v>
      </c>
      <c r="B4" s="35"/>
      <c r="C4" s="35"/>
      <c r="D4" s="35"/>
      <c r="E4" s="1"/>
      <c r="F4" s="1"/>
      <c r="G4" s="1"/>
      <c r="H4" s="1"/>
      <c r="I4" s="1"/>
      <c r="J4" s="1"/>
      <c r="K4" s="1"/>
      <c r="L4" s="1"/>
      <c r="M4" s="1"/>
      <c r="N4" s="1"/>
      <c r="O4" s="1"/>
      <c r="P4" s="1"/>
      <c r="Q4" s="1"/>
      <c r="R4" s="1"/>
      <c r="S4" s="1"/>
      <c r="T4" s="1"/>
      <c r="U4" s="1"/>
      <c r="V4" s="1"/>
      <c r="W4" s="1"/>
      <c r="X4" s="1"/>
      <c r="Y4" s="1"/>
      <c r="Z4" s="1"/>
      <c r="AA4" s="1"/>
      <c r="AB4" s="1"/>
      <c r="AC4" s="1"/>
      <c r="AD4" s="6"/>
      <c r="AE4" s="6"/>
      <c r="AF4" s="6"/>
      <c r="AG4" s="6"/>
      <c r="AH4" s="6"/>
      <c r="AI4" s="6"/>
      <c r="AJ4" s="6"/>
      <c r="AK4" s="6"/>
    </row>
    <row r="5" spans="1:37" s="9" customFormat="1" ht="12" hidden="1" customHeight="1" x14ac:dyDescent="0.2">
      <c r="A5" s="8">
        <v>1</v>
      </c>
      <c r="B5" s="34" t="e">
        <f>'BAR BB| Open rates'!#REF!*0.9+2600</f>
        <v>#REF!</v>
      </c>
      <c r="C5" s="34" t="e">
        <f>'BAR BB| Open rates'!#REF!*0.9+2600</f>
        <v>#REF!</v>
      </c>
      <c r="D5" s="34" t="e">
        <f>'BAR BB| Open rates'!#REF!*0.9+2600</f>
        <v>#REF!</v>
      </c>
      <c r="E5" s="1"/>
      <c r="F5" s="1"/>
      <c r="G5" s="1"/>
      <c r="H5" s="1"/>
      <c r="I5" s="1"/>
      <c r="J5" s="1"/>
      <c r="K5" s="1"/>
      <c r="L5" s="1"/>
      <c r="M5" s="1"/>
      <c r="N5" s="1"/>
      <c r="O5" s="1"/>
      <c r="P5" s="1"/>
      <c r="Q5" s="1"/>
      <c r="R5" s="1"/>
      <c r="S5" s="1"/>
      <c r="T5" s="1"/>
      <c r="U5" s="1"/>
      <c r="V5" s="1"/>
      <c r="W5" s="1"/>
      <c r="X5" s="1"/>
      <c r="Y5" s="1"/>
      <c r="Z5" s="1"/>
      <c r="AA5" s="1"/>
      <c r="AB5" s="1"/>
      <c r="AC5" s="1"/>
      <c r="AD5" s="6"/>
      <c r="AE5" s="6"/>
      <c r="AF5" s="6"/>
      <c r="AG5" s="6"/>
      <c r="AH5" s="6"/>
      <c r="AI5" s="6"/>
      <c r="AJ5" s="6"/>
      <c r="AK5" s="6"/>
    </row>
    <row r="6" spans="1:37" s="9" customFormat="1" ht="12" hidden="1" customHeight="1" x14ac:dyDescent="0.2">
      <c r="A6" s="8">
        <v>2</v>
      </c>
      <c r="B6" s="34" t="e">
        <f>'BAR BB| Open rates'!#REF!*0.9+5200</f>
        <v>#REF!</v>
      </c>
      <c r="C6" s="34" t="e">
        <f>'BAR BB| Open rates'!#REF!*0.9+5200</f>
        <v>#REF!</v>
      </c>
      <c r="D6" s="34" t="e">
        <f>'BAR BB| Open rates'!#REF!*0.9+5200</f>
        <v>#REF!</v>
      </c>
      <c r="E6" s="1"/>
      <c r="F6" s="1"/>
      <c r="G6" s="1"/>
      <c r="H6" s="1"/>
      <c r="I6" s="1"/>
      <c r="J6" s="1"/>
      <c r="K6" s="1"/>
      <c r="L6" s="1"/>
      <c r="M6" s="1"/>
      <c r="N6" s="1"/>
      <c r="O6" s="1"/>
      <c r="P6" s="1"/>
      <c r="Q6" s="1"/>
      <c r="R6" s="1"/>
      <c r="S6" s="1"/>
      <c r="T6" s="1"/>
      <c r="U6" s="1"/>
      <c r="V6" s="1"/>
      <c r="W6" s="1"/>
      <c r="X6" s="1"/>
      <c r="Y6" s="1"/>
      <c r="Z6" s="1"/>
      <c r="AA6" s="1"/>
      <c r="AB6" s="1"/>
      <c r="AC6" s="1"/>
      <c r="AD6" s="6"/>
      <c r="AE6" s="6"/>
      <c r="AF6" s="6"/>
      <c r="AG6" s="6"/>
      <c r="AH6" s="6"/>
      <c r="AI6" s="6"/>
      <c r="AJ6" s="6"/>
      <c r="AK6" s="6"/>
    </row>
    <row r="7" spans="1:37" s="7" customFormat="1" ht="12" hidden="1" customHeight="1" x14ac:dyDescent="0.2">
      <c r="A7" s="4" t="s">
        <v>27</v>
      </c>
      <c r="B7" s="35"/>
      <c r="C7" s="35"/>
      <c r="D7" s="35"/>
      <c r="E7" s="1"/>
      <c r="F7" s="1"/>
      <c r="G7" s="1"/>
      <c r="H7" s="1"/>
      <c r="I7" s="1"/>
      <c r="J7" s="1"/>
      <c r="K7" s="1"/>
      <c r="L7" s="1"/>
      <c r="M7" s="1"/>
      <c r="N7" s="1"/>
      <c r="O7" s="1"/>
      <c r="P7" s="1"/>
      <c r="Q7" s="1"/>
      <c r="R7" s="1"/>
      <c r="S7" s="1"/>
      <c r="T7" s="1"/>
      <c r="U7" s="1"/>
      <c r="V7" s="1"/>
      <c r="W7" s="1"/>
      <c r="X7" s="1"/>
      <c r="Y7" s="1"/>
      <c r="Z7" s="1"/>
      <c r="AA7" s="1"/>
      <c r="AB7" s="1"/>
      <c r="AC7" s="1"/>
      <c r="AD7" s="6"/>
      <c r="AE7" s="6"/>
      <c r="AF7" s="6"/>
      <c r="AG7" s="6"/>
      <c r="AH7" s="6"/>
      <c r="AI7" s="6"/>
      <c r="AJ7" s="6"/>
      <c r="AK7" s="6"/>
    </row>
    <row r="8" spans="1:37" s="9" customFormat="1" ht="12" hidden="1" customHeight="1" x14ac:dyDescent="0.2">
      <c r="A8" s="8">
        <v>1</v>
      </c>
      <c r="B8" s="34" t="e">
        <f>'BAR BB| Open rates'!#REF!*0.9+2600</f>
        <v>#REF!</v>
      </c>
      <c r="C8" s="34" t="e">
        <f>'BAR BB| Open rates'!#REF!*0.9+2600</f>
        <v>#REF!</v>
      </c>
      <c r="D8" s="34" t="e">
        <f>'BAR BB| Open rates'!#REF!*0.9+2600</f>
        <v>#REF!</v>
      </c>
      <c r="E8" s="1"/>
      <c r="F8" s="1"/>
      <c r="G8" s="1"/>
      <c r="H8" s="1"/>
      <c r="I8" s="1"/>
      <c r="J8" s="1"/>
      <c r="K8" s="1"/>
      <c r="L8" s="1"/>
      <c r="M8" s="1"/>
      <c r="N8" s="1"/>
      <c r="O8" s="1"/>
      <c r="P8" s="1"/>
      <c r="Q8" s="1"/>
      <c r="R8" s="1"/>
      <c r="S8" s="1"/>
      <c r="T8" s="1"/>
      <c r="U8" s="1"/>
      <c r="V8" s="1"/>
      <c r="W8" s="1"/>
      <c r="X8" s="1"/>
      <c r="Y8" s="1"/>
      <c r="Z8" s="1"/>
      <c r="AA8" s="1"/>
      <c r="AB8" s="1"/>
      <c r="AC8" s="1"/>
      <c r="AD8" s="6"/>
      <c r="AE8" s="6"/>
      <c r="AF8" s="6"/>
      <c r="AG8" s="6"/>
      <c r="AH8" s="6"/>
      <c r="AI8" s="6"/>
      <c r="AJ8" s="6"/>
      <c r="AK8" s="6"/>
    </row>
    <row r="9" spans="1:37" s="9" customFormat="1" ht="12" hidden="1" customHeight="1" x14ac:dyDescent="0.2">
      <c r="A9" s="8">
        <v>2</v>
      </c>
      <c r="B9" s="34" t="e">
        <f>'BAR BB| Open rates'!#REF!*0.9+5200</f>
        <v>#REF!</v>
      </c>
      <c r="C9" s="34" t="e">
        <f>'BAR BB| Open rates'!#REF!*0.9+5200</f>
        <v>#REF!</v>
      </c>
      <c r="D9" s="34" t="e">
        <f>'BAR BB| Open rates'!#REF!*0.9+5200</f>
        <v>#REF!</v>
      </c>
      <c r="E9" s="1"/>
      <c r="F9" s="1"/>
      <c r="G9" s="1"/>
      <c r="H9" s="1"/>
      <c r="I9" s="1"/>
      <c r="J9" s="1"/>
      <c r="K9" s="1"/>
      <c r="L9" s="1"/>
      <c r="M9" s="1"/>
      <c r="N9" s="1"/>
      <c r="O9" s="1"/>
      <c r="P9" s="1"/>
      <c r="Q9" s="1"/>
      <c r="R9" s="1"/>
      <c r="S9" s="1"/>
      <c r="T9" s="1"/>
      <c r="U9" s="1"/>
      <c r="V9" s="1"/>
      <c r="W9" s="1"/>
      <c r="X9" s="1"/>
      <c r="Y9" s="1"/>
      <c r="Z9" s="1"/>
      <c r="AA9" s="1"/>
      <c r="AB9" s="1"/>
      <c r="AC9" s="1"/>
      <c r="AD9" s="6"/>
      <c r="AE9" s="6"/>
      <c r="AF9" s="6"/>
      <c r="AG9" s="6"/>
      <c r="AH9" s="6"/>
      <c r="AI9" s="6"/>
      <c r="AJ9" s="6"/>
      <c r="AK9" s="6"/>
    </row>
    <row r="10" spans="1:37" s="7" customFormat="1" ht="12" hidden="1" customHeight="1" x14ac:dyDescent="0.2">
      <c r="A10" s="4" t="s">
        <v>3</v>
      </c>
      <c r="B10" s="35"/>
      <c r="C10" s="35"/>
      <c r="D10" s="35"/>
      <c r="E10" s="1"/>
      <c r="F10" s="1"/>
      <c r="G10" s="1"/>
      <c r="H10" s="1"/>
      <c r="I10" s="1"/>
      <c r="J10" s="1"/>
      <c r="K10" s="1"/>
      <c r="L10" s="1"/>
      <c r="M10" s="1"/>
      <c r="N10" s="1"/>
      <c r="O10" s="1"/>
      <c r="P10" s="1"/>
      <c r="Q10" s="1"/>
      <c r="R10" s="1"/>
      <c r="S10" s="1"/>
      <c r="T10" s="1"/>
      <c r="U10" s="1"/>
      <c r="V10" s="1"/>
      <c r="W10" s="1"/>
      <c r="X10" s="1"/>
      <c r="Y10" s="1"/>
      <c r="Z10" s="1"/>
      <c r="AA10" s="1"/>
      <c r="AB10" s="1"/>
      <c r="AC10" s="1"/>
      <c r="AD10" s="6"/>
      <c r="AE10" s="6"/>
      <c r="AF10" s="6"/>
      <c r="AG10" s="6"/>
      <c r="AH10" s="6"/>
      <c r="AI10" s="6"/>
      <c r="AJ10" s="6"/>
      <c r="AK10" s="6"/>
    </row>
    <row r="11" spans="1:37" s="9" customFormat="1" ht="12" hidden="1" customHeight="1" x14ac:dyDescent="0.2">
      <c r="A11" s="8">
        <v>1</v>
      </c>
      <c r="B11" s="34" t="e">
        <f>'BAR BB| Open rates'!#REF!*0.9+2600</f>
        <v>#REF!</v>
      </c>
      <c r="C11" s="34" t="e">
        <f>'BAR BB| Open rates'!#REF!*0.9+2600</f>
        <v>#REF!</v>
      </c>
      <c r="D11" s="34" t="e">
        <f>'BAR BB| Open rates'!#REF!*0.9+2600</f>
        <v>#REF!</v>
      </c>
      <c r="E11" s="1"/>
      <c r="F11" s="1"/>
      <c r="G11" s="1"/>
      <c r="H11" s="1"/>
      <c r="I11" s="1"/>
      <c r="J11" s="1"/>
      <c r="K11" s="1"/>
      <c r="L11" s="1"/>
      <c r="M11" s="1"/>
      <c r="N11" s="1"/>
      <c r="O11" s="1"/>
      <c r="P11" s="1"/>
      <c r="Q11" s="1"/>
      <c r="R11" s="1"/>
      <c r="S11" s="1"/>
      <c r="T11" s="1"/>
      <c r="U11" s="1"/>
      <c r="V11" s="1"/>
      <c r="W11" s="1"/>
      <c r="X11" s="1"/>
      <c r="Y11" s="1"/>
      <c r="Z11" s="1"/>
      <c r="AA11" s="1"/>
      <c r="AB11" s="1"/>
      <c r="AC11" s="1"/>
      <c r="AD11" s="6"/>
      <c r="AE11" s="6"/>
      <c r="AF11" s="6"/>
      <c r="AG11" s="6"/>
      <c r="AH11" s="6"/>
      <c r="AI11" s="6"/>
      <c r="AJ11" s="6"/>
      <c r="AK11" s="6"/>
    </row>
    <row r="12" spans="1:37" s="9" customFormat="1" ht="12" hidden="1" customHeight="1" x14ac:dyDescent="0.2">
      <c r="A12" s="8">
        <v>2</v>
      </c>
      <c r="B12" s="34" t="e">
        <f>'BAR BB| Open rates'!#REF!*0.9+5200</f>
        <v>#REF!</v>
      </c>
      <c r="C12" s="34" t="e">
        <f>'BAR BB| Open rates'!#REF!*0.9+5200</f>
        <v>#REF!</v>
      </c>
      <c r="D12" s="34" t="e">
        <f>'BAR BB| Open rates'!#REF!*0.9+5200</f>
        <v>#REF!</v>
      </c>
      <c r="E12" s="1"/>
      <c r="F12" s="1"/>
      <c r="G12" s="1"/>
      <c r="H12" s="1"/>
      <c r="I12" s="1"/>
      <c r="J12" s="1"/>
      <c r="K12" s="1"/>
      <c r="L12" s="1"/>
      <c r="M12" s="1"/>
      <c r="N12" s="1"/>
      <c r="O12" s="1"/>
      <c r="P12" s="1"/>
      <c r="Q12" s="1"/>
      <c r="R12" s="1"/>
      <c r="S12" s="1"/>
      <c r="T12" s="1"/>
      <c r="U12" s="1"/>
      <c r="V12" s="1"/>
      <c r="W12" s="1"/>
      <c r="X12" s="1"/>
      <c r="Y12" s="1"/>
      <c r="Z12" s="1"/>
      <c r="AA12" s="1"/>
      <c r="AB12" s="1"/>
      <c r="AC12" s="1"/>
      <c r="AD12" s="6"/>
      <c r="AE12" s="6"/>
      <c r="AF12" s="6"/>
      <c r="AG12" s="6"/>
      <c r="AH12" s="6"/>
      <c r="AI12" s="6"/>
      <c r="AJ12" s="6"/>
      <c r="AK12" s="6"/>
    </row>
    <row r="13" spans="1:37" hidden="1" x14ac:dyDescent="0.2">
      <c r="B13" s="32"/>
      <c r="C13" s="32"/>
      <c r="D13" s="32"/>
    </row>
    <row r="14" spans="1:37" hidden="1" x14ac:dyDescent="0.2">
      <c r="B14" s="32"/>
      <c r="C14" s="32"/>
      <c r="D14" s="32"/>
    </row>
    <row r="15" spans="1:37" x14ac:dyDescent="0.2">
      <c r="A15" s="80" t="s">
        <v>82</v>
      </c>
      <c r="B15" s="39"/>
      <c r="C15" s="39"/>
      <c r="D15" s="39"/>
    </row>
    <row r="16" spans="1:37" s="33" customFormat="1" ht="26.25" customHeight="1" x14ac:dyDescent="0.2">
      <c r="A16" s="40" t="s">
        <v>0</v>
      </c>
      <c r="B16" s="82" t="e">
        <f t="shared" ref="B16:D16" si="0">B3</f>
        <v>#REF!</v>
      </c>
      <c r="C16" s="82" t="e">
        <f t="shared" si="0"/>
        <v>#REF!</v>
      </c>
      <c r="D16" s="82" t="str">
        <f t="shared" si="0"/>
        <v>10.12.2020-15.12.2020</v>
      </c>
    </row>
    <row r="17" spans="1:37" s="36" customFormat="1" ht="12" customHeight="1" x14ac:dyDescent="0.2">
      <c r="A17" s="65" t="s">
        <v>63</v>
      </c>
      <c r="B17" s="35"/>
      <c r="C17" s="35"/>
      <c r="D17" s="35"/>
      <c r="E17" s="33"/>
      <c r="F17" s="33"/>
      <c r="G17" s="33"/>
      <c r="H17" s="33"/>
      <c r="I17" s="33"/>
      <c r="J17" s="33"/>
      <c r="K17" s="33"/>
      <c r="L17" s="33"/>
      <c r="M17" s="33"/>
      <c r="N17" s="33"/>
      <c r="O17" s="33"/>
      <c r="P17" s="33"/>
      <c r="Q17" s="33"/>
      <c r="R17" s="33"/>
      <c r="S17" s="33"/>
      <c r="T17" s="33"/>
      <c r="U17" s="33"/>
      <c r="V17" s="33"/>
      <c r="W17" s="33"/>
      <c r="X17" s="33"/>
      <c r="Y17" s="33"/>
      <c r="Z17" s="33"/>
      <c r="AA17" s="33"/>
      <c r="AB17" s="33"/>
      <c r="AC17" s="33"/>
    </row>
    <row r="18" spans="1:37" s="9" customFormat="1" ht="12" customHeight="1" x14ac:dyDescent="0.2">
      <c r="A18" s="8">
        <v>1</v>
      </c>
      <c r="B18" s="19" t="e">
        <f t="shared" ref="B18:D18" si="1">B5*0.87</f>
        <v>#REF!</v>
      </c>
      <c r="C18" s="19" t="e">
        <f t="shared" si="1"/>
        <v>#REF!</v>
      </c>
      <c r="D18" s="19" t="e">
        <f t="shared" si="1"/>
        <v>#REF!</v>
      </c>
      <c r="E18" s="1"/>
      <c r="F18" s="1"/>
      <c r="G18" s="1"/>
      <c r="H18" s="1"/>
      <c r="I18" s="1"/>
      <c r="J18" s="1"/>
      <c r="K18" s="1"/>
      <c r="L18" s="1"/>
      <c r="M18" s="1"/>
      <c r="N18" s="1"/>
      <c r="O18" s="1"/>
      <c r="P18" s="1"/>
      <c r="Q18" s="1"/>
      <c r="R18" s="1"/>
      <c r="S18" s="1"/>
      <c r="T18" s="1"/>
      <c r="U18" s="1"/>
      <c r="V18" s="1"/>
      <c r="W18" s="1"/>
      <c r="X18" s="1"/>
      <c r="Y18" s="1"/>
      <c r="Z18" s="1"/>
      <c r="AA18" s="1"/>
      <c r="AB18" s="1"/>
      <c r="AC18" s="1"/>
      <c r="AD18" s="6"/>
      <c r="AE18" s="6"/>
      <c r="AF18" s="6"/>
      <c r="AG18" s="6"/>
      <c r="AH18" s="6"/>
      <c r="AI18" s="6"/>
      <c r="AJ18" s="6"/>
      <c r="AK18" s="6"/>
    </row>
    <row r="19" spans="1:37" s="9" customFormat="1" ht="12" customHeight="1" x14ac:dyDescent="0.2">
      <c r="A19" s="8">
        <v>2</v>
      </c>
      <c r="B19" s="19" t="e">
        <f t="shared" ref="B19:D19" si="2">B6*0.87</f>
        <v>#REF!</v>
      </c>
      <c r="C19" s="19" t="e">
        <f t="shared" si="2"/>
        <v>#REF!</v>
      </c>
      <c r="D19" s="19" t="e">
        <f t="shared" si="2"/>
        <v>#REF!</v>
      </c>
      <c r="E19" s="1"/>
      <c r="F19" s="1"/>
      <c r="G19" s="1"/>
      <c r="H19" s="1"/>
      <c r="I19" s="1"/>
      <c r="J19" s="1"/>
      <c r="K19" s="1"/>
      <c r="L19" s="1"/>
      <c r="M19" s="1"/>
      <c r="N19" s="1"/>
      <c r="O19" s="1"/>
      <c r="P19" s="1"/>
      <c r="Q19" s="1"/>
      <c r="R19" s="1"/>
      <c r="S19" s="1"/>
      <c r="T19" s="1"/>
      <c r="U19" s="1"/>
      <c r="V19" s="1"/>
      <c r="W19" s="1"/>
      <c r="X19" s="1"/>
      <c r="Y19" s="1"/>
      <c r="Z19" s="1"/>
      <c r="AA19" s="1"/>
      <c r="AB19" s="1"/>
      <c r="AC19" s="1"/>
      <c r="AD19" s="6"/>
      <c r="AE19" s="6"/>
      <c r="AF19" s="6"/>
      <c r="AG19" s="6"/>
      <c r="AH19" s="6"/>
      <c r="AI19" s="6"/>
      <c r="AJ19" s="6"/>
      <c r="AK19" s="6"/>
    </row>
    <row r="20" spans="1:37" s="7" customFormat="1" ht="12" customHeight="1" x14ac:dyDescent="0.2">
      <c r="A20" s="66" t="s">
        <v>64</v>
      </c>
      <c r="B20" s="19"/>
      <c r="C20" s="19"/>
      <c r="D20" s="19"/>
      <c r="E20" s="1"/>
      <c r="F20" s="1"/>
      <c r="G20" s="1"/>
      <c r="H20" s="1"/>
      <c r="I20" s="1"/>
      <c r="J20" s="1"/>
      <c r="K20" s="1"/>
      <c r="L20" s="1"/>
      <c r="M20" s="1"/>
      <c r="N20" s="1"/>
      <c r="O20" s="1"/>
      <c r="P20" s="1"/>
      <c r="Q20" s="1"/>
      <c r="R20" s="1"/>
      <c r="S20" s="1"/>
      <c r="T20" s="1"/>
      <c r="U20" s="1"/>
      <c r="V20" s="1"/>
      <c r="W20" s="1"/>
      <c r="X20" s="1"/>
      <c r="Y20" s="1"/>
      <c r="Z20" s="1"/>
      <c r="AA20" s="1"/>
      <c r="AB20" s="1"/>
      <c r="AC20" s="1"/>
      <c r="AD20" s="6"/>
      <c r="AE20" s="6"/>
      <c r="AF20" s="6"/>
      <c r="AG20" s="6"/>
      <c r="AH20" s="6"/>
      <c r="AI20" s="6"/>
      <c r="AJ20" s="6"/>
      <c r="AK20" s="6"/>
    </row>
    <row r="21" spans="1:37" s="9" customFormat="1" ht="12" customHeight="1" x14ac:dyDescent="0.2">
      <c r="A21" s="8">
        <v>1</v>
      </c>
      <c r="B21" s="19" t="e">
        <f t="shared" ref="B21:D21" si="3">B8*0.87</f>
        <v>#REF!</v>
      </c>
      <c r="C21" s="19" t="e">
        <f t="shared" si="3"/>
        <v>#REF!</v>
      </c>
      <c r="D21" s="19" t="e">
        <f t="shared" si="3"/>
        <v>#REF!</v>
      </c>
      <c r="E21" s="1"/>
      <c r="F21" s="1"/>
      <c r="G21" s="1"/>
      <c r="H21" s="1"/>
      <c r="I21" s="1"/>
      <c r="J21" s="1"/>
      <c r="K21" s="1"/>
      <c r="L21" s="1"/>
      <c r="M21" s="1"/>
      <c r="N21" s="1"/>
      <c r="O21" s="1"/>
      <c r="P21" s="1"/>
      <c r="Q21" s="1"/>
      <c r="R21" s="1"/>
      <c r="S21" s="1"/>
      <c r="T21" s="1"/>
      <c r="U21" s="1"/>
      <c r="V21" s="1"/>
      <c r="W21" s="1"/>
      <c r="X21" s="1"/>
      <c r="Y21" s="1"/>
      <c r="Z21" s="1"/>
      <c r="AA21" s="1"/>
      <c r="AB21" s="1"/>
      <c r="AC21" s="1"/>
      <c r="AD21" s="6"/>
      <c r="AE21" s="6"/>
      <c r="AF21" s="6"/>
      <c r="AG21" s="6"/>
      <c r="AH21" s="6"/>
      <c r="AI21" s="6"/>
      <c r="AJ21" s="6"/>
      <c r="AK21" s="6"/>
    </row>
    <row r="22" spans="1:37" s="9" customFormat="1" ht="12" customHeight="1" x14ac:dyDescent="0.2">
      <c r="A22" s="8">
        <v>2</v>
      </c>
      <c r="B22" s="19" t="e">
        <f t="shared" ref="B22:D22" si="4">B9*0.87</f>
        <v>#REF!</v>
      </c>
      <c r="C22" s="19" t="e">
        <f t="shared" si="4"/>
        <v>#REF!</v>
      </c>
      <c r="D22" s="19" t="e">
        <f t="shared" si="4"/>
        <v>#REF!</v>
      </c>
      <c r="E22" s="1"/>
      <c r="F22" s="1"/>
      <c r="G22" s="1"/>
      <c r="H22" s="1"/>
      <c r="I22" s="1"/>
      <c r="J22" s="1"/>
      <c r="K22" s="1"/>
      <c r="L22" s="1"/>
      <c r="M22" s="1"/>
      <c r="N22" s="1"/>
      <c r="O22" s="1"/>
      <c r="P22" s="1"/>
      <c r="Q22" s="1"/>
      <c r="R22" s="1"/>
      <c r="S22" s="1"/>
      <c r="T22" s="1"/>
      <c r="U22" s="1"/>
      <c r="V22" s="1"/>
      <c r="W22" s="1"/>
      <c r="X22" s="1"/>
      <c r="Y22" s="1"/>
      <c r="Z22" s="1"/>
      <c r="AA22" s="1"/>
      <c r="AB22" s="1"/>
      <c r="AC22" s="1"/>
      <c r="AD22" s="6"/>
      <c r="AE22" s="6"/>
      <c r="AF22" s="6"/>
      <c r="AG22" s="6"/>
      <c r="AH22" s="6"/>
      <c r="AI22" s="6"/>
      <c r="AJ22" s="6"/>
      <c r="AK22" s="6"/>
    </row>
    <row r="23" spans="1:37" s="7" customFormat="1" ht="12" customHeight="1" x14ac:dyDescent="0.2">
      <c r="A23" s="66" t="s">
        <v>65</v>
      </c>
      <c r="B23" s="19"/>
      <c r="C23" s="19"/>
      <c r="D23" s="19"/>
      <c r="E23" s="1"/>
      <c r="F23" s="1"/>
      <c r="G23" s="1"/>
      <c r="H23" s="1"/>
      <c r="I23" s="1"/>
      <c r="J23" s="1"/>
      <c r="K23" s="1"/>
      <c r="L23" s="1"/>
      <c r="M23" s="1"/>
      <c r="N23" s="1"/>
      <c r="O23" s="1"/>
      <c r="P23" s="1"/>
      <c r="Q23" s="1"/>
      <c r="R23" s="1"/>
      <c r="S23" s="1"/>
      <c r="T23" s="1"/>
      <c r="U23" s="1"/>
      <c r="V23" s="1"/>
      <c r="W23" s="1"/>
      <c r="X23" s="1"/>
      <c r="Y23" s="1"/>
      <c r="Z23" s="1"/>
      <c r="AA23" s="1"/>
      <c r="AB23" s="1"/>
      <c r="AC23" s="1"/>
      <c r="AD23" s="6"/>
      <c r="AE23" s="6"/>
      <c r="AF23" s="6"/>
      <c r="AG23" s="6"/>
      <c r="AH23" s="6"/>
      <c r="AI23" s="6"/>
      <c r="AJ23" s="6"/>
      <c r="AK23" s="6"/>
    </row>
    <row r="24" spans="1:37" s="9" customFormat="1" ht="12" customHeight="1" x14ac:dyDescent="0.2">
      <c r="A24" s="8">
        <v>1</v>
      </c>
      <c r="B24" s="19" t="e">
        <f t="shared" ref="B24:D24" si="5">B11*0.87</f>
        <v>#REF!</v>
      </c>
      <c r="C24" s="19" t="e">
        <f t="shared" si="5"/>
        <v>#REF!</v>
      </c>
      <c r="D24" s="19" t="e">
        <f t="shared" si="5"/>
        <v>#REF!</v>
      </c>
      <c r="E24" s="1"/>
      <c r="F24" s="1"/>
      <c r="G24" s="1"/>
      <c r="H24" s="1"/>
      <c r="I24" s="1"/>
      <c r="J24" s="1"/>
      <c r="K24" s="1"/>
      <c r="L24" s="1"/>
      <c r="M24" s="1"/>
      <c r="N24" s="1"/>
      <c r="O24" s="1"/>
      <c r="P24" s="1"/>
      <c r="Q24" s="1"/>
      <c r="R24" s="1"/>
      <c r="S24" s="1"/>
      <c r="T24" s="1"/>
      <c r="U24" s="1"/>
      <c r="V24" s="1"/>
      <c r="W24" s="1"/>
      <c r="X24" s="1"/>
      <c r="Y24" s="1"/>
      <c r="Z24" s="1"/>
      <c r="AA24" s="1"/>
      <c r="AB24" s="1"/>
      <c r="AC24" s="1"/>
      <c r="AD24" s="6"/>
      <c r="AE24" s="6"/>
      <c r="AF24" s="6"/>
      <c r="AG24" s="6"/>
      <c r="AH24" s="6"/>
      <c r="AI24" s="6"/>
      <c r="AJ24" s="6"/>
      <c r="AK24" s="6"/>
    </row>
    <row r="25" spans="1:37" s="9" customFormat="1" ht="12" customHeight="1" x14ac:dyDescent="0.2">
      <c r="A25" s="8">
        <v>2</v>
      </c>
      <c r="B25" s="19" t="e">
        <f t="shared" ref="B25:D25" si="6">B12*0.87</f>
        <v>#REF!</v>
      </c>
      <c r="C25" s="19" t="e">
        <f t="shared" si="6"/>
        <v>#REF!</v>
      </c>
      <c r="D25" s="19" t="e">
        <f t="shared" si="6"/>
        <v>#REF!</v>
      </c>
      <c r="E25" s="1"/>
      <c r="F25" s="1"/>
      <c r="G25" s="1"/>
      <c r="H25" s="1"/>
      <c r="I25" s="1"/>
      <c r="J25" s="1"/>
      <c r="K25" s="1"/>
      <c r="L25" s="1"/>
      <c r="M25" s="1"/>
      <c r="N25" s="1"/>
      <c r="O25" s="1"/>
      <c r="P25" s="1"/>
      <c r="Q25" s="1"/>
      <c r="R25" s="1"/>
      <c r="S25" s="1"/>
      <c r="T25" s="1"/>
      <c r="U25" s="1"/>
      <c r="V25" s="1"/>
      <c r="W25" s="1"/>
      <c r="X25" s="1"/>
      <c r="Y25" s="1"/>
      <c r="Z25" s="1"/>
      <c r="AA25" s="1"/>
      <c r="AB25" s="1"/>
      <c r="AC25" s="1"/>
      <c r="AD25" s="6"/>
      <c r="AE25" s="6"/>
      <c r="AF25" s="6"/>
      <c r="AG25" s="6"/>
      <c r="AH25" s="6"/>
      <c r="AI25" s="6"/>
      <c r="AJ25" s="6"/>
      <c r="AK25" s="6"/>
    </row>
    <row r="26" spans="1:37" s="9" customFormat="1" ht="12" customHeight="1" x14ac:dyDescent="0.2">
      <c r="A26" s="8"/>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6"/>
      <c r="AE26" s="6"/>
      <c r="AF26" s="6"/>
      <c r="AG26" s="6"/>
      <c r="AH26" s="6"/>
      <c r="AI26" s="6"/>
      <c r="AJ26" s="6"/>
      <c r="AK26" s="6"/>
    </row>
    <row r="27" spans="1:37" customFormat="1" x14ac:dyDescent="0.2">
      <c r="A27" s="72" t="s">
        <v>83</v>
      </c>
    </row>
    <row r="28" spans="1:37" customFormat="1" ht="120" x14ac:dyDescent="0.2">
      <c r="A28" s="73" t="s">
        <v>84</v>
      </c>
    </row>
    <row r="29" spans="1:37" customFormat="1" x14ac:dyDescent="0.2">
      <c r="A29" s="74" t="s">
        <v>85</v>
      </c>
    </row>
    <row r="30" spans="1:37" customFormat="1" x14ac:dyDescent="0.2">
      <c r="A30" s="74" t="s">
        <v>86</v>
      </c>
    </row>
    <row r="31" spans="1:37" customFormat="1" x14ac:dyDescent="0.2">
      <c r="A31" s="74" t="s">
        <v>87</v>
      </c>
    </row>
    <row r="32" spans="1:37" customFormat="1" ht="15" x14ac:dyDescent="0.25">
      <c r="A32" s="20"/>
    </row>
    <row r="33" spans="1:1" customFormat="1" x14ac:dyDescent="0.2">
      <c r="A33" s="67" t="s">
        <v>74</v>
      </c>
    </row>
    <row r="34" spans="1:1" x14ac:dyDescent="0.2">
      <c r="A34" s="68" t="s">
        <v>75</v>
      </c>
    </row>
    <row r="35" spans="1:1" x14ac:dyDescent="0.2">
      <c r="A35" s="68" t="s">
        <v>88</v>
      </c>
    </row>
    <row r="36" spans="1:1" x14ac:dyDescent="0.2">
      <c r="A36" s="69" t="s">
        <v>76</v>
      </c>
    </row>
    <row r="37" spans="1:1" x14ac:dyDescent="0.2">
      <c r="A37" s="69" t="s">
        <v>89</v>
      </c>
    </row>
    <row r="38" spans="1:1" x14ac:dyDescent="0.2">
      <c r="A38" s="69" t="s">
        <v>78</v>
      </c>
    </row>
    <row r="39" spans="1:1" x14ac:dyDescent="0.2">
      <c r="A39" s="69" t="s">
        <v>79</v>
      </c>
    </row>
    <row r="40" spans="1:1" x14ac:dyDescent="0.2">
      <c r="A40" s="69" t="s">
        <v>90</v>
      </c>
    </row>
    <row r="42" spans="1:1" x14ac:dyDescent="0.2">
      <c r="A42" s="70" t="s">
        <v>81</v>
      </c>
    </row>
    <row r="43" spans="1:1" ht="48" x14ac:dyDescent="0.2">
      <c r="A43" s="71" t="s">
        <v>91</v>
      </c>
    </row>
  </sheetData>
  <pageMargins left="0.75" right="0.75" top="1" bottom="1" header="0.5" footer="0.5"/>
  <pageSetup paperSize="9" orientation="portrait" horizontalDpi="4294967295" verticalDpi="4294967295"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0"/>
  <sheetViews>
    <sheetView workbookViewId="0">
      <selection activeCell="H14" sqref="H14"/>
    </sheetView>
  </sheetViews>
  <sheetFormatPr defaultRowHeight="12.75" x14ac:dyDescent="0.2"/>
  <cols>
    <col min="1" max="1" width="28" customWidth="1"/>
    <col min="2" max="2" width="12.28515625" hidden="1" customWidth="1"/>
    <col min="3" max="3" width="13.28515625" hidden="1" customWidth="1"/>
    <col min="4" max="4" width="10.7109375" hidden="1" customWidth="1"/>
    <col min="5" max="5" width="11.140625" hidden="1" customWidth="1"/>
    <col min="6" max="6" width="12.5703125" hidden="1" customWidth="1"/>
    <col min="7" max="7" width="10.28515625" customWidth="1"/>
    <col min="8" max="8" width="11.5703125" customWidth="1"/>
    <col min="9" max="9" width="10.7109375" customWidth="1"/>
    <col min="10" max="10" width="10.85546875" customWidth="1"/>
  </cols>
  <sheetData>
    <row r="1" spans="1:10" x14ac:dyDescent="0.2">
      <c r="A1" s="63" t="s">
        <v>61</v>
      </c>
      <c r="B1" s="35"/>
      <c r="C1" s="35"/>
      <c r="D1" s="35"/>
      <c r="E1" s="35"/>
      <c r="F1" s="35"/>
      <c r="G1" s="35"/>
      <c r="H1" s="35"/>
      <c r="I1" s="35"/>
      <c r="J1" s="32"/>
    </row>
    <row r="2" spans="1:10" x14ac:dyDescent="0.2">
      <c r="A2" s="11" t="s">
        <v>16</v>
      </c>
      <c r="B2" s="39"/>
      <c r="C2" s="39"/>
      <c r="D2" s="39"/>
      <c r="E2" s="39"/>
      <c r="F2" s="39"/>
      <c r="G2" s="39"/>
      <c r="H2" s="39"/>
      <c r="I2" s="39"/>
      <c r="J2" s="32"/>
    </row>
    <row r="3" spans="1:10" x14ac:dyDescent="0.2">
      <c r="A3" s="64" t="s">
        <v>62</v>
      </c>
      <c r="B3" s="130">
        <v>44287</v>
      </c>
      <c r="C3" s="130" t="e">
        <f>'BAR BB| Open rates'!#REF!</f>
        <v>#REF!</v>
      </c>
      <c r="D3" s="130" t="e">
        <f>'BAR BB| Open rates'!#REF!</f>
        <v>#REF!</v>
      </c>
      <c r="E3" s="130" t="e">
        <f>'BAR BB| Open rates'!#REF!</f>
        <v>#REF!</v>
      </c>
      <c r="F3" s="130" t="e">
        <f>'BAR BB| Open rates'!#REF!</f>
        <v>#REF!</v>
      </c>
      <c r="G3" s="130" t="e">
        <f>'BAR BB| Open rates'!#REF!</f>
        <v>#REF!</v>
      </c>
      <c r="H3" s="130" t="e">
        <f>'BAR BB| Open rates'!#REF!</f>
        <v>#REF!</v>
      </c>
      <c r="I3" s="130" t="e">
        <f>'BAR BB| Open rates'!#REF!</f>
        <v>#REF!</v>
      </c>
      <c r="J3" s="130" t="e">
        <f>'BAR BB| Open rates'!#REF!</f>
        <v>#REF!</v>
      </c>
    </row>
    <row r="4" spans="1:10" s="31" customFormat="1" x14ac:dyDescent="0.2">
      <c r="A4" s="108"/>
      <c r="B4" s="130">
        <v>44289</v>
      </c>
      <c r="C4" s="130" t="e">
        <f>'BAR BB| Open rates'!#REF!</f>
        <v>#REF!</v>
      </c>
      <c r="D4" s="130" t="e">
        <f>'BAR BB| Open rates'!#REF!</f>
        <v>#REF!</v>
      </c>
      <c r="E4" s="130" t="e">
        <f>'BAR BB| Open rates'!#REF!</f>
        <v>#REF!</v>
      </c>
      <c r="F4" s="130" t="e">
        <f>'BAR BB| Open rates'!#REF!</f>
        <v>#REF!</v>
      </c>
      <c r="G4" s="130" t="e">
        <f>'BAR BB| Open rates'!#REF!</f>
        <v>#REF!</v>
      </c>
      <c r="H4" s="130" t="e">
        <f>'BAR BB| Open rates'!#REF!</f>
        <v>#REF!</v>
      </c>
      <c r="I4" s="130" t="e">
        <f>'BAR BB| Open rates'!#REF!</f>
        <v>#REF!</v>
      </c>
      <c r="J4" s="130" t="e">
        <f>'BAR BB| Open rates'!#REF!</f>
        <v>#REF!</v>
      </c>
    </row>
    <row r="5" spans="1:10" x14ac:dyDescent="0.2">
      <c r="A5" s="65" t="s">
        <v>63</v>
      </c>
      <c r="B5" s="38"/>
      <c r="C5" s="38"/>
      <c r="D5" s="38"/>
      <c r="E5" s="38"/>
      <c r="F5" s="38"/>
      <c r="G5" s="38"/>
      <c r="H5" s="38"/>
      <c r="I5" s="38"/>
      <c r="J5" s="38"/>
    </row>
    <row r="6" spans="1:10" x14ac:dyDescent="0.2">
      <c r="A6" s="52">
        <v>1</v>
      </c>
      <c r="B6" s="51" t="e">
        <f>'BAR BB| Open rates'!#REF!</f>
        <v>#REF!</v>
      </c>
      <c r="C6" s="51" t="e">
        <f>'BAR BB| Open rates'!#REF!</f>
        <v>#REF!</v>
      </c>
      <c r="D6" s="51" t="e">
        <f>'BAR BB| Open rates'!#REF!</f>
        <v>#REF!</v>
      </c>
      <c r="E6" s="51" t="e">
        <f>'BAR BB| Open rates'!#REF!</f>
        <v>#REF!</v>
      </c>
      <c r="F6" s="51" t="e">
        <f>'BAR BB| Open rates'!#REF!</f>
        <v>#REF!</v>
      </c>
      <c r="G6" s="51" t="e">
        <f>'BAR BB| Open rates'!#REF!</f>
        <v>#REF!</v>
      </c>
      <c r="H6" s="51" t="e">
        <f>'BAR BB| Open rates'!#REF!</f>
        <v>#REF!</v>
      </c>
      <c r="I6" s="51" t="e">
        <f>'BAR BB| Open rates'!#REF!</f>
        <v>#REF!</v>
      </c>
      <c r="J6" s="51" t="e">
        <f>'BAR BB| Open rates'!#REF!</f>
        <v>#REF!</v>
      </c>
    </row>
    <row r="7" spans="1:10" x14ac:dyDescent="0.2">
      <c r="A7" s="52">
        <v>2</v>
      </c>
      <c r="B7" s="51" t="e">
        <f t="shared" ref="B7:C7" si="0">B6+1200</f>
        <v>#REF!</v>
      </c>
      <c r="C7" s="51" t="e">
        <f t="shared" si="0"/>
        <v>#REF!</v>
      </c>
      <c r="D7" s="51" t="e">
        <f>'BAR BB| Open rates'!#REF!</f>
        <v>#REF!</v>
      </c>
      <c r="E7" s="51" t="e">
        <f>'BAR BB| Open rates'!#REF!</f>
        <v>#REF!</v>
      </c>
      <c r="F7" s="51" t="e">
        <f>'BAR BB| Open rates'!#REF!</f>
        <v>#REF!</v>
      </c>
      <c r="G7" s="51" t="e">
        <f>'BAR BB| Open rates'!#REF!</f>
        <v>#REF!</v>
      </c>
      <c r="H7" s="51" t="e">
        <f>'BAR BB| Open rates'!#REF!</f>
        <v>#REF!</v>
      </c>
      <c r="I7" s="51" t="e">
        <f>'BAR BB| Open rates'!#REF!</f>
        <v>#REF!</v>
      </c>
      <c r="J7" s="51" t="e">
        <f>'BAR BB| Open rates'!#REF!</f>
        <v>#REF!</v>
      </c>
    </row>
    <row r="8" spans="1:10" x14ac:dyDescent="0.2">
      <c r="A8" s="32"/>
      <c r="B8" s="32"/>
      <c r="C8" s="32"/>
      <c r="D8" s="32"/>
      <c r="E8" s="32"/>
      <c r="F8" s="32"/>
      <c r="G8" s="32"/>
      <c r="H8" s="32"/>
      <c r="I8" s="32"/>
      <c r="J8" s="32"/>
    </row>
    <row r="9" spans="1:10" x14ac:dyDescent="0.2">
      <c r="A9" s="31"/>
      <c r="B9" s="31"/>
      <c r="C9" s="31"/>
      <c r="D9" s="31"/>
      <c r="E9" s="31"/>
      <c r="F9" s="31"/>
      <c r="G9" s="31"/>
      <c r="H9" s="31"/>
      <c r="I9" s="31"/>
      <c r="J9" s="31"/>
    </row>
    <row r="10" spans="1:10" x14ac:dyDescent="0.2">
      <c r="A10" s="145" t="s">
        <v>129</v>
      </c>
      <c r="B10" s="130">
        <f t="shared" ref="B10:C11" si="1">B3</f>
        <v>44287</v>
      </c>
      <c r="C10" s="130" t="e">
        <f t="shared" si="1"/>
        <v>#REF!</v>
      </c>
      <c r="D10" s="130" t="e">
        <f t="shared" ref="D10:G10" si="2">D3</f>
        <v>#REF!</v>
      </c>
      <c r="E10" s="130" t="e">
        <f t="shared" si="2"/>
        <v>#REF!</v>
      </c>
      <c r="F10" s="130" t="e">
        <f t="shared" si="2"/>
        <v>#REF!</v>
      </c>
      <c r="G10" s="130" t="e">
        <f t="shared" si="2"/>
        <v>#REF!</v>
      </c>
      <c r="H10" s="130" t="e">
        <f t="shared" ref="H10:J10" si="3">H3</f>
        <v>#REF!</v>
      </c>
      <c r="I10" s="130" t="e">
        <f t="shared" si="3"/>
        <v>#REF!</v>
      </c>
      <c r="J10" s="130" t="e">
        <f t="shared" si="3"/>
        <v>#REF!</v>
      </c>
    </row>
    <row r="11" spans="1:10" s="31" customFormat="1" x14ac:dyDescent="0.2">
      <c r="A11" s="108"/>
      <c r="B11" s="130">
        <f t="shared" si="1"/>
        <v>44289</v>
      </c>
      <c r="C11" s="130" t="e">
        <f t="shared" si="1"/>
        <v>#REF!</v>
      </c>
      <c r="D11" s="130" t="e">
        <f t="shared" ref="D11:G11" si="4">D4</f>
        <v>#REF!</v>
      </c>
      <c r="E11" s="130" t="e">
        <f t="shared" si="4"/>
        <v>#REF!</v>
      </c>
      <c r="F11" s="130" t="e">
        <f t="shared" si="4"/>
        <v>#REF!</v>
      </c>
      <c r="G11" s="130" t="e">
        <f t="shared" si="4"/>
        <v>#REF!</v>
      </c>
      <c r="H11" s="130" t="e">
        <f t="shared" ref="H11:J11" si="5">H4</f>
        <v>#REF!</v>
      </c>
      <c r="I11" s="130" t="e">
        <f t="shared" si="5"/>
        <v>#REF!</v>
      </c>
      <c r="J11" s="130" t="e">
        <f t="shared" si="5"/>
        <v>#REF!</v>
      </c>
    </row>
    <row r="12" spans="1:10" x14ac:dyDescent="0.2">
      <c r="A12" s="65"/>
      <c r="B12" s="38"/>
      <c r="C12" s="38"/>
      <c r="D12" s="38"/>
      <c r="E12" s="38"/>
      <c r="F12" s="38"/>
      <c r="G12" s="38"/>
      <c r="H12" s="38"/>
      <c r="I12" s="38"/>
      <c r="J12" s="38"/>
    </row>
    <row r="13" spans="1:10" x14ac:dyDescent="0.2">
      <c r="A13" s="52">
        <v>1</v>
      </c>
      <c r="B13" s="51" t="e">
        <f t="shared" ref="B13:C14" si="6">B6*0.9</f>
        <v>#REF!</v>
      </c>
      <c r="C13" s="51" t="e">
        <f t="shared" si="6"/>
        <v>#REF!</v>
      </c>
      <c r="D13" s="51" t="e">
        <f t="shared" ref="D13:G13" si="7">D6*0.9</f>
        <v>#REF!</v>
      </c>
      <c r="E13" s="51" t="e">
        <f t="shared" si="7"/>
        <v>#REF!</v>
      </c>
      <c r="F13" s="51" t="e">
        <f t="shared" si="7"/>
        <v>#REF!</v>
      </c>
      <c r="G13" s="51" t="e">
        <f t="shared" si="7"/>
        <v>#REF!</v>
      </c>
      <c r="H13" s="51" t="e">
        <f t="shared" ref="H13:J13" si="8">H6*0.9</f>
        <v>#REF!</v>
      </c>
      <c r="I13" s="51" t="e">
        <f t="shared" si="8"/>
        <v>#REF!</v>
      </c>
      <c r="J13" s="51" t="e">
        <f t="shared" si="8"/>
        <v>#REF!</v>
      </c>
    </row>
    <row r="14" spans="1:10" x14ac:dyDescent="0.2">
      <c r="A14" s="52">
        <v>2</v>
      </c>
      <c r="B14" s="51" t="e">
        <f t="shared" si="6"/>
        <v>#REF!</v>
      </c>
      <c r="C14" s="51" t="e">
        <f t="shared" si="6"/>
        <v>#REF!</v>
      </c>
      <c r="D14" s="51" t="e">
        <f t="shared" ref="D14:G14" si="9">D7*0.9</f>
        <v>#REF!</v>
      </c>
      <c r="E14" s="51" t="e">
        <f t="shared" si="9"/>
        <v>#REF!</v>
      </c>
      <c r="F14" s="51" t="e">
        <f t="shared" si="9"/>
        <v>#REF!</v>
      </c>
      <c r="G14" s="51" t="e">
        <f t="shared" si="9"/>
        <v>#REF!</v>
      </c>
      <c r="H14" s="51" t="e">
        <f t="shared" ref="H14:J14" si="10">H7*0.9</f>
        <v>#REF!</v>
      </c>
      <c r="I14" s="51" t="e">
        <f t="shared" si="10"/>
        <v>#REF!</v>
      </c>
      <c r="J14" s="51" t="e">
        <f t="shared" si="10"/>
        <v>#REF!</v>
      </c>
    </row>
    <row r="15" spans="1:10" s="31" customFormat="1" x14ac:dyDescent="0.2">
      <c r="A15" s="122"/>
      <c r="B15" s="106"/>
      <c r="C15" s="106"/>
      <c r="D15" s="106"/>
      <c r="E15" s="106"/>
      <c r="F15" s="106"/>
      <c r="G15" s="106"/>
      <c r="H15" s="106"/>
      <c r="I15" s="106"/>
      <c r="J15" s="33"/>
    </row>
    <row r="16" spans="1:10" s="31" customFormat="1" x14ac:dyDescent="0.2">
      <c r="A16" s="11" t="s">
        <v>136</v>
      </c>
      <c r="B16" s="106"/>
      <c r="C16" s="106"/>
      <c r="D16" s="106"/>
      <c r="E16" s="106"/>
      <c r="F16" s="106"/>
      <c r="G16" s="106"/>
      <c r="H16" s="106"/>
      <c r="I16" s="106"/>
      <c r="J16" s="33"/>
    </row>
    <row r="17" spans="1:35" s="31" customFormat="1" x14ac:dyDescent="0.2">
      <c r="A17" s="64"/>
      <c r="B17" s="131">
        <f t="shared" ref="B17:G18" si="11">B3</f>
        <v>44287</v>
      </c>
      <c r="C17" s="130" t="e">
        <f t="shared" si="11"/>
        <v>#REF!</v>
      </c>
      <c r="D17" s="130" t="e">
        <f t="shared" si="11"/>
        <v>#REF!</v>
      </c>
      <c r="E17" s="130" t="e">
        <f t="shared" si="11"/>
        <v>#REF!</v>
      </c>
      <c r="F17" s="130" t="e">
        <f t="shared" si="11"/>
        <v>#REF!</v>
      </c>
      <c r="G17" s="130" t="e">
        <f t="shared" si="11"/>
        <v>#REF!</v>
      </c>
      <c r="H17" s="130" t="e">
        <f t="shared" ref="H17:J17" si="12">H3</f>
        <v>#REF!</v>
      </c>
      <c r="I17" s="130" t="e">
        <f t="shared" si="12"/>
        <v>#REF!</v>
      </c>
      <c r="J17" s="130" t="e">
        <f t="shared" si="12"/>
        <v>#REF!</v>
      </c>
    </row>
    <row r="18" spans="1:35" s="31" customFormat="1" x14ac:dyDescent="0.2">
      <c r="A18" s="108"/>
      <c r="B18" s="131">
        <f t="shared" si="11"/>
        <v>44289</v>
      </c>
      <c r="C18" s="130" t="e">
        <f t="shared" si="11"/>
        <v>#REF!</v>
      </c>
      <c r="D18" s="130" t="e">
        <f t="shared" si="11"/>
        <v>#REF!</v>
      </c>
      <c r="E18" s="130" t="e">
        <f t="shared" si="11"/>
        <v>#REF!</v>
      </c>
      <c r="F18" s="130" t="e">
        <f t="shared" si="11"/>
        <v>#REF!</v>
      </c>
      <c r="G18" s="130" t="e">
        <f t="shared" si="11"/>
        <v>#REF!</v>
      </c>
      <c r="H18" s="130" t="e">
        <f t="shared" ref="H18:J18" si="13">H4</f>
        <v>#REF!</v>
      </c>
      <c r="I18" s="130" t="e">
        <f t="shared" si="13"/>
        <v>#REF!</v>
      </c>
      <c r="J18" s="130" t="e">
        <f t="shared" si="13"/>
        <v>#REF!</v>
      </c>
    </row>
    <row r="19" spans="1:35" s="31" customFormat="1" x14ac:dyDescent="0.2">
      <c r="A19" s="65" t="s">
        <v>63</v>
      </c>
      <c r="B19" s="38"/>
      <c r="C19" s="38"/>
      <c r="D19" s="38"/>
      <c r="E19" s="38"/>
      <c r="F19" s="38"/>
      <c r="G19" s="38"/>
      <c r="H19" s="38"/>
      <c r="I19" s="38"/>
      <c r="J19" s="38"/>
    </row>
    <row r="20" spans="1:35" s="31" customFormat="1" x14ac:dyDescent="0.2">
      <c r="A20" s="52">
        <f>A13</f>
        <v>1</v>
      </c>
      <c r="B20" s="121" t="e">
        <f>B13*0.87</f>
        <v>#REF!</v>
      </c>
      <c r="C20" s="121" t="e">
        <f t="shared" ref="C20:G21" si="14">C13*0.87</f>
        <v>#REF!</v>
      </c>
      <c r="D20" s="121" t="e">
        <f t="shared" si="14"/>
        <v>#REF!</v>
      </c>
      <c r="E20" s="121" t="e">
        <f t="shared" si="14"/>
        <v>#REF!</v>
      </c>
      <c r="F20" s="121" t="e">
        <f t="shared" si="14"/>
        <v>#REF!</v>
      </c>
      <c r="G20" s="121" t="e">
        <f t="shared" si="14"/>
        <v>#REF!</v>
      </c>
      <c r="H20" s="121" t="e">
        <f t="shared" ref="H20:J20" si="15">H13*0.87</f>
        <v>#REF!</v>
      </c>
      <c r="I20" s="121" t="e">
        <f t="shared" si="15"/>
        <v>#REF!</v>
      </c>
      <c r="J20" s="121" t="e">
        <f t="shared" si="15"/>
        <v>#REF!</v>
      </c>
    </row>
    <row r="21" spans="1:35" s="31" customFormat="1" x14ac:dyDescent="0.2">
      <c r="A21" s="52">
        <f>A14</f>
        <v>2</v>
      </c>
      <c r="B21" s="60" t="e">
        <f>B14*0.87</f>
        <v>#REF!</v>
      </c>
      <c r="C21" s="60" t="e">
        <f t="shared" si="14"/>
        <v>#REF!</v>
      </c>
      <c r="D21" s="60" t="e">
        <f t="shared" si="14"/>
        <v>#REF!</v>
      </c>
      <c r="E21" s="60" t="e">
        <f t="shared" si="14"/>
        <v>#REF!</v>
      </c>
      <c r="F21" s="60" t="e">
        <f t="shared" si="14"/>
        <v>#REF!</v>
      </c>
      <c r="G21" s="60" t="e">
        <f t="shared" si="14"/>
        <v>#REF!</v>
      </c>
      <c r="H21" s="60" t="e">
        <f t="shared" ref="H21:J21" si="16">H14*0.87</f>
        <v>#REF!</v>
      </c>
      <c r="I21" s="60" t="e">
        <f t="shared" si="16"/>
        <v>#REF!</v>
      </c>
      <c r="J21" s="60" t="e">
        <f t="shared" si="16"/>
        <v>#REF!</v>
      </c>
    </row>
    <row r="22" spans="1:35" s="31" customFormat="1" ht="11.25" customHeight="1" x14ac:dyDescent="0.2">
      <c r="A22" s="90"/>
      <c r="B22" s="106"/>
      <c r="C22" s="106"/>
      <c r="D22" s="106"/>
      <c r="E22" s="106"/>
      <c r="F22" s="106"/>
      <c r="G22" s="106"/>
      <c r="H22" s="106"/>
      <c r="I22" s="106"/>
      <c r="J22" s="33"/>
    </row>
    <row r="23" spans="1:35" s="31" customFormat="1" x14ac:dyDescent="0.2">
      <c r="A23" s="90"/>
      <c r="B23" s="106"/>
      <c r="C23" s="106"/>
      <c r="D23" s="106"/>
      <c r="E23" s="106"/>
      <c r="F23" s="106"/>
      <c r="G23" s="106"/>
      <c r="H23" s="106"/>
      <c r="I23" s="106"/>
      <c r="J23" s="33"/>
    </row>
    <row r="24" spans="1:35" s="31" customFormat="1" ht="15" x14ac:dyDescent="0.25">
      <c r="A24" s="91" t="s">
        <v>134</v>
      </c>
      <c r="B24" s="91"/>
      <c r="C24" s="91"/>
      <c r="D24" s="91"/>
      <c r="E24" s="21"/>
      <c r="F24" s="21"/>
      <c r="G24" s="21"/>
      <c r="H24" s="21"/>
      <c r="I24" s="107"/>
      <c r="J24" s="56"/>
      <c r="K24" s="21"/>
      <c r="L24" s="21"/>
    </row>
    <row r="25" spans="1:35" hidden="1" x14ac:dyDescent="0.2">
      <c r="A25" s="33"/>
      <c r="B25" s="81">
        <f t="shared" ref="B25:I25" si="17">B10</f>
        <v>44287</v>
      </c>
      <c r="C25" s="81" t="e">
        <f t="shared" si="17"/>
        <v>#REF!</v>
      </c>
      <c r="D25" s="81" t="e">
        <f t="shared" si="17"/>
        <v>#REF!</v>
      </c>
      <c r="E25" s="81" t="e">
        <f t="shared" si="17"/>
        <v>#REF!</v>
      </c>
      <c r="F25" s="81" t="e">
        <f t="shared" si="17"/>
        <v>#REF!</v>
      </c>
      <c r="G25" s="81" t="e">
        <f t="shared" si="17"/>
        <v>#REF!</v>
      </c>
      <c r="H25" s="81" t="e">
        <f t="shared" si="17"/>
        <v>#REF!</v>
      </c>
      <c r="I25" s="81" t="e">
        <f t="shared" si="17"/>
        <v>#REF!</v>
      </c>
      <c r="J25" s="33"/>
    </row>
    <row r="26" spans="1:35" hidden="1" x14ac:dyDescent="0.2">
      <c r="A26" s="65">
        <f t="shared" ref="A26:I28" si="18">A12</f>
        <v>0</v>
      </c>
      <c r="B26" s="38">
        <f t="shared" si="18"/>
        <v>0</v>
      </c>
      <c r="C26" s="38">
        <f t="shared" si="18"/>
        <v>0</v>
      </c>
      <c r="D26" s="38">
        <f t="shared" si="18"/>
        <v>0</v>
      </c>
      <c r="E26" s="38">
        <f t="shared" si="18"/>
        <v>0</v>
      </c>
      <c r="F26" s="38">
        <f t="shared" si="18"/>
        <v>0</v>
      </c>
      <c r="G26" s="38">
        <f t="shared" si="18"/>
        <v>0</v>
      </c>
      <c r="H26" s="38">
        <f t="shared" si="18"/>
        <v>0</v>
      </c>
      <c r="I26" s="38">
        <f t="shared" si="18"/>
        <v>0</v>
      </c>
      <c r="J26" s="32"/>
    </row>
    <row r="27" spans="1:35" hidden="1" x14ac:dyDescent="0.2">
      <c r="A27" s="52">
        <f t="shared" si="18"/>
        <v>1</v>
      </c>
      <c r="B27" s="38" t="e">
        <f>B13+2500</f>
        <v>#REF!</v>
      </c>
      <c r="C27" s="38" t="e">
        <f t="shared" ref="C27:I27" si="19">C13+2500</f>
        <v>#REF!</v>
      </c>
      <c r="D27" s="38" t="e">
        <f t="shared" si="19"/>
        <v>#REF!</v>
      </c>
      <c r="E27" s="38" t="e">
        <f t="shared" si="19"/>
        <v>#REF!</v>
      </c>
      <c r="F27" s="38" t="e">
        <f t="shared" si="19"/>
        <v>#REF!</v>
      </c>
      <c r="G27" s="38" t="e">
        <f t="shared" si="19"/>
        <v>#REF!</v>
      </c>
      <c r="H27" s="38" t="e">
        <f t="shared" si="19"/>
        <v>#REF!</v>
      </c>
      <c r="I27" s="38" t="e">
        <f t="shared" si="19"/>
        <v>#REF!</v>
      </c>
      <c r="J27" s="33"/>
    </row>
    <row r="28" spans="1:35" hidden="1" x14ac:dyDescent="0.2">
      <c r="A28" s="52">
        <f t="shared" si="18"/>
        <v>2</v>
      </c>
      <c r="B28" s="38" t="e">
        <f>B14+5000</f>
        <v>#REF!</v>
      </c>
      <c r="C28" s="38" t="e">
        <f t="shared" ref="C28:I28" si="20">C14+5000</f>
        <v>#REF!</v>
      </c>
      <c r="D28" s="38" t="e">
        <f t="shared" si="20"/>
        <v>#REF!</v>
      </c>
      <c r="E28" s="38" t="e">
        <f t="shared" si="20"/>
        <v>#REF!</v>
      </c>
      <c r="F28" s="38" t="e">
        <f t="shared" si="20"/>
        <v>#REF!</v>
      </c>
      <c r="G28" s="38" t="e">
        <f t="shared" si="20"/>
        <v>#REF!</v>
      </c>
      <c r="H28" s="38" t="e">
        <f t="shared" si="20"/>
        <v>#REF!</v>
      </c>
      <c r="I28" s="38" t="e">
        <f t="shared" si="20"/>
        <v>#REF!</v>
      </c>
      <c r="J28" s="33"/>
    </row>
    <row r="29" spans="1:35" hidden="1" x14ac:dyDescent="0.2">
      <c r="A29" s="31"/>
      <c r="B29" s="31"/>
      <c r="C29" s="31"/>
      <c r="D29" s="31"/>
      <c r="E29" s="31"/>
      <c r="F29" s="31"/>
      <c r="G29" s="31"/>
      <c r="H29" s="31"/>
      <c r="I29" s="31"/>
      <c r="J29" s="31"/>
    </row>
    <row r="30" spans="1:35" ht="132.75" customHeight="1" x14ac:dyDescent="0.2">
      <c r="A30" s="295" t="s">
        <v>133</v>
      </c>
      <c r="B30" s="295"/>
      <c r="C30" s="295"/>
      <c r="D30" s="129" t="s">
        <v>135</v>
      </c>
      <c r="E30" s="129"/>
      <c r="F30" s="129"/>
      <c r="G30" s="129"/>
      <c r="H30" s="129"/>
      <c r="I30" s="129"/>
      <c r="J30" s="129"/>
      <c r="K30" s="129"/>
      <c r="L30" s="129"/>
      <c r="M30" s="129"/>
    </row>
    <row r="31" spans="1:35" x14ac:dyDescent="0.2">
      <c r="A31" s="128"/>
      <c r="B31" s="128"/>
      <c r="C31" s="128"/>
      <c r="D31" s="128"/>
      <c r="E31" s="31"/>
      <c r="F31" s="31"/>
      <c r="G31" s="31"/>
      <c r="H31" s="31"/>
      <c r="I31" s="31"/>
      <c r="J31" s="31"/>
    </row>
    <row r="32" spans="1:35" ht="12.75" customHeight="1" x14ac:dyDescent="0.2">
      <c r="A32" s="95" t="s">
        <v>74</v>
      </c>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row>
    <row r="33" spans="1:35" x14ac:dyDescent="0.2">
      <c r="A33" s="68" t="s">
        <v>75</v>
      </c>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row>
    <row r="34" spans="1:35" x14ac:dyDescent="0.2">
      <c r="A34" s="69" t="s">
        <v>76</v>
      </c>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row>
    <row r="35" spans="1:35" x14ac:dyDescent="0.2">
      <c r="A35" s="69" t="s">
        <v>77</v>
      </c>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row>
    <row r="36" spans="1:35" x14ac:dyDescent="0.2">
      <c r="A36" s="69" t="s">
        <v>78</v>
      </c>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row>
    <row r="37" spans="1:35" ht="21" customHeight="1" x14ac:dyDescent="0.2">
      <c r="A37" s="69" t="s">
        <v>79</v>
      </c>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row>
    <row r="38" spans="1:35" x14ac:dyDescent="0.2">
      <c r="A38" s="69" t="s">
        <v>80</v>
      </c>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row>
    <row r="39" spans="1:35" s="138" customFormat="1" x14ac:dyDescent="0.2">
      <c r="B39" s="136"/>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row>
    <row r="40" spans="1:35" x14ac:dyDescent="0.2">
      <c r="A40" s="98" t="s">
        <v>83</v>
      </c>
      <c r="B40" s="98"/>
    </row>
    <row r="41" spans="1:35" x14ac:dyDescent="0.2">
      <c r="A41" s="140" t="s">
        <v>130</v>
      </c>
      <c r="B41" s="140"/>
      <c r="C41" s="140"/>
      <c r="D41" s="123"/>
    </row>
    <row r="42" spans="1:35" s="31" customFormat="1" x14ac:dyDescent="0.2">
      <c r="A42" s="140" t="s">
        <v>139</v>
      </c>
      <c r="B42" s="141"/>
      <c r="C42" s="141"/>
      <c r="D42" s="141"/>
    </row>
    <row r="43" spans="1:35" s="31" customFormat="1" x14ac:dyDescent="0.2">
      <c r="A43" s="140" t="s">
        <v>140</v>
      </c>
      <c r="B43" s="141"/>
      <c r="C43" s="141"/>
      <c r="D43" s="142"/>
      <c r="E43" s="143"/>
    </row>
    <row r="44" spans="1:35" ht="31.5" customHeight="1" x14ac:dyDescent="0.2">
      <c r="A44" s="97" t="s">
        <v>81</v>
      </c>
      <c r="B44" s="97"/>
      <c r="C44" s="97"/>
      <c r="D44" s="123"/>
    </row>
    <row r="45" spans="1:35" ht="31.5" customHeight="1" x14ac:dyDescent="0.2">
      <c r="A45" s="293" t="s">
        <v>131</v>
      </c>
      <c r="B45" s="293"/>
      <c r="C45" s="293"/>
      <c r="D45" s="123"/>
    </row>
    <row r="46" spans="1:35" x14ac:dyDescent="0.2">
      <c r="A46" s="293"/>
      <c r="B46" s="293"/>
      <c r="C46" s="293"/>
      <c r="D46" s="123"/>
    </row>
    <row r="47" spans="1:35" ht="31.5" customHeight="1" x14ac:dyDescent="0.2">
      <c r="A47" s="294" t="s">
        <v>132</v>
      </c>
      <c r="B47" s="294"/>
      <c r="C47" s="294"/>
      <c r="D47" s="123"/>
    </row>
    <row r="48" spans="1:35" ht="21" customHeight="1" x14ac:dyDescent="0.2">
      <c r="A48" s="294"/>
      <c r="B48" s="294"/>
      <c r="C48" s="294"/>
      <c r="D48" s="123"/>
    </row>
    <row r="49" spans="1:3" ht="31.5" customHeight="1" x14ac:dyDescent="0.2">
      <c r="A49" s="294"/>
      <c r="B49" s="294"/>
      <c r="C49" s="294"/>
    </row>
    <row r="50" spans="1:3" ht="31.5" customHeight="1" x14ac:dyDescent="0.2">
      <c r="A50" s="294"/>
      <c r="B50" s="294"/>
      <c r="C50" s="294"/>
    </row>
    <row r="51" spans="1:3" ht="31.5" customHeight="1" x14ac:dyDescent="0.2">
      <c r="A51" s="294"/>
      <c r="B51" s="294"/>
      <c r="C51" s="294"/>
    </row>
    <row r="52" spans="1:3" ht="31.5" customHeight="1" x14ac:dyDescent="0.2">
      <c r="A52" s="294"/>
      <c r="B52" s="294"/>
      <c r="C52" s="294"/>
    </row>
    <row r="53" spans="1:3" ht="31.5" customHeight="1" x14ac:dyDescent="0.2">
      <c r="A53" s="294"/>
      <c r="B53" s="294"/>
      <c r="C53" s="294"/>
    </row>
    <row r="54" spans="1:3" ht="21" customHeight="1" x14ac:dyDescent="0.2">
      <c r="A54" s="127"/>
      <c r="B54" s="127"/>
      <c r="C54" s="127"/>
    </row>
    <row r="55" spans="1:3" x14ac:dyDescent="0.2">
      <c r="A55" s="127"/>
      <c r="B55" s="127"/>
      <c r="C55" s="127"/>
    </row>
    <row r="56" spans="1:3" ht="52.5" customHeight="1" x14ac:dyDescent="0.2">
      <c r="A56" s="127"/>
      <c r="B56" s="127"/>
      <c r="C56" s="127"/>
    </row>
    <row r="57" spans="1:3" x14ac:dyDescent="0.2">
      <c r="A57" s="126"/>
      <c r="B57" s="126"/>
      <c r="C57" s="126"/>
    </row>
    <row r="58" spans="1:3" ht="52.5" customHeight="1" x14ac:dyDescent="0.2">
      <c r="A58" s="126"/>
      <c r="B58" s="126"/>
      <c r="C58" s="126"/>
    </row>
    <row r="59" spans="1:3" x14ac:dyDescent="0.2">
      <c r="A59" s="126"/>
      <c r="B59" s="126"/>
      <c r="C59" s="126"/>
    </row>
    <row r="60" spans="1:3" ht="42" customHeight="1" x14ac:dyDescent="0.2">
      <c r="A60" s="126"/>
      <c r="B60" s="126"/>
      <c r="C60" s="126"/>
    </row>
  </sheetData>
  <mergeCells count="3">
    <mergeCell ref="A30:C30"/>
    <mergeCell ref="A45:C46"/>
    <mergeCell ref="A47:C53"/>
  </mergeCells>
  <pageMargins left="0.7" right="0.7" top="0.75" bottom="0.75" header="0.3" footer="0.3"/>
  <pageSetup paperSize="9" orientation="portrait" horizontalDpi="4294967295" verticalDpi="4294967295"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8"/>
  <sheetViews>
    <sheetView workbookViewId="0">
      <selection activeCell="G6" sqref="G6:J7"/>
    </sheetView>
  </sheetViews>
  <sheetFormatPr defaultColWidth="9.140625" defaultRowHeight="12.75" x14ac:dyDescent="0.2"/>
  <cols>
    <col min="1" max="1" width="28" style="31" customWidth="1"/>
    <col min="2" max="2" width="12.28515625" style="31" hidden="1" customWidth="1"/>
    <col min="3" max="3" width="13.28515625" style="31" hidden="1" customWidth="1"/>
    <col min="4" max="4" width="10.7109375" style="31" hidden="1" customWidth="1"/>
    <col min="5" max="5" width="11.140625" style="31" hidden="1" customWidth="1"/>
    <col min="6" max="6" width="12.5703125" style="31" hidden="1" customWidth="1"/>
    <col min="7" max="7" width="10.28515625" style="31" customWidth="1"/>
    <col min="8" max="8" width="11.5703125" style="31" customWidth="1"/>
    <col min="9" max="9" width="10.7109375" style="31" customWidth="1"/>
    <col min="10" max="10" width="10.42578125" style="31" customWidth="1"/>
    <col min="11" max="16384" width="9.140625" style="31"/>
  </cols>
  <sheetData>
    <row r="1" spans="1:10" x14ac:dyDescent="0.2">
      <c r="A1" s="63" t="s">
        <v>61</v>
      </c>
      <c r="B1" s="35"/>
      <c r="C1" s="35"/>
      <c r="D1" s="35"/>
      <c r="E1" s="35"/>
      <c r="F1" s="35"/>
      <c r="G1" s="35"/>
      <c r="H1" s="35"/>
      <c r="I1" s="35"/>
      <c r="J1" s="32"/>
    </row>
    <row r="2" spans="1:10" x14ac:dyDescent="0.2">
      <c r="B2" s="106"/>
      <c r="C2" s="106"/>
      <c r="D2" s="106"/>
      <c r="E2" s="106"/>
      <c r="F2" s="106"/>
      <c r="G2" s="106"/>
      <c r="H2" s="106"/>
      <c r="I2" s="106"/>
      <c r="J2" s="33"/>
    </row>
    <row r="3" spans="1:10" x14ac:dyDescent="0.2">
      <c r="A3" s="11" t="s">
        <v>138</v>
      </c>
      <c r="B3" s="131">
        <f>'Горный Детокс'!B3</f>
        <v>44287</v>
      </c>
      <c r="C3" s="130" t="e">
        <f>'Горный Детокс'!C3</f>
        <v>#REF!</v>
      </c>
      <c r="D3" s="130" t="e">
        <f>'Горный Детокс'!D3</f>
        <v>#REF!</v>
      </c>
      <c r="E3" s="130" t="e">
        <f>'Горный Детокс'!E3</f>
        <v>#REF!</v>
      </c>
      <c r="F3" s="130" t="e">
        <f>'Горный Детокс'!F3</f>
        <v>#REF!</v>
      </c>
      <c r="G3" s="130" t="e">
        <f>'Горный Детокс'!G3</f>
        <v>#REF!</v>
      </c>
      <c r="H3" s="130" t="e">
        <f>'Горный Детокс'!H3</f>
        <v>#REF!</v>
      </c>
      <c r="I3" s="130" t="e">
        <f>'Горный Детокс'!I3</f>
        <v>#REF!</v>
      </c>
      <c r="J3" s="130" t="e">
        <f>'Горный Детокс'!J3</f>
        <v>#REF!</v>
      </c>
    </row>
    <row r="4" spans="1:10" x14ac:dyDescent="0.2">
      <c r="A4" s="108"/>
      <c r="B4" s="131">
        <f>'Горный Детокс'!B4</f>
        <v>44289</v>
      </c>
      <c r="C4" s="130" t="e">
        <f>'Горный Детокс'!C4</f>
        <v>#REF!</v>
      </c>
      <c r="D4" s="130" t="e">
        <f>'Горный Детокс'!D4</f>
        <v>#REF!</v>
      </c>
      <c r="E4" s="130" t="e">
        <f>'Горный Детокс'!E4</f>
        <v>#REF!</v>
      </c>
      <c r="F4" s="130" t="e">
        <f>'Горный Детокс'!F4</f>
        <v>#REF!</v>
      </c>
      <c r="G4" s="130" t="e">
        <f>'Горный Детокс'!G4</f>
        <v>#REF!</v>
      </c>
      <c r="H4" s="130" t="e">
        <f>'Горный Детокс'!H4</f>
        <v>#REF!</v>
      </c>
      <c r="I4" s="130" t="e">
        <f>'Горный Детокс'!I4</f>
        <v>#REF!</v>
      </c>
      <c r="J4" s="130" t="e">
        <f>'Горный Детокс'!J4</f>
        <v>#REF!</v>
      </c>
    </row>
    <row r="5" spans="1:10" x14ac:dyDescent="0.2">
      <c r="A5" s="65" t="s">
        <v>63</v>
      </c>
      <c r="B5" s="38"/>
      <c r="C5" s="38"/>
      <c r="D5" s="38"/>
      <c r="E5" s="38"/>
      <c r="F5" s="38"/>
      <c r="G5" s="38"/>
      <c r="H5" s="38"/>
      <c r="I5" s="38"/>
      <c r="J5" s="38"/>
    </row>
    <row r="6" spans="1:10" x14ac:dyDescent="0.2">
      <c r="A6" s="52">
        <v>1</v>
      </c>
      <c r="B6" s="121" t="e">
        <f>'Горный Детокс'!B6*0.85</f>
        <v>#REF!</v>
      </c>
      <c r="C6" s="121" t="e">
        <f>'Горный Детокс'!C6*0.85</f>
        <v>#REF!</v>
      </c>
      <c r="D6" s="121" t="e">
        <f>'Горный Детокс'!D6*0.85</f>
        <v>#REF!</v>
      </c>
      <c r="E6" s="121" t="e">
        <f>'Горный Детокс'!E6*0.85</f>
        <v>#REF!</v>
      </c>
      <c r="F6" s="121" t="e">
        <f>'Горный Детокс'!F6*0.85</f>
        <v>#REF!</v>
      </c>
      <c r="G6" s="60" t="e">
        <f>'Горный Детокс'!G13*0.9</f>
        <v>#REF!</v>
      </c>
      <c r="H6" s="60" t="e">
        <f>'Горный Детокс'!H13*0.9</f>
        <v>#REF!</v>
      </c>
      <c r="I6" s="60" t="e">
        <f>'Горный Детокс'!I13*0.9</f>
        <v>#REF!</v>
      </c>
      <c r="J6" s="60" t="e">
        <f>'Горный Детокс'!J13*0.9</f>
        <v>#REF!</v>
      </c>
    </row>
    <row r="7" spans="1:10" x14ac:dyDescent="0.2">
      <c r="A7" s="52">
        <v>2</v>
      </c>
      <c r="B7" s="60" t="e">
        <f>'Горный Детокс'!B7*0.85</f>
        <v>#REF!</v>
      </c>
      <c r="C7" s="60" t="e">
        <f>'Горный Детокс'!C7*0.85</f>
        <v>#REF!</v>
      </c>
      <c r="D7" s="60" t="e">
        <f>'Горный Детокс'!D7*0.85</f>
        <v>#REF!</v>
      </c>
      <c r="E7" s="60" t="e">
        <f>'Горный Детокс'!E7*0.85</f>
        <v>#REF!</v>
      </c>
      <c r="F7" s="60" t="e">
        <f>'Горный Детокс'!F7*0.85</f>
        <v>#REF!</v>
      </c>
      <c r="G7" s="60" t="e">
        <f>'Горный Детокс'!G14*0.9</f>
        <v>#REF!</v>
      </c>
      <c r="H7" s="60" t="e">
        <f>'Горный Детокс'!H14*0.9</f>
        <v>#REF!</v>
      </c>
      <c r="I7" s="60" t="e">
        <f>'Горный Детокс'!I14*0.9</f>
        <v>#REF!</v>
      </c>
      <c r="J7" s="60" t="e">
        <f>'Горный Детокс'!J14*0.9</f>
        <v>#REF!</v>
      </c>
    </row>
    <row r="8" spans="1:10" x14ac:dyDescent="0.2">
      <c r="A8" s="90"/>
      <c r="B8" s="106"/>
      <c r="C8" s="106"/>
      <c r="D8" s="106"/>
      <c r="E8" s="106"/>
      <c r="F8" s="106"/>
      <c r="G8" s="106"/>
      <c r="H8" s="106"/>
      <c r="I8" s="106"/>
      <c r="J8" s="33"/>
    </row>
    <row r="9" spans="1:10" ht="15" x14ac:dyDescent="0.25">
      <c r="A9" s="91" t="s">
        <v>134</v>
      </c>
      <c r="B9" s="91"/>
      <c r="C9" s="91"/>
      <c r="D9" s="91"/>
      <c r="E9" s="21"/>
      <c r="F9" s="21"/>
      <c r="G9" s="21"/>
      <c r="H9" s="21"/>
      <c r="I9" s="107"/>
      <c r="J9" s="33"/>
    </row>
    <row r="10" spans="1:10" x14ac:dyDescent="0.2">
      <c r="A10" s="90"/>
      <c r="B10" s="106"/>
      <c r="C10" s="106"/>
      <c r="D10" s="106"/>
      <c r="E10" s="106"/>
      <c r="F10" s="106"/>
      <c r="G10" s="106"/>
      <c r="H10" s="106"/>
      <c r="I10" s="106"/>
      <c r="J10" s="33"/>
    </row>
    <row r="12" spans="1:10" hidden="1" x14ac:dyDescent="0.2">
      <c r="A12" s="33"/>
      <c r="B12" s="81" t="e">
        <f>#REF!</f>
        <v>#REF!</v>
      </c>
      <c r="C12" s="81" t="e">
        <f>#REF!</f>
        <v>#REF!</v>
      </c>
      <c r="D12" s="81" t="e">
        <f>#REF!</f>
        <v>#REF!</v>
      </c>
      <c r="E12" s="81" t="e">
        <f>#REF!</f>
        <v>#REF!</v>
      </c>
      <c r="F12" s="81" t="e">
        <f>#REF!</f>
        <v>#REF!</v>
      </c>
      <c r="G12" s="81" t="e">
        <f>#REF!</f>
        <v>#REF!</v>
      </c>
      <c r="H12" s="81" t="e">
        <f>#REF!</f>
        <v>#REF!</v>
      </c>
      <c r="I12" s="81" t="e">
        <f>#REF!</f>
        <v>#REF!</v>
      </c>
      <c r="J12" s="33"/>
    </row>
    <row r="13" spans="1:10" hidden="1" x14ac:dyDescent="0.2">
      <c r="A13" s="65" t="e">
        <f>#REF!</f>
        <v>#REF!</v>
      </c>
      <c r="B13" s="38" t="e">
        <f>#REF!</f>
        <v>#REF!</v>
      </c>
      <c r="C13" s="38" t="e">
        <f>#REF!</f>
        <v>#REF!</v>
      </c>
      <c r="D13" s="38" t="e">
        <f>#REF!</f>
        <v>#REF!</v>
      </c>
      <c r="E13" s="38" t="e">
        <f>#REF!</f>
        <v>#REF!</v>
      </c>
      <c r="F13" s="38" t="e">
        <f>#REF!</f>
        <v>#REF!</v>
      </c>
      <c r="G13" s="38" t="e">
        <f>#REF!</f>
        <v>#REF!</v>
      </c>
      <c r="H13" s="38" t="e">
        <f>#REF!</f>
        <v>#REF!</v>
      </c>
      <c r="I13" s="38" t="e">
        <f>#REF!</f>
        <v>#REF!</v>
      </c>
      <c r="J13" s="32"/>
    </row>
    <row r="14" spans="1:10" hidden="1" x14ac:dyDescent="0.2">
      <c r="A14" s="52" t="e">
        <f>#REF!</f>
        <v>#REF!</v>
      </c>
      <c r="B14" s="38" t="e">
        <f>#REF!+2500</f>
        <v>#REF!</v>
      </c>
      <c r="C14" s="38" t="e">
        <f>#REF!+2500</f>
        <v>#REF!</v>
      </c>
      <c r="D14" s="38" t="e">
        <f>#REF!+2500</f>
        <v>#REF!</v>
      </c>
      <c r="E14" s="38" t="e">
        <f>#REF!+2500</f>
        <v>#REF!</v>
      </c>
      <c r="F14" s="38" t="e">
        <f>#REF!+2500</f>
        <v>#REF!</v>
      </c>
      <c r="G14" s="38" t="e">
        <f>#REF!+2500</f>
        <v>#REF!</v>
      </c>
      <c r="H14" s="38" t="e">
        <f>#REF!+2500</f>
        <v>#REF!</v>
      </c>
      <c r="I14" s="38" t="e">
        <f>#REF!+2500</f>
        <v>#REF!</v>
      </c>
      <c r="J14" s="33"/>
    </row>
    <row r="15" spans="1:10" hidden="1" x14ac:dyDescent="0.2">
      <c r="A15" s="52" t="e">
        <f>#REF!</f>
        <v>#REF!</v>
      </c>
      <c r="B15" s="38" t="e">
        <f>#REF!+5000</f>
        <v>#REF!</v>
      </c>
      <c r="C15" s="38" t="e">
        <f>#REF!+5000</f>
        <v>#REF!</v>
      </c>
      <c r="D15" s="38" t="e">
        <f>#REF!+5000</f>
        <v>#REF!</v>
      </c>
      <c r="E15" s="38" t="e">
        <f>#REF!+5000</f>
        <v>#REF!</v>
      </c>
      <c r="F15" s="38" t="e">
        <f>#REF!+5000</f>
        <v>#REF!</v>
      </c>
      <c r="G15" s="38" t="e">
        <f>#REF!+5000</f>
        <v>#REF!</v>
      </c>
      <c r="H15" s="38" t="e">
        <f>#REF!+5000</f>
        <v>#REF!</v>
      </c>
      <c r="I15" s="38" t="e">
        <f>#REF!+5000</f>
        <v>#REF!</v>
      </c>
      <c r="J15" s="33"/>
    </row>
    <row r="16" spans="1:10" hidden="1" x14ac:dyDescent="0.2"/>
    <row r="17" spans="1:35" ht="142.5" customHeight="1" x14ac:dyDescent="0.2">
      <c r="A17" s="291" t="s">
        <v>133</v>
      </c>
      <c r="B17" s="291"/>
      <c r="C17" s="291"/>
      <c r="D17" s="129" t="s">
        <v>135</v>
      </c>
      <c r="E17" s="129"/>
      <c r="F17" s="129"/>
      <c r="G17" s="129"/>
      <c r="H17" s="129"/>
      <c r="I17" s="129"/>
      <c r="J17" s="129"/>
      <c r="K17" s="129"/>
      <c r="L17" s="129"/>
      <c r="M17" s="129"/>
    </row>
    <row r="18" spans="1:35" x14ac:dyDescent="0.2">
      <c r="A18" s="128"/>
      <c r="B18" s="128"/>
      <c r="C18" s="128"/>
      <c r="D18" s="128"/>
    </row>
    <row r="19" spans="1:35" ht="12.75" customHeight="1" x14ac:dyDescent="0.2">
      <c r="A19" s="128"/>
      <c r="B19" s="128"/>
      <c r="C19" s="128"/>
      <c r="D19" s="292"/>
      <c r="E19" s="292"/>
      <c r="F19" s="292"/>
      <c r="G19" s="292"/>
      <c r="H19" s="292"/>
      <c r="I19" s="292"/>
      <c r="J19" s="292"/>
      <c r="K19" s="292"/>
      <c r="L19" s="292"/>
    </row>
    <row r="20" spans="1:35" ht="12.75" customHeight="1" x14ac:dyDescent="0.2">
      <c r="A20" s="95" t="s">
        <v>74</v>
      </c>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x14ac:dyDescent="0.2">
      <c r="A21" s="68" t="s">
        <v>75</v>
      </c>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x14ac:dyDescent="0.2">
      <c r="A22" s="69" t="s">
        <v>76</v>
      </c>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x14ac:dyDescent="0.2">
      <c r="A23" s="69" t="s">
        <v>77</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x14ac:dyDescent="0.2">
      <c r="A24" s="69" t="s">
        <v>78</v>
      </c>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ht="21" customHeight="1" x14ac:dyDescent="0.2">
      <c r="A25" s="69" t="s">
        <v>79</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row>
    <row r="26" spans="1:35" x14ac:dyDescent="0.2">
      <c r="A26" s="69" t="s">
        <v>80</v>
      </c>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row>
    <row r="27" spans="1:35" x14ac:dyDescent="0.2">
      <c r="A27" s="69"/>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row>
    <row r="28" spans="1:35" x14ac:dyDescent="0.2">
      <c r="A28" s="98" t="s">
        <v>83</v>
      </c>
      <c r="C28" s="125"/>
      <c r="D28" s="125"/>
    </row>
    <row r="29" spans="1:35" x14ac:dyDescent="0.2">
      <c r="A29" s="140" t="s">
        <v>130</v>
      </c>
      <c r="B29" s="140"/>
      <c r="C29" s="140"/>
    </row>
    <row r="30" spans="1:35" x14ac:dyDescent="0.2">
      <c r="A30" s="140" t="s">
        <v>139</v>
      </c>
      <c r="B30" s="141"/>
      <c r="C30" s="141"/>
      <c r="D30" s="141"/>
    </row>
    <row r="31" spans="1:35" x14ac:dyDescent="0.2">
      <c r="A31" s="140" t="s">
        <v>140</v>
      </c>
      <c r="B31" s="141"/>
      <c r="C31" s="141"/>
      <c r="D31" s="142"/>
      <c r="E31" s="143"/>
    </row>
    <row r="32" spans="1:35" ht="31.5" customHeight="1" x14ac:dyDescent="0.2">
      <c r="A32" s="97" t="s">
        <v>81</v>
      </c>
      <c r="B32" s="97"/>
      <c r="C32" s="97"/>
      <c r="D32" s="123"/>
    </row>
    <row r="33" spans="1:4" ht="31.5" customHeight="1" x14ac:dyDescent="0.2">
      <c r="A33" s="293" t="s">
        <v>131</v>
      </c>
      <c r="B33" s="293"/>
      <c r="C33" s="293"/>
      <c r="D33" s="123"/>
    </row>
    <row r="34" spans="1:4" x14ac:dyDescent="0.2">
      <c r="A34" s="293"/>
      <c r="B34" s="293"/>
      <c r="C34" s="293"/>
      <c r="D34" s="123"/>
    </row>
    <row r="35" spans="1:4" ht="31.5" customHeight="1" x14ac:dyDescent="0.2">
      <c r="A35" s="294" t="s">
        <v>132</v>
      </c>
      <c r="B35" s="294"/>
      <c r="C35" s="294"/>
      <c r="D35" s="123"/>
    </row>
    <row r="36" spans="1:4" ht="21" customHeight="1" x14ac:dyDescent="0.2">
      <c r="A36" s="294"/>
      <c r="B36" s="294"/>
      <c r="C36" s="294"/>
      <c r="D36" s="123"/>
    </row>
    <row r="37" spans="1:4" ht="31.5" customHeight="1" x14ac:dyDescent="0.2">
      <c r="A37" s="294"/>
      <c r="B37" s="294"/>
      <c r="C37" s="294"/>
    </row>
    <row r="38" spans="1:4" ht="31.5" customHeight="1" x14ac:dyDescent="0.2">
      <c r="A38" s="294"/>
      <c r="B38" s="294"/>
      <c r="C38" s="294"/>
    </row>
    <row r="39" spans="1:4" ht="31.5" customHeight="1" x14ac:dyDescent="0.2">
      <c r="A39" s="294"/>
      <c r="B39" s="294"/>
      <c r="C39" s="294"/>
    </row>
    <row r="40" spans="1:4" ht="31.5" customHeight="1" x14ac:dyDescent="0.2">
      <c r="A40" s="294"/>
      <c r="B40" s="294"/>
      <c r="C40" s="294"/>
    </row>
    <row r="41" spans="1:4" ht="31.5" customHeight="1" x14ac:dyDescent="0.2">
      <c r="A41" s="294"/>
      <c r="B41" s="294"/>
      <c r="C41" s="294"/>
    </row>
    <row r="42" spans="1:4" ht="21" customHeight="1" x14ac:dyDescent="0.2">
      <c r="A42" s="127"/>
      <c r="B42" s="127"/>
      <c r="C42" s="127"/>
    </row>
    <row r="43" spans="1:4" x14ac:dyDescent="0.2">
      <c r="A43" s="127"/>
      <c r="B43" s="127"/>
      <c r="C43" s="127"/>
    </row>
    <row r="44" spans="1:4" ht="52.5" customHeight="1" x14ac:dyDescent="0.2">
      <c r="A44" s="127"/>
      <c r="B44" s="127"/>
      <c r="C44" s="127"/>
    </row>
    <row r="45" spans="1:4" x14ac:dyDescent="0.2">
      <c r="A45" s="126"/>
      <c r="B45" s="126"/>
      <c r="C45" s="126"/>
    </row>
    <row r="46" spans="1:4" ht="52.5" customHeight="1" x14ac:dyDescent="0.2">
      <c r="A46" s="126"/>
      <c r="B46" s="126"/>
      <c r="C46" s="126"/>
    </row>
    <row r="47" spans="1:4" x14ac:dyDescent="0.2">
      <c r="A47" s="126"/>
      <c r="B47" s="126"/>
      <c r="C47" s="126"/>
    </row>
    <row r="48" spans="1:4" ht="42" customHeight="1" x14ac:dyDescent="0.2">
      <c r="A48" s="126"/>
      <c r="B48" s="126"/>
      <c r="C48" s="126"/>
    </row>
  </sheetData>
  <mergeCells count="4">
    <mergeCell ref="A17:C17"/>
    <mergeCell ref="D19:L19"/>
    <mergeCell ref="A33:C34"/>
    <mergeCell ref="A35:C41"/>
  </mergeCells>
  <pageMargins left="0.7" right="0.7" top="0.75" bottom="0.75" header="0.3" footer="0.3"/>
  <pageSetup paperSize="9" orientation="portrait" horizontalDpi="4294967295" verticalDpi="4294967295"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10"/>
  <sheetViews>
    <sheetView workbookViewId="0">
      <selection activeCell="BK3" sqref="BK3"/>
    </sheetView>
  </sheetViews>
  <sheetFormatPr defaultColWidth="9.140625" defaultRowHeight="12.75" x14ac:dyDescent="0.2"/>
  <cols>
    <col min="1" max="1" width="66" style="32" customWidth="1"/>
    <col min="2" max="62" width="11" style="32" hidden="1" customWidth="1"/>
    <col min="63" max="69" width="11" style="32" customWidth="1"/>
    <col min="70" max="70" width="10.42578125" style="32" customWidth="1"/>
    <col min="71" max="71" width="11.28515625" style="32" customWidth="1"/>
    <col min="72" max="72" width="11.7109375" style="32" customWidth="1"/>
    <col min="73" max="73" width="10.5703125" style="32" customWidth="1"/>
    <col min="74" max="74" width="12" style="32" customWidth="1"/>
    <col min="75" max="75" width="11.140625" style="32" customWidth="1"/>
    <col min="76" max="76" width="10.42578125" style="32" customWidth="1"/>
    <col min="77" max="77" width="11.42578125" style="32" customWidth="1"/>
    <col min="78" max="78" width="11.28515625" style="32" customWidth="1"/>
    <col min="79" max="81" width="11" style="32" customWidth="1"/>
    <col min="82" max="82" width="9.85546875" style="32" customWidth="1"/>
    <col min="83" max="16384" width="9.140625" style="32"/>
  </cols>
  <sheetData>
    <row r="1" spans="1:82" x14ac:dyDescent="0.2">
      <c r="A1" s="63" t="s">
        <v>61</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row>
    <row r="2" spans="1:82" x14ac:dyDescent="0.2">
      <c r="A2" s="11" t="s">
        <v>16</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row>
    <row r="3" spans="1:82" s="33" customFormat="1" ht="26.25" customHeight="1" x14ac:dyDescent="0.2">
      <c r="A3" s="64" t="s">
        <v>97</v>
      </c>
      <c r="B3" s="81" t="e">
        <f>'BAR BB| Open rates'!#REF!</f>
        <v>#REF!</v>
      </c>
      <c r="C3" s="81" t="e">
        <f>'BAR BB| Open rates'!#REF!</f>
        <v>#REF!</v>
      </c>
      <c r="D3" s="81" t="e">
        <f>'BAR BB| Open rates'!#REF!</f>
        <v>#REF!</v>
      </c>
      <c r="E3" s="81" t="e">
        <f>'BAR BB| Open rates'!#REF!</f>
        <v>#REF!</v>
      </c>
      <c r="F3" s="81" t="e">
        <f>'BAR BB| Open rates'!#REF!</f>
        <v>#REF!</v>
      </c>
      <c r="G3" s="81" t="e">
        <f>'BAR BB| Open rates'!#REF!</f>
        <v>#REF!</v>
      </c>
      <c r="H3" s="81" t="e">
        <f>'BAR BB| Open rates'!#REF!</f>
        <v>#REF!</v>
      </c>
      <c r="I3" s="81" t="e">
        <f>'BAR BB| Open rates'!#REF!</f>
        <v>#REF!</v>
      </c>
      <c r="J3" s="81" t="e">
        <f>'BAR BB| Open rates'!#REF!</f>
        <v>#REF!</v>
      </c>
      <c r="K3" s="81" t="e">
        <f>'BAR BB| Open rates'!#REF!</f>
        <v>#REF!</v>
      </c>
      <c r="L3" s="81" t="e">
        <f>'BAR BB| Open rates'!#REF!</f>
        <v>#REF!</v>
      </c>
      <c r="M3" s="81" t="e">
        <f>'BAR BB| Open rates'!#REF!</f>
        <v>#REF!</v>
      </c>
      <c r="N3" s="81" t="e">
        <f>'BAR BB| Open rates'!#REF!</f>
        <v>#REF!</v>
      </c>
      <c r="O3" s="81" t="e">
        <f>'BAR BB| Open rates'!#REF!</f>
        <v>#REF!</v>
      </c>
      <c r="P3" s="81" t="e">
        <f>'BAR BB| Open rates'!#REF!</f>
        <v>#REF!</v>
      </c>
      <c r="Q3" s="81" t="e">
        <f>'BAR BB| Open rates'!#REF!</f>
        <v>#REF!</v>
      </c>
      <c r="R3" s="81" t="e">
        <f>'BAR BB| Open rates'!#REF!</f>
        <v>#REF!</v>
      </c>
      <c r="S3" s="81" t="e">
        <f>'BAR BB| Open rates'!#REF!</f>
        <v>#REF!</v>
      </c>
      <c r="T3" s="81" t="e">
        <f>'BAR BB| Open rates'!#REF!</f>
        <v>#REF!</v>
      </c>
      <c r="U3" s="81" t="e">
        <f>'BAR BB| Open rates'!#REF!</f>
        <v>#REF!</v>
      </c>
      <c r="V3" s="81" t="e">
        <f>'BAR BB| Open rates'!#REF!</f>
        <v>#REF!</v>
      </c>
      <c r="W3" s="81" t="e">
        <f>'BAR BB| Open rates'!#REF!</f>
        <v>#REF!</v>
      </c>
      <c r="X3" s="81" t="e">
        <f>'BAR BB| Open rates'!#REF!</f>
        <v>#REF!</v>
      </c>
      <c r="Y3" s="81" t="e">
        <f>'BAR BB| Open rates'!#REF!</f>
        <v>#REF!</v>
      </c>
      <c r="Z3" s="81" t="e">
        <f>'BAR BB| Open rates'!#REF!</f>
        <v>#REF!</v>
      </c>
      <c r="AA3" s="81" t="e">
        <f>'BAR BB| Open rates'!#REF!</f>
        <v>#REF!</v>
      </c>
      <c r="AB3" s="81" t="e">
        <f>'BAR BB| Open rates'!#REF!</f>
        <v>#REF!</v>
      </c>
      <c r="AC3" s="81" t="e">
        <f>'BAR BB| Open rates'!#REF!</f>
        <v>#REF!</v>
      </c>
      <c r="AD3" s="81" t="e">
        <f>'BAR BB| Open rates'!#REF!</f>
        <v>#REF!</v>
      </c>
      <c r="AE3" s="81" t="e">
        <f>'BAR BB| Open rates'!#REF!</f>
        <v>#REF!</v>
      </c>
      <c r="AF3" s="81" t="e">
        <f>'BAR BB| Open rates'!#REF!</f>
        <v>#REF!</v>
      </c>
      <c r="AG3" s="112" t="e">
        <f>'BAR BB| Open rates'!#REF!</f>
        <v>#REF!</v>
      </c>
      <c r="AH3" s="114" t="e">
        <f>'BAR BB| Open rates'!#REF!</f>
        <v>#REF!</v>
      </c>
      <c r="AI3" s="114" t="e">
        <f>'BAR BB| Open rates'!#REF!</f>
        <v>#REF!</v>
      </c>
      <c r="AJ3" s="114" t="e">
        <f>'BAR BB| Open rates'!#REF!</f>
        <v>#REF!</v>
      </c>
      <c r="AK3" s="114" t="e">
        <f>'BAR BB| Open rates'!#REF!</f>
        <v>#REF!</v>
      </c>
      <c r="AL3" s="114" t="e">
        <f>'BAR BB| Open rates'!#REF!</f>
        <v>#REF!</v>
      </c>
      <c r="AM3" s="114" t="e">
        <f>'BAR BB| Open rates'!#REF!</f>
        <v>#REF!</v>
      </c>
      <c r="AN3" s="114" t="e">
        <f>'BAR BB| Open rates'!#REF!</f>
        <v>#REF!</v>
      </c>
      <c r="AO3" s="114" t="e">
        <f>'BAR BB| Open rates'!#REF!</f>
        <v>#REF!</v>
      </c>
      <c r="AP3" s="114" t="e">
        <f>'BAR BB| Open rates'!#REF!</f>
        <v>#REF!</v>
      </c>
      <c r="AQ3" s="114" t="e">
        <f>'BAR BB| Open rates'!#REF!</f>
        <v>#REF!</v>
      </c>
      <c r="AR3" s="114" t="e">
        <f>'BAR BB| Open rates'!#REF!</f>
        <v>#REF!</v>
      </c>
      <c r="AS3" s="114" t="e">
        <f>'BAR BB| Open rates'!#REF!</f>
        <v>#REF!</v>
      </c>
      <c r="AT3" s="114" t="e">
        <f>'BAR BB| Open rates'!#REF!</f>
        <v>#REF!</v>
      </c>
      <c r="AU3" s="114" t="e">
        <f>'BAR BB| Open rates'!#REF!</f>
        <v>#REF!</v>
      </c>
      <c r="AV3" s="114" t="e">
        <f>'BAR BB| Open rates'!#REF!</f>
        <v>#REF!</v>
      </c>
      <c r="AW3" s="114" t="e">
        <f>'BAR BB| Open rates'!#REF!</f>
        <v>#REF!</v>
      </c>
      <c r="AX3" s="114" t="e">
        <f>'BAR BB| Open rates'!#REF!</f>
        <v>#REF!</v>
      </c>
      <c r="AY3" s="114" t="e">
        <f>'BAR BB| Open rates'!#REF!</f>
        <v>#REF!</v>
      </c>
      <c r="AZ3" s="114" t="e">
        <f>'BAR BB| Open rates'!#REF!</f>
        <v>#REF!</v>
      </c>
      <c r="BA3" s="114" t="e">
        <f>'BAR BB| Open rates'!#REF!</f>
        <v>#REF!</v>
      </c>
      <c r="BB3" s="114" t="e">
        <f>'BAR BB| Open rates'!#REF!</f>
        <v>#REF!</v>
      </c>
      <c r="BC3" s="114" t="e">
        <f>'BAR BB| Open rates'!#REF!</f>
        <v>#REF!</v>
      </c>
      <c r="BD3" s="114" t="e">
        <f>'BAR BB| Open rates'!#REF!</f>
        <v>#REF!</v>
      </c>
      <c r="BE3" s="114" t="e">
        <f>'BAR BB| Open rates'!#REF!</f>
        <v>#REF!</v>
      </c>
      <c r="BF3" s="114" t="e">
        <f>'BAR BB| Open rates'!#REF!</f>
        <v>#REF!</v>
      </c>
      <c r="BG3" s="114" t="e">
        <f>'BAR BB| Open rates'!#REF!</f>
        <v>#REF!</v>
      </c>
      <c r="BH3" s="114" t="e">
        <f>'BAR BB| Open rates'!#REF!</f>
        <v>#REF!</v>
      </c>
      <c r="BI3" s="114" t="e">
        <f>'BAR BB| Open rates'!#REF!</f>
        <v>#REF!</v>
      </c>
      <c r="BJ3" s="114" t="e">
        <f>'BAR BB| Open rates'!#REF!</f>
        <v>#REF!</v>
      </c>
      <c r="BK3" s="114" t="e">
        <f>'BAR BB| Open rates'!#REF!</f>
        <v>#REF!</v>
      </c>
      <c r="BL3" s="114" t="e">
        <f>'BAR BB| Open rates'!#REF!</f>
        <v>#REF!</v>
      </c>
      <c r="BM3" s="114" t="e">
        <f>'BAR BB| Open rates'!#REF!</f>
        <v>#REF!</v>
      </c>
      <c r="BN3" s="114" t="e">
        <f>'BAR BB| Open rates'!#REF!</f>
        <v>#REF!</v>
      </c>
      <c r="BO3" s="114" t="e">
        <f>'BAR BB| Open rates'!#REF!</f>
        <v>#REF!</v>
      </c>
      <c r="BP3" s="114" t="e">
        <f>'BAR BB| Open rates'!#REF!</f>
        <v>#REF!</v>
      </c>
      <c r="BQ3" s="114" t="e">
        <f>'BAR BB| Open rates'!#REF!</f>
        <v>#REF!</v>
      </c>
      <c r="BR3" s="114" t="e">
        <f>'BAR BB| Open rates'!#REF!</f>
        <v>#REF!</v>
      </c>
      <c r="BS3" s="114" t="e">
        <f>'BAR BB| Open rates'!#REF!</f>
        <v>#REF!</v>
      </c>
      <c r="BT3" s="114" t="e">
        <f>'BAR BB| Open rates'!#REF!</f>
        <v>#REF!</v>
      </c>
      <c r="BU3" s="114" t="e">
        <f>'BAR BB| Open rates'!#REF!</f>
        <v>#REF!</v>
      </c>
      <c r="BV3" s="114" t="e">
        <f>'BAR BB| Open rates'!#REF!</f>
        <v>#REF!</v>
      </c>
      <c r="BW3" s="114" t="e">
        <f>'BAR BB| Open rates'!#REF!</f>
        <v>#REF!</v>
      </c>
      <c r="BX3" s="114" t="e">
        <f>'BAR BB| Open rates'!#REF!</f>
        <v>#REF!</v>
      </c>
      <c r="BY3" s="114" t="e">
        <f>'BAR BB| Open rates'!#REF!</f>
        <v>#REF!</v>
      </c>
      <c r="BZ3" s="114" t="e">
        <f>'BAR BB| Open rates'!#REF!</f>
        <v>#REF!</v>
      </c>
      <c r="CA3" s="114" t="e">
        <f>'BAR BB| Open rates'!#REF!</f>
        <v>#REF!</v>
      </c>
      <c r="CB3" s="114" t="e">
        <f>'BAR BB| Open rates'!#REF!</f>
        <v>#REF!</v>
      </c>
      <c r="CC3" s="114" t="e">
        <f>'BAR BB| Open rates'!#REF!</f>
        <v>#REF!</v>
      </c>
      <c r="CD3" s="114" t="e">
        <f>'BAR BB| Open rates'!#REF!</f>
        <v>#REF!</v>
      </c>
    </row>
    <row r="4" spans="1:82" s="33" customFormat="1" ht="26.25" customHeight="1" x14ac:dyDescent="0.2">
      <c r="A4" s="108"/>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4" t="e">
        <f>'BAR BB| Open rates'!#REF!</f>
        <v>#REF!</v>
      </c>
      <c r="AI4" s="114" t="e">
        <f>'BAR BB| Open rates'!#REF!</f>
        <v>#REF!</v>
      </c>
      <c r="AJ4" s="114" t="e">
        <f>'BAR BB| Open rates'!#REF!</f>
        <v>#REF!</v>
      </c>
      <c r="AK4" s="114" t="e">
        <f>'BAR BB| Open rates'!#REF!</f>
        <v>#REF!</v>
      </c>
      <c r="AL4" s="114" t="e">
        <f>'BAR BB| Open rates'!#REF!</f>
        <v>#REF!</v>
      </c>
      <c r="AM4" s="114" t="e">
        <f>'BAR BB| Open rates'!#REF!</f>
        <v>#REF!</v>
      </c>
      <c r="AN4" s="114" t="e">
        <f>'BAR BB| Open rates'!#REF!</f>
        <v>#REF!</v>
      </c>
      <c r="AO4" s="114" t="e">
        <f>'BAR BB| Open rates'!#REF!</f>
        <v>#REF!</v>
      </c>
      <c r="AP4" s="114" t="e">
        <f>'BAR BB| Open rates'!#REF!</f>
        <v>#REF!</v>
      </c>
      <c r="AQ4" s="114" t="e">
        <f>'BAR BB| Open rates'!#REF!</f>
        <v>#REF!</v>
      </c>
      <c r="AR4" s="114" t="e">
        <f>'BAR BB| Open rates'!#REF!</f>
        <v>#REF!</v>
      </c>
      <c r="AS4" s="114" t="e">
        <f>'BAR BB| Open rates'!#REF!</f>
        <v>#REF!</v>
      </c>
      <c r="AT4" s="114" t="e">
        <f>'BAR BB| Open rates'!#REF!</f>
        <v>#REF!</v>
      </c>
      <c r="AU4" s="114" t="e">
        <f>'BAR BB| Open rates'!#REF!</f>
        <v>#REF!</v>
      </c>
      <c r="AV4" s="114" t="e">
        <f>'BAR BB| Open rates'!#REF!</f>
        <v>#REF!</v>
      </c>
      <c r="AW4" s="114" t="e">
        <f>'BAR BB| Open rates'!#REF!</f>
        <v>#REF!</v>
      </c>
      <c r="AX4" s="114" t="e">
        <f>'BAR BB| Open rates'!#REF!</f>
        <v>#REF!</v>
      </c>
      <c r="AY4" s="114" t="e">
        <f>'BAR BB| Open rates'!#REF!</f>
        <v>#REF!</v>
      </c>
      <c r="AZ4" s="114" t="e">
        <f>'BAR BB| Open rates'!#REF!</f>
        <v>#REF!</v>
      </c>
      <c r="BA4" s="114" t="e">
        <f>'BAR BB| Open rates'!#REF!</f>
        <v>#REF!</v>
      </c>
      <c r="BB4" s="114" t="e">
        <f>'BAR BB| Open rates'!#REF!</f>
        <v>#REF!</v>
      </c>
      <c r="BC4" s="114" t="e">
        <f>'BAR BB| Open rates'!#REF!</f>
        <v>#REF!</v>
      </c>
      <c r="BD4" s="114" t="e">
        <f>'BAR BB| Open rates'!#REF!</f>
        <v>#REF!</v>
      </c>
      <c r="BE4" s="114" t="e">
        <f>'BAR BB| Open rates'!#REF!</f>
        <v>#REF!</v>
      </c>
      <c r="BF4" s="114" t="e">
        <f>'BAR BB| Open rates'!#REF!</f>
        <v>#REF!</v>
      </c>
      <c r="BG4" s="114" t="e">
        <f>'BAR BB| Open rates'!#REF!</f>
        <v>#REF!</v>
      </c>
      <c r="BH4" s="114" t="e">
        <f>'BAR BB| Open rates'!#REF!</f>
        <v>#REF!</v>
      </c>
      <c r="BI4" s="114" t="e">
        <f>'BAR BB| Open rates'!#REF!</f>
        <v>#REF!</v>
      </c>
      <c r="BJ4" s="114" t="e">
        <f>'BAR BB| Open rates'!#REF!</f>
        <v>#REF!</v>
      </c>
      <c r="BK4" s="114" t="e">
        <f>'BAR BB| Open rates'!#REF!</f>
        <v>#REF!</v>
      </c>
      <c r="BL4" s="114" t="e">
        <f>'BAR BB| Open rates'!#REF!</f>
        <v>#REF!</v>
      </c>
      <c r="BM4" s="114" t="e">
        <f>'BAR BB| Open rates'!#REF!</f>
        <v>#REF!</v>
      </c>
      <c r="BN4" s="114" t="e">
        <f>'BAR BB| Open rates'!#REF!</f>
        <v>#REF!</v>
      </c>
      <c r="BO4" s="114" t="e">
        <f>'BAR BB| Open rates'!#REF!</f>
        <v>#REF!</v>
      </c>
      <c r="BP4" s="114" t="e">
        <f>'BAR BB| Open rates'!#REF!</f>
        <v>#REF!</v>
      </c>
      <c r="BQ4" s="114" t="e">
        <f>'BAR BB| Open rates'!#REF!</f>
        <v>#REF!</v>
      </c>
      <c r="BR4" s="114" t="e">
        <f>'BAR BB| Open rates'!#REF!</f>
        <v>#REF!</v>
      </c>
      <c r="BS4" s="114" t="e">
        <f>'BAR BB| Open rates'!#REF!</f>
        <v>#REF!</v>
      </c>
      <c r="BT4" s="114" t="e">
        <f>'BAR BB| Open rates'!#REF!</f>
        <v>#REF!</v>
      </c>
      <c r="BU4" s="114" t="e">
        <f>'BAR BB| Open rates'!#REF!</f>
        <v>#REF!</v>
      </c>
      <c r="BV4" s="114" t="e">
        <f>'BAR BB| Open rates'!#REF!</f>
        <v>#REF!</v>
      </c>
      <c r="BW4" s="114" t="e">
        <f>'BAR BB| Open rates'!#REF!</f>
        <v>#REF!</v>
      </c>
      <c r="BX4" s="114" t="e">
        <f>'BAR BB| Open rates'!#REF!</f>
        <v>#REF!</v>
      </c>
      <c r="BY4" s="114" t="e">
        <f>'BAR BB| Open rates'!#REF!</f>
        <v>#REF!</v>
      </c>
      <c r="BZ4" s="114" t="e">
        <f>'BAR BB| Open rates'!#REF!</f>
        <v>#REF!</v>
      </c>
      <c r="CA4" s="114" t="e">
        <f>'BAR BB| Open rates'!#REF!</f>
        <v>#REF!</v>
      </c>
      <c r="CB4" s="114" t="e">
        <f>'BAR BB| Open rates'!#REF!</f>
        <v>#REF!</v>
      </c>
      <c r="CC4" s="114" t="e">
        <f>'BAR BB| Open rates'!#REF!</f>
        <v>#REF!</v>
      </c>
      <c r="CD4" s="114" t="e">
        <f>'BAR BB| Open rates'!#REF!</f>
        <v>#REF!</v>
      </c>
    </row>
    <row r="5" spans="1:82" s="36" customFormat="1" ht="12" customHeight="1" x14ac:dyDescent="0.2">
      <c r="A5" s="65" t="s">
        <v>63</v>
      </c>
      <c r="B5" s="35"/>
      <c r="C5" s="35"/>
      <c r="D5" s="35"/>
      <c r="E5" s="35"/>
      <c r="F5" s="35"/>
      <c r="G5" s="35"/>
      <c r="H5" s="35"/>
      <c r="I5" s="35"/>
      <c r="J5" s="61"/>
      <c r="K5" s="61"/>
      <c r="L5" s="61"/>
      <c r="M5" s="61"/>
      <c r="N5" s="61"/>
      <c r="O5" s="61"/>
      <c r="P5" s="61"/>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row>
    <row r="6" spans="1:82" s="36" customFormat="1" ht="12" customHeight="1" x14ac:dyDescent="0.2">
      <c r="A6" s="52">
        <v>1</v>
      </c>
      <c r="B6" s="43" t="e">
        <f>'BAR BB| Open rates'!#REF!</f>
        <v>#REF!</v>
      </c>
      <c r="C6" s="43" t="e">
        <f>'BAR BB| Open rates'!#REF!</f>
        <v>#REF!</v>
      </c>
      <c r="D6" s="43" t="e">
        <f>'BAR BB| Open rates'!#REF!</f>
        <v>#REF!</v>
      </c>
      <c r="E6" s="43" t="e">
        <f>'BAR BB| Open rates'!#REF!</f>
        <v>#REF!</v>
      </c>
      <c r="F6" s="43" t="e">
        <f>'BAR BB| Open rates'!#REF!</f>
        <v>#REF!</v>
      </c>
      <c r="G6" s="43" t="e">
        <f>'BAR BB| Open rates'!#REF!</f>
        <v>#REF!</v>
      </c>
      <c r="H6" s="43" t="e">
        <f>'BAR BB| Open rates'!#REF!</f>
        <v>#REF!</v>
      </c>
      <c r="I6" s="43" t="e">
        <f>'BAR BB| Open rates'!#REF!</f>
        <v>#REF!</v>
      </c>
      <c r="J6" s="43" t="e">
        <f>'BAR BB| Open rates'!#REF!</f>
        <v>#REF!</v>
      </c>
      <c r="K6" s="43" t="e">
        <f>'BAR BB| Open rates'!#REF!</f>
        <v>#REF!</v>
      </c>
      <c r="L6" s="43" t="e">
        <f>'BAR BB| Open rates'!#REF!</f>
        <v>#REF!</v>
      </c>
      <c r="M6" s="43" t="e">
        <f>'BAR BB| Open rates'!#REF!</f>
        <v>#REF!</v>
      </c>
      <c r="N6" s="43" t="e">
        <f>'BAR BB| Open rates'!#REF!</f>
        <v>#REF!</v>
      </c>
      <c r="O6" s="43" t="e">
        <f>'BAR BB| Open rates'!#REF!</f>
        <v>#REF!</v>
      </c>
      <c r="P6" s="43" t="e">
        <f>'BAR BB| Open rates'!#REF!</f>
        <v>#REF!</v>
      </c>
      <c r="Q6" s="43" t="e">
        <f>'BAR BB| Open rates'!#REF!</f>
        <v>#REF!</v>
      </c>
      <c r="R6" s="43" t="e">
        <f>'BAR BB| Open rates'!#REF!</f>
        <v>#REF!</v>
      </c>
      <c r="S6" s="43" t="e">
        <f>'BAR BB| Open rates'!#REF!</f>
        <v>#REF!</v>
      </c>
      <c r="T6" s="43" t="e">
        <f>'BAR BB| Open rates'!#REF!</f>
        <v>#REF!</v>
      </c>
      <c r="U6" s="43" t="e">
        <f>'BAR BB| Open rates'!#REF!</f>
        <v>#REF!</v>
      </c>
      <c r="V6" s="43" t="e">
        <f>'BAR BB| Open rates'!#REF!</f>
        <v>#REF!</v>
      </c>
      <c r="W6" s="43" t="e">
        <f>'BAR BB| Open rates'!#REF!</f>
        <v>#REF!</v>
      </c>
      <c r="X6" s="43" t="e">
        <f>'BAR BB| Open rates'!#REF!</f>
        <v>#REF!</v>
      </c>
      <c r="Y6" s="43" t="e">
        <f>'BAR BB| Open rates'!#REF!</f>
        <v>#REF!</v>
      </c>
      <c r="Z6" s="43" t="e">
        <f>'BAR BB| Open rates'!#REF!</f>
        <v>#REF!</v>
      </c>
      <c r="AA6" s="43" t="e">
        <f>'BAR BB| Open rates'!#REF!</f>
        <v>#REF!</v>
      </c>
      <c r="AB6" s="43" t="e">
        <f>'BAR BB| Open rates'!#REF!</f>
        <v>#REF!</v>
      </c>
      <c r="AC6" s="43" t="e">
        <f>'BAR BB| Open rates'!#REF!</f>
        <v>#REF!</v>
      </c>
      <c r="AD6" s="43" t="e">
        <f>'BAR BB| Open rates'!#REF!</f>
        <v>#REF!</v>
      </c>
      <c r="AE6" s="43" t="e">
        <f>'BAR BB| Open rates'!#REF!</f>
        <v>#REF!</v>
      </c>
      <c r="AF6" s="43" t="e">
        <f>'BAR BB| Open rates'!#REF!</f>
        <v>#REF!</v>
      </c>
      <c r="AG6" s="43" t="e">
        <f>'BAR BB| Open rates'!#REF!</f>
        <v>#REF!</v>
      </c>
      <c r="AH6" s="43" t="e">
        <f>'BAR BB| Open rates'!#REF!</f>
        <v>#REF!</v>
      </c>
      <c r="AI6" s="43" t="e">
        <f>'BAR BB| Open rates'!#REF!</f>
        <v>#REF!</v>
      </c>
      <c r="AJ6" s="43" t="e">
        <f>'BAR BB| Open rates'!#REF!</f>
        <v>#REF!</v>
      </c>
      <c r="AK6" s="43" t="e">
        <f>'BAR BB| Open rates'!#REF!</f>
        <v>#REF!</v>
      </c>
      <c r="AL6" s="43" t="e">
        <f>'BAR BB| Open rates'!#REF!</f>
        <v>#REF!</v>
      </c>
      <c r="AM6" s="43" t="e">
        <f>'BAR BB| Open rates'!#REF!</f>
        <v>#REF!</v>
      </c>
      <c r="AN6" s="43" t="e">
        <f>'BAR BB| Open rates'!#REF!</f>
        <v>#REF!</v>
      </c>
      <c r="AO6" s="43" t="e">
        <f>'BAR BB| Open rates'!#REF!</f>
        <v>#REF!</v>
      </c>
      <c r="AP6" s="43" t="e">
        <f>'BAR BB| Open rates'!#REF!</f>
        <v>#REF!</v>
      </c>
      <c r="AQ6" s="43" t="e">
        <f>'BAR BB| Open rates'!#REF!</f>
        <v>#REF!</v>
      </c>
      <c r="AR6" s="43" t="e">
        <f>'BAR BB| Open rates'!#REF!</f>
        <v>#REF!</v>
      </c>
      <c r="AS6" s="43" t="e">
        <f>'BAR BB| Open rates'!#REF!</f>
        <v>#REF!</v>
      </c>
      <c r="AT6" s="43" t="e">
        <f>'BAR BB| Open rates'!#REF!</f>
        <v>#REF!</v>
      </c>
      <c r="AU6" s="43" t="e">
        <f>'BAR BB| Open rates'!#REF!</f>
        <v>#REF!</v>
      </c>
      <c r="AV6" s="43" t="e">
        <f>'BAR BB| Open rates'!#REF!</f>
        <v>#REF!</v>
      </c>
      <c r="AW6" s="43" t="e">
        <f>'BAR BB| Open rates'!#REF!</f>
        <v>#REF!</v>
      </c>
      <c r="AX6" s="43" t="e">
        <f>'BAR BB| Open rates'!#REF!</f>
        <v>#REF!</v>
      </c>
      <c r="AY6" s="43" t="e">
        <f>'BAR BB| Open rates'!#REF!</f>
        <v>#REF!</v>
      </c>
      <c r="AZ6" s="43" t="e">
        <f>'BAR BB| Open rates'!#REF!</f>
        <v>#REF!</v>
      </c>
      <c r="BA6" s="43" t="e">
        <f>'BAR BB| Open rates'!#REF!</f>
        <v>#REF!</v>
      </c>
      <c r="BB6" s="43" t="e">
        <f>'BAR BB| Open rates'!#REF!</f>
        <v>#REF!</v>
      </c>
      <c r="BC6" s="43" t="e">
        <f>'BAR BB| Open rates'!#REF!</f>
        <v>#REF!</v>
      </c>
      <c r="BD6" s="43" t="e">
        <f>'BAR BB| Open rates'!#REF!</f>
        <v>#REF!</v>
      </c>
      <c r="BE6" s="43" t="e">
        <f>'BAR BB| Open rates'!#REF!</f>
        <v>#REF!</v>
      </c>
      <c r="BF6" s="43" t="e">
        <f>'BAR BB| Open rates'!#REF!</f>
        <v>#REF!</v>
      </c>
      <c r="BG6" s="43" t="e">
        <f>'BAR BB| Open rates'!#REF!</f>
        <v>#REF!</v>
      </c>
      <c r="BH6" s="43" t="e">
        <f>'BAR BB| Open rates'!#REF!</f>
        <v>#REF!</v>
      </c>
      <c r="BI6" s="43" t="e">
        <f>'BAR BB| Open rates'!#REF!</f>
        <v>#REF!</v>
      </c>
      <c r="BJ6" s="43" t="e">
        <f>'BAR BB| Open rates'!#REF!</f>
        <v>#REF!</v>
      </c>
      <c r="BK6" s="43" t="e">
        <f>'BAR BB| Open rates'!#REF!</f>
        <v>#REF!</v>
      </c>
      <c r="BL6" s="43" t="e">
        <f>'BAR BB| Open rates'!#REF!</f>
        <v>#REF!</v>
      </c>
      <c r="BM6" s="43" t="e">
        <f>'BAR BB| Open rates'!#REF!</f>
        <v>#REF!</v>
      </c>
      <c r="BN6" s="43" t="e">
        <f>'BAR BB| Open rates'!#REF!</f>
        <v>#REF!</v>
      </c>
      <c r="BO6" s="43" t="e">
        <f>'BAR BB| Open rates'!#REF!</f>
        <v>#REF!</v>
      </c>
      <c r="BP6" s="43" t="e">
        <f>'BAR BB| Open rates'!#REF!</f>
        <v>#REF!</v>
      </c>
      <c r="BQ6" s="43" t="e">
        <f>'BAR BB| Open rates'!#REF!</f>
        <v>#REF!</v>
      </c>
      <c r="BR6" s="43" t="e">
        <f>'BAR BB| Open rates'!#REF!</f>
        <v>#REF!</v>
      </c>
      <c r="BS6" s="43" t="e">
        <f>'BAR BB| Open rates'!#REF!</f>
        <v>#REF!</v>
      </c>
      <c r="BT6" s="43" t="e">
        <f>'BAR BB| Open rates'!#REF!</f>
        <v>#REF!</v>
      </c>
      <c r="BU6" s="43" t="e">
        <f>'BAR BB| Open rates'!#REF!</f>
        <v>#REF!</v>
      </c>
      <c r="BV6" s="43" t="e">
        <f>'BAR BB| Open rates'!#REF!</f>
        <v>#REF!</v>
      </c>
      <c r="BW6" s="43" t="e">
        <f>'BAR BB| Open rates'!#REF!</f>
        <v>#REF!</v>
      </c>
      <c r="BX6" s="43" t="e">
        <f>'BAR BB| Open rates'!#REF!</f>
        <v>#REF!</v>
      </c>
      <c r="BY6" s="43" t="e">
        <f>'BAR BB| Open rates'!#REF!</f>
        <v>#REF!</v>
      </c>
      <c r="BZ6" s="43" t="e">
        <f>'BAR BB| Open rates'!#REF!</f>
        <v>#REF!</v>
      </c>
      <c r="CA6" s="43" t="e">
        <f>'BAR BB| Open rates'!#REF!</f>
        <v>#REF!</v>
      </c>
      <c r="CB6" s="43" t="e">
        <f>'BAR BB| Open rates'!#REF!</f>
        <v>#REF!</v>
      </c>
      <c r="CC6" s="43" t="e">
        <f>'BAR BB| Open rates'!#REF!</f>
        <v>#REF!</v>
      </c>
      <c r="CD6" s="43" t="e">
        <f>'BAR BB| Open rates'!#REF!</f>
        <v>#REF!</v>
      </c>
    </row>
    <row r="7" spans="1:82" s="36" customFormat="1" ht="12" customHeight="1" x14ac:dyDescent="0.2">
      <c r="A7" s="52">
        <v>2</v>
      </c>
      <c r="B7" s="43" t="e">
        <f>'BAR BB| Open rates'!#REF!</f>
        <v>#REF!</v>
      </c>
      <c r="C7" s="43" t="e">
        <f>'BAR BB| Open rates'!#REF!</f>
        <v>#REF!</v>
      </c>
      <c r="D7" s="43" t="e">
        <f>'BAR BB| Open rates'!#REF!</f>
        <v>#REF!</v>
      </c>
      <c r="E7" s="43" t="e">
        <f>'BAR BB| Open rates'!#REF!</f>
        <v>#REF!</v>
      </c>
      <c r="F7" s="43" t="e">
        <f>'BAR BB| Open rates'!#REF!</f>
        <v>#REF!</v>
      </c>
      <c r="G7" s="43" t="e">
        <f>'BAR BB| Open rates'!#REF!</f>
        <v>#REF!</v>
      </c>
      <c r="H7" s="43" t="e">
        <f>'BAR BB| Open rates'!#REF!</f>
        <v>#REF!</v>
      </c>
      <c r="I7" s="43" t="e">
        <f>'BAR BB| Open rates'!#REF!</f>
        <v>#REF!</v>
      </c>
      <c r="J7" s="43" t="e">
        <f>'BAR BB| Open rates'!#REF!</f>
        <v>#REF!</v>
      </c>
      <c r="K7" s="43" t="e">
        <f>'BAR BB| Open rates'!#REF!</f>
        <v>#REF!</v>
      </c>
      <c r="L7" s="43" t="e">
        <f>'BAR BB| Open rates'!#REF!</f>
        <v>#REF!</v>
      </c>
      <c r="M7" s="43" t="e">
        <f>'BAR BB| Open rates'!#REF!</f>
        <v>#REF!</v>
      </c>
      <c r="N7" s="43" t="e">
        <f>'BAR BB| Open rates'!#REF!</f>
        <v>#REF!</v>
      </c>
      <c r="O7" s="43" t="e">
        <f>'BAR BB| Open rates'!#REF!</f>
        <v>#REF!</v>
      </c>
      <c r="P7" s="43" t="e">
        <f>'BAR BB| Open rates'!#REF!</f>
        <v>#REF!</v>
      </c>
      <c r="Q7" s="43" t="e">
        <f>'BAR BB| Open rates'!#REF!</f>
        <v>#REF!</v>
      </c>
      <c r="R7" s="43" t="e">
        <f>'BAR BB| Open rates'!#REF!</f>
        <v>#REF!</v>
      </c>
      <c r="S7" s="43" t="e">
        <f>'BAR BB| Open rates'!#REF!</f>
        <v>#REF!</v>
      </c>
      <c r="T7" s="43" t="e">
        <f>'BAR BB| Open rates'!#REF!</f>
        <v>#REF!</v>
      </c>
      <c r="U7" s="43" t="e">
        <f>'BAR BB| Open rates'!#REF!</f>
        <v>#REF!</v>
      </c>
      <c r="V7" s="43" t="e">
        <f>'BAR BB| Open rates'!#REF!</f>
        <v>#REF!</v>
      </c>
      <c r="W7" s="43" t="e">
        <f>'BAR BB| Open rates'!#REF!</f>
        <v>#REF!</v>
      </c>
      <c r="X7" s="43" t="e">
        <f>'BAR BB| Open rates'!#REF!</f>
        <v>#REF!</v>
      </c>
      <c r="Y7" s="43" t="e">
        <f>'BAR BB| Open rates'!#REF!</f>
        <v>#REF!</v>
      </c>
      <c r="Z7" s="43" t="e">
        <f>'BAR BB| Open rates'!#REF!</f>
        <v>#REF!</v>
      </c>
      <c r="AA7" s="43" t="e">
        <f>'BAR BB| Open rates'!#REF!</f>
        <v>#REF!</v>
      </c>
      <c r="AB7" s="43" t="e">
        <f>'BAR BB| Open rates'!#REF!</f>
        <v>#REF!</v>
      </c>
      <c r="AC7" s="43" t="e">
        <f>'BAR BB| Open rates'!#REF!</f>
        <v>#REF!</v>
      </c>
      <c r="AD7" s="43" t="e">
        <f>'BAR BB| Open rates'!#REF!</f>
        <v>#REF!</v>
      </c>
      <c r="AE7" s="43" t="e">
        <f>'BAR BB| Open rates'!#REF!</f>
        <v>#REF!</v>
      </c>
      <c r="AF7" s="43" t="e">
        <f>'BAR BB| Open rates'!#REF!</f>
        <v>#REF!</v>
      </c>
      <c r="AG7" s="43" t="e">
        <f>'BAR BB| Open rates'!#REF!</f>
        <v>#REF!</v>
      </c>
      <c r="AH7" s="43" t="e">
        <f>'BAR BB| Open rates'!#REF!</f>
        <v>#REF!</v>
      </c>
      <c r="AI7" s="43" t="e">
        <f>'BAR BB| Open rates'!#REF!</f>
        <v>#REF!</v>
      </c>
      <c r="AJ7" s="43" t="e">
        <f>'BAR BB| Open rates'!#REF!</f>
        <v>#REF!</v>
      </c>
      <c r="AK7" s="43" t="e">
        <f>'BAR BB| Open rates'!#REF!</f>
        <v>#REF!</v>
      </c>
      <c r="AL7" s="43" t="e">
        <f>'BAR BB| Open rates'!#REF!</f>
        <v>#REF!</v>
      </c>
      <c r="AM7" s="43" t="e">
        <f>'BAR BB| Open rates'!#REF!</f>
        <v>#REF!</v>
      </c>
      <c r="AN7" s="43" t="e">
        <f>'BAR BB| Open rates'!#REF!</f>
        <v>#REF!</v>
      </c>
      <c r="AO7" s="43" t="e">
        <f>'BAR BB| Open rates'!#REF!</f>
        <v>#REF!</v>
      </c>
      <c r="AP7" s="43" t="e">
        <f>'BAR BB| Open rates'!#REF!</f>
        <v>#REF!</v>
      </c>
      <c r="AQ7" s="43" t="e">
        <f>'BAR BB| Open rates'!#REF!</f>
        <v>#REF!</v>
      </c>
      <c r="AR7" s="43" t="e">
        <f>'BAR BB| Open rates'!#REF!</f>
        <v>#REF!</v>
      </c>
      <c r="AS7" s="43" t="e">
        <f>'BAR BB| Open rates'!#REF!</f>
        <v>#REF!</v>
      </c>
      <c r="AT7" s="43" t="e">
        <f>'BAR BB| Open rates'!#REF!</f>
        <v>#REF!</v>
      </c>
      <c r="AU7" s="43" t="e">
        <f>'BAR BB| Open rates'!#REF!</f>
        <v>#REF!</v>
      </c>
      <c r="AV7" s="43" t="e">
        <f>'BAR BB| Open rates'!#REF!</f>
        <v>#REF!</v>
      </c>
      <c r="AW7" s="43" t="e">
        <f>'BAR BB| Open rates'!#REF!</f>
        <v>#REF!</v>
      </c>
      <c r="AX7" s="43" t="e">
        <f>'BAR BB| Open rates'!#REF!</f>
        <v>#REF!</v>
      </c>
      <c r="AY7" s="43" t="e">
        <f>'BAR BB| Open rates'!#REF!</f>
        <v>#REF!</v>
      </c>
      <c r="AZ7" s="43" t="e">
        <f>'BAR BB| Open rates'!#REF!</f>
        <v>#REF!</v>
      </c>
      <c r="BA7" s="43" t="e">
        <f>'BAR BB| Open rates'!#REF!</f>
        <v>#REF!</v>
      </c>
      <c r="BB7" s="43" t="e">
        <f>'BAR BB| Open rates'!#REF!</f>
        <v>#REF!</v>
      </c>
      <c r="BC7" s="43" t="e">
        <f>'BAR BB| Open rates'!#REF!</f>
        <v>#REF!</v>
      </c>
      <c r="BD7" s="43" t="e">
        <f>'BAR BB| Open rates'!#REF!</f>
        <v>#REF!</v>
      </c>
      <c r="BE7" s="43" t="e">
        <f>'BAR BB| Open rates'!#REF!</f>
        <v>#REF!</v>
      </c>
      <c r="BF7" s="43" t="e">
        <f>'BAR BB| Open rates'!#REF!</f>
        <v>#REF!</v>
      </c>
      <c r="BG7" s="43" t="e">
        <f>'BAR BB| Open rates'!#REF!</f>
        <v>#REF!</v>
      </c>
      <c r="BH7" s="43" t="e">
        <f>'BAR BB| Open rates'!#REF!</f>
        <v>#REF!</v>
      </c>
      <c r="BI7" s="43" t="e">
        <f>'BAR BB| Open rates'!#REF!</f>
        <v>#REF!</v>
      </c>
      <c r="BJ7" s="43" t="e">
        <f>'BAR BB| Open rates'!#REF!</f>
        <v>#REF!</v>
      </c>
      <c r="BK7" s="43" t="e">
        <f>'BAR BB| Open rates'!#REF!</f>
        <v>#REF!</v>
      </c>
      <c r="BL7" s="43" t="e">
        <f>'BAR BB| Open rates'!#REF!</f>
        <v>#REF!</v>
      </c>
      <c r="BM7" s="43" t="e">
        <f>'BAR BB| Open rates'!#REF!</f>
        <v>#REF!</v>
      </c>
      <c r="BN7" s="43" t="e">
        <f>'BAR BB| Open rates'!#REF!</f>
        <v>#REF!</v>
      </c>
      <c r="BO7" s="43" t="e">
        <f>'BAR BB| Open rates'!#REF!</f>
        <v>#REF!</v>
      </c>
      <c r="BP7" s="43" t="e">
        <f>'BAR BB| Open rates'!#REF!</f>
        <v>#REF!</v>
      </c>
      <c r="BQ7" s="43" t="e">
        <f>'BAR BB| Open rates'!#REF!</f>
        <v>#REF!</v>
      </c>
      <c r="BR7" s="43" t="e">
        <f>'BAR BB| Open rates'!#REF!</f>
        <v>#REF!</v>
      </c>
      <c r="BS7" s="43" t="e">
        <f>'BAR BB| Open rates'!#REF!</f>
        <v>#REF!</v>
      </c>
      <c r="BT7" s="43" t="e">
        <f>'BAR BB| Open rates'!#REF!</f>
        <v>#REF!</v>
      </c>
      <c r="BU7" s="43" t="e">
        <f>'BAR BB| Open rates'!#REF!</f>
        <v>#REF!</v>
      </c>
      <c r="BV7" s="43" t="e">
        <f>'BAR BB| Open rates'!#REF!</f>
        <v>#REF!</v>
      </c>
      <c r="BW7" s="43" t="e">
        <f>'BAR BB| Open rates'!#REF!</f>
        <v>#REF!</v>
      </c>
      <c r="BX7" s="43" t="e">
        <f>'BAR BB| Open rates'!#REF!</f>
        <v>#REF!</v>
      </c>
      <c r="BY7" s="43" t="e">
        <f>'BAR BB| Open rates'!#REF!</f>
        <v>#REF!</v>
      </c>
      <c r="BZ7" s="43" t="e">
        <f>'BAR BB| Open rates'!#REF!</f>
        <v>#REF!</v>
      </c>
      <c r="CA7" s="43" t="e">
        <f>'BAR BB| Open rates'!#REF!</f>
        <v>#REF!</v>
      </c>
      <c r="CB7" s="43" t="e">
        <f>'BAR BB| Open rates'!#REF!</f>
        <v>#REF!</v>
      </c>
      <c r="CC7" s="43" t="e">
        <f>'BAR BB| Open rates'!#REF!</f>
        <v>#REF!</v>
      </c>
      <c r="CD7" s="43" t="e">
        <f>'BAR BB| Open rates'!#REF!</f>
        <v>#REF!</v>
      </c>
    </row>
    <row r="8" spans="1:82" s="36" customFormat="1" ht="12" customHeight="1" x14ac:dyDescent="0.2">
      <c r="A8" s="66" t="s">
        <v>64</v>
      </c>
      <c r="B8" s="43"/>
    </row>
    <row r="9" spans="1:82" s="9" customFormat="1" ht="12" customHeight="1" x14ac:dyDescent="0.2">
      <c r="A9" s="8">
        <v>1</v>
      </c>
      <c r="B9" s="43" t="e">
        <f>'BAR BB| Open rates'!#REF!</f>
        <v>#REF!</v>
      </c>
      <c r="C9" s="43" t="e">
        <f>'BAR BB| Open rates'!#REF!</f>
        <v>#REF!</v>
      </c>
      <c r="D9" s="43" t="e">
        <f>'BAR BB| Open rates'!#REF!</f>
        <v>#REF!</v>
      </c>
      <c r="E9" s="43" t="e">
        <f>'BAR BB| Open rates'!#REF!</f>
        <v>#REF!</v>
      </c>
      <c r="F9" s="43" t="e">
        <f>'BAR BB| Open rates'!#REF!</f>
        <v>#REF!</v>
      </c>
      <c r="G9" s="43" t="e">
        <f>'BAR BB| Open rates'!#REF!</f>
        <v>#REF!</v>
      </c>
      <c r="H9" s="43" t="e">
        <f>'BAR BB| Open rates'!#REF!</f>
        <v>#REF!</v>
      </c>
      <c r="I9" s="43" t="e">
        <f>'BAR BB| Open rates'!#REF!</f>
        <v>#REF!</v>
      </c>
      <c r="J9" s="43" t="e">
        <f>'BAR BB| Open rates'!#REF!</f>
        <v>#REF!</v>
      </c>
      <c r="K9" s="43" t="e">
        <f>'BAR BB| Open rates'!#REF!</f>
        <v>#REF!</v>
      </c>
      <c r="L9" s="43" t="e">
        <f>'BAR BB| Open rates'!#REF!</f>
        <v>#REF!</v>
      </c>
      <c r="M9" s="43" t="e">
        <f>'BAR BB| Open rates'!#REF!</f>
        <v>#REF!</v>
      </c>
      <c r="N9" s="43" t="e">
        <f>'BAR BB| Open rates'!#REF!</f>
        <v>#REF!</v>
      </c>
      <c r="O9" s="43" t="e">
        <f>'BAR BB| Open rates'!#REF!</f>
        <v>#REF!</v>
      </c>
      <c r="P9" s="43" t="e">
        <f>'BAR BB| Open rates'!#REF!</f>
        <v>#REF!</v>
      </c>
      <c r="Q9" s="43" t="e">
        <f>'BAR BB| Open rates'!#REF!</f>
        <v>#REF!</v>
      </c>
      <c r="R9" s="43" t="e">
        <f>'BAR BB| Open rates'!#REF!</f>
        <v>#REF!</v>
      </c>
      <c r="S9" s="43" t="e">
        <f>'BAR BB| Open rates'!#REF!</f>
        <v>#REF!</v>
      </c>
      <c r="T9" s="43" t="e">
        <f>'BAR BB| Open rates'!#REF!</f>
        <v>#REF!</v>
      </c>
      <c r="U9" s="43" t="e">
        <f>'BAR BB| Open rates'!#REF!</f>
        <v>#REF!</v>
      </c>
      <c r="V9" s="43" t="e">
        <f>'BAR BB| Open rates'!#REF!</f>
        <v>#REF!</v>
      </c>
      <c r="W9" s="43" t="e">
        <f>'BAR BB| Open rates'!#REF!</f>
        <v>#REF!</v>
      </c>
      <c r="X9" s="43" t="e">
        <f>'BAR BB| Open rates'!#REF!</f>
        <v>#REF!</v>
      </c>
      <c r="Y9" s="43" t="e">
        <f>'BAR BB| Open rates'!#REF!</f>
        <v>#REF!</v>
      </c>
      <c r="Z9" s="43" t="e">
        <f>'BAR BB| Open rates'!#REF!</f>
        <v>#REF!</v>
      </c>
      <c r="AA9" s="43" t="e">
        <f>'BAR BB| Open rates'!#REF!</f>
        <v>#REF!</v>
      </c>
      <c r="AB9" s="43" t="e">
        <f>'BAR BB| Open rates'!#REF!</f>
        <v>#REF!</v>
      </c>
      <c r="AC9" s="43" t="e">
        <f>'BAR BB| Open rates'!#REF!</f>
        <v>#REF!</v>
      </c>
      <c r="AD9" s="43" t="e">
        <f>'BAR BB| Open rates'!#REF!</f>
        <v>#REF!</v>
      </c>
      <c r="AE9" s="43" t="e">
        <f>'BAR BB| Open rates'!#REF!</f>
        <v>#REF!</v>
      </c>
      <c r="AF9" s="43" t="e">
        <f>'BAR BB| Open rates'!#REF!</f>
        <v>#REF!</v>
      </c>
      <c r="AG9" s="43" t="e">
        <f>'BAR BB| Open rates'!#REF!</f>
        <v>#REF!</v>
      </c>
      <c r="AH9" s="43" t="e">
        <f>'BAR BB| Open rates'!#REF!</f>
        <v>#REF!</v>
      </c>
      <c r="AI9" s="43" t="e">
        <f>'BAR BB| Open rates'!#REF!</f>
        <v>#REF!</v>
      </c>
      <c r="AJ9" s="43" t="e">
        <f>'BAR BB| Open rates'!#REF!</f>
        <v>#REF!</v>
      </c>
      <c r="AK9" s="43" t="e">
        <f>'BAR BB| Open rates'!#REF!</f>
        <v>#REF!</v>
      </c>
      <c r="AL9" s="43" t="e">
        <f>'BAR BB| Open rates'!#REF!</f>
        <v>#REF!</v>
      </c>
      <c r="AM9" s="43" t="e">
        <f>'BAR BB| Open rates'!#REF!</f>
        <v>#REF!</v>
      </c>
      <c r="AN9" s="43" t="e">
        <f>'BAR BB| Open rates'!#REF!</f>
        <v>#REF!</v>
      </c>
      <c r="AO9" s="43" t="e">
        <f>'BAR BB| Open rates'!#REF!</f>
        <v>#REF!</v>
      </c>
      <c r="AP9" s="43" t="e">
        <f>'BAR BB| Open rates'!#REF!</f>
        <v>#REF!</v>
      </c>
      <c r="AQ9" s="43" t="e">
        <f>'BAR BB| Open rates'!#REF!</f>
        <v>#REF!</v>
      </c>
      <c r="AR9" s="43" t="e">
        <f>'BAR BB| Open rates'!#REF!</f>
        <v>#REF!</v>
      </c>
      <c r="AS9" s="43" t="e">
        <f>'BAR BB| Open rates'!#REF!</f>
        <v>#REF!</v>
      </c>
      <c r="AT9" s="43" t="e">
        <f>'BAR BB| Open rates'!#REF!</f>
        <v>#REF!</v>
      </c>
      <c r="AU9" s="43" t="e">
        <f>'BAR BB| Open rates'!#REF!</f>
        <v>#REF!</v>
      </c>
      <c r="AV9" s="43" t="e">
        <f>'BAR BB| Open rates'!#REF!</f>
        <v>#REF!</v>
      </c>
      <c r="AW9" s="43" t="e">
        <f>'BAR BB| Open rates'!#REF!</f>
        <v>#REF!</v>
      </c>
      <c r="AX9" s="43" t="e">
        <f>'BAR BB| Open rates'!#REF!</f>
        <v>#REF!</v>
      </c>
      <c r="AY9" s="43" t="e">
        <f>'BAR BB| Open rates'!#REF!</f>
        <v>#REF!</v>
      </c>
      <c r="AZ9" s="43" t="e">
        <f>'BAR BB| Open rates'!#REF!</f>
        <v>#REF!</v>
      </c>
      <c r="BA9" s="43" t="e">
        <f>'BAR BB| Open rates'!#REF!</f>
        <v>#REF!</v>
      </c>
      <c r="BB9" s="43" t="e">
        <f>'BAR BB| Open rates'!#REF!</f>
        <v>#REF!</v>
      </c>
      <c r="BC9" s="43" t="e">
        <f>'BAR BB| Open rates'!#REF!</f>
        <v>#REF!</v>
      </c>
      <c r="BD9" s="43" t="e">
        <f>'BAR BB| Open rates'!#REF!</f>
        <v>#REF!</v>
      </c>
      <c r="BE9" s="43" t="e">
        <f>'BAR BB| Open rates'!#REF!</f>
        <v>#REF!</v>
      </c>
      <c r="BF9" s="43" t="e">
        <f>'BAR BB| Open rates'!#REF!</f>
        <v>#REF!</v>
      </c>
      <c r="BG9" s="43" t="e">
        <f>'BAR BB| Open rates'!#REF!</f>
        <v>#REF!</v>
      </c>
      <c r="BH9" s="43" t="e">
        <f>'BAR BB| Open rates'!#REF!</f>
        <v>#REF!</v>
      </c>
      <c r="BI9" s="43" t="e">
        <f>'BAR BB| Open rates'!#REF!</f>
        <v>#REF!</v>
      </c>
      <c r="BJ9" s="43" t="e">
        <f>'BAR BB| Open rates'!#REF!</f>
        <v>#REF!</v>
      </c>
      <c r="BK9" s="43" t="e">
        <f>'BAR BB| Open rates'!#REF!</f>
        <v>#REF!</v>
      </c>
      <c r="BL9" s="43" t="e">
        <f>'BAR BB| Open rates'!#REF!</f>
        <v>#REF!</v>
      </c>
      <c r="BM9" s="43" t="e">
        <f>'BAR BB| Open rates'!#REF!</f>
        <v>#REF!</v>
      </c>
      <c r="BN9" s="43" t="e">
        <f>'BAR BB| Open rates'!#REF!</f>
        <v>#REF!</v>
      </c>
      <c r="BO9" s="43" t="e">
        <f>'BAR BB| Open rates'!#REF!</f>
        <v>#REF!</v>
      </c>
      <c r="BP9" s="43" t="e">
        <f>'BAR BB| Open rates'!#REF!</f>
        <v>#REF!</v>
      </c>
      <c r="BQ9" s="43" t="e">
        <f>'BAR BB| Open rates'!#REF!</f>
        <v>#REF!</v>
      </c>
      <c r="BR9" s="43" t="e">
        <f>'BAR BB| Open rates'!#REF!</f>
        <v>#REF!</v>
      </c>
      <c r="BS9" s="43" t="e">
        <f>'BAR BB| Open rates'!#REF!</f>
        <v>#REF!</v>
      </c>
      <c r="BT9" s="43" t="e">
        <f>'BAR BB| Open rates'!#REF!</f>
        <v>#REF!</v>
      </c>
      <c r="BU9" s="43" t="e">
        <f>'BAR BB| Open rates'!#REF!</f>
        <v>#REF!</v>
      </c>
      <c r="BV9" s="43" t="e">
        <f>'BAR BB| Open rates'!#REF!</f>
        <v>#REF!</v>
      </c>
      <c r="BW9" s="43" t="e">
        <f>'BAR BB| Open rates'!#REF!</f>
        <v>#REF!</v>
      </c>
      <c r="BX9" s="43" t="e">
        <f>'BAR BB| Open rates'!#REF!</f>
        <v>#REF!</v>
      </c>
      <c r="BY9" s="43" t="e">
        <f>'BAR BB| Open rates'!#REF!</f>
        <v>#REF!</v>
      </c>
      <c r="BZ9" s="43" t="e">
        <f>'BAR BB| Open rates'!#REF!</f>
        <v>#REF!</v>
      </c>
      <c r="CA9" s="43" t="e">
        <f>'BAR BB| Open rates'!#REF!</f>
        <v>#REF!</v>
      </c>
      <c r="CB9" s="43" t="e">
        <f>'BAR BB| Open rates'!#REF!</f>
        <v>#REF!</v>
      </c>
      <c r="CC9" s="43" t="e">
        <f>'BAR BB| Open rates'!#REF!</f>
        <v>#REF!</v>
      </c>
      <c r="CD9" s="43" t="e">
        <f>'BAR BB| Open rates'!#REF!</f>
        <v>#REF!</v>
      </c>
    </row>
    <row r="10" spans="1:82" s="9" customFormat="1" ht="12" customHeight="1" x14ac:dyDescent="0.2">
      <c r="A10" s="8">
        <v>2</v>
      </c>
      <c r="B10" s="43" t="e">
        <f>'BAR BB| Open rates'!#REF!</f>
        <v>#REF!</v>
      </c>
      <c r="C10" s="43" t="e">
        <f>'BAR BB| Open rates'!#REF!</f>
        <v>#REF!</v>
      </c>
      <c r="D10" s="43" t="e">
        <f>'BAR BB| Open rates'!#REF!</f>
        <v>#REF!</v>
      </c>
      <c r="E10" s="43" t="e">
        <f>'BAR BB| Open rates'!#REF!</f>
        <v>#REF!</v>
      </c>
      <c r="F10" s="43" t="e">
        <f>'BAR BB| Open rates'!#REF!</f>
        <v>#REF!</v>
      </c>
      <c r="G10" s="43" t="e">
        <f>'BAR BB| Open rates'!#REF!</f>
        <v>#REF!</v>
      </c>
      <c r="H10" s="43" t="e">
        <f>'BAR BB| Open rates'!#REF!</f>
        <v>#REF!</v>
      </c>
      <c r="I10" s="43" t="e">
        <f>'BAR BB| Open rates'!#REF!</f>
        <v>#REF!</v>
      </c>
      <c r="J10" s="43" t="e">
        <f>'BAR BB| Open rates'!#REF!</f>
        <v>#REF!</v>
      </c>
      <c r="K10" s="43" t="e">
        <f>'BAR BB| Open rates'!#REF!</f>
        <v>#REF!</v>
      </c>
      <c r="L10" s="43" t="e">
        <f>'BAR BB| Open rates'!#REF!</f>
        <v>#REF!</v>
      </c>
      <c r="M10" s="43" t="e">
        <f>'BAR BB| Open rates'!#REF!</f>
        <v>#REF!</v>
      </c>
      <c r="N10" s="43" t="e">
        <f>'BAR BB| Open rates'!#REF!</f>
        <v>#REF!</v>
      </c>
      <c r="O10" s="43" t="e">
        <f>'BAR BB| Open rates'!#REF!</f>
        <v>#REF!</v>
      </c>
      <c r="P10" s="43" t="e">
        <f>'BAR BB| Open rates'!#REF!</f>
        <v>#REF!</v>
      </c>
      <c r="Q10" s="43" t="e">
        <f>'BAR BB| Open rates'!#REF!</f>
        <v>#REF!</v>
      </c>
      <c r="R10" s="43" t="e">
        <f>'BAR BB| Open rates'!#REF!</f>
        <v>#REF!</v>
      </c>
      <c r="S10" s="43" t="e">
        <f>'BAR BB| Open rates'!#REF!</f>
        <v>#REF!</v>
      </c>
      <c r="T10" s="43" t="e">
        <f>'BAR BB| Open rates'!#REF!</f>
        <v>#REF!</v>
      </c>
      <c r="U10" s="43" t="e">
        <f>'BAR BB| Open rates'!#REF!</f>
        <v>#REF!</v>
      </c>
      <c r="V10" s="43" t="e">
        <f>'BAR BB| Open rates'!#REF!</f>
        <v>#REF!</v>
      </c>
      <c r="W10" s="43" t="e">
        <f>'BAR BB| Open rates'!#REF!</f>
        <v>#REF!</v>
      </c>
      <c r="X10" s="43" t="e">
        <f>'BAR BB| Open rates'!#REF!</f>
        <v>#REF!</v>
      </c>
      <c r="Y10" s="43" t="e">
        <f>'BAR BB| Open rates'!#REF!</f>
        <v>#REF!</v>
      </c>
      <c r="Z10" s="43" t="e">
        <f>'BAR BB| Open rates'!#REF!</f>
        <v>#REF!</v>
      </c>
      <c r="AA10" s="43" t="e">
        <f>'BAR BB| Open rates'!#REF!</f>
        <v>#REF!</v>
      </c>
      <c r="AB10" s="43" t="e">
        <f>'BAR BB| Open rates'!#REF!</f>
        <v>#REF!</v>
      </c>
      <c r="AC10" s="43" t="e">
        <f>'BAR BB| Open rates'!#REF!</f>
        <v>#REF!</v>
      </c>
      <c r="AD10" s="43" t="e">
        <f>'BAR BB| Open rates'!#REF!</f>
        <v>#REF!</v>
      </c>
      <c r="AE10" s="43" t="e">
        <f>'BAR BB| Open rates'!#REF!</f>
        <v>#REF!</v>
      </c>
      <c r="AF10" s="43" t="e">
        <f>'BAR BB| Open rates'!#REF!</f>
        <v>#REF!</v>
      </c>
      <c r="AG10" s="43" t="e">
        <f>'BAR BB| Open rates'!#REF!</f>
        <v>#REF!</v>
      </c>
      <c r="AH10" s="43" t="e">
        <f>'BAR BB| Open rates'!#REF!</f>
        <v>#REF!</v>
      </c>
      <c r="AI10" s="43" t="e">
        <f>'BAR BB| Open rates'!#REF!</f>
        <v>#REF!</v>
      </c>
      <c r="AJ10" s="43" t="e">
        <f>'BAR BB| Open rates'!#REF!</f>
        <v>#REF!</v>
      </c>
      <c r="AK10" s="43" t="e">
        <f>'BAR BB| Open rates'!#REF!</f>
        <v>#REF!</v>
      </c>
      <c r="AL10" s="43" t="e">
        <f>'BAR BB| Open rates'!#REF!</f>
        <v>#REF!</v>
      </c>
      <c r="AM10" s="43" t="e">
        <f>'BAR BB| Open rates'!#REF!</f>
        <v>#REF!</v>
      </c>
      <c r="AN10" s="43" t="e">
        <f>'BAR BB| Open rates'!#REF!</f>
        <v>#REF!</v>
      </c>
      <c r="AO10" s="43" t="e">
        <f>'BAR BB| Open rates'!#REF!</f>
        <v>#REF!</v>
      </c>
      <c r="AP10" s="43" t="e">
        <f>'BAR BB| Open rates'!#REF!</f>
        <v>#REF!</v>
      </c>
      <c r="AQ10" s="43" t="e">
        <f>'BAR BB| Open rates'!#REF!</f>
        <v>#REF!</v>
      </c>
      <c r="AR10" s="43" t="e">
        <f>'BAR BB| Open rates'!#REF!</f>
        <v>#REF!</v>
      </c>
      <c r="AS10" s="43" t="e">
        <f>'BAR BB| Open rates'!#REF!</f>
        <v>#REF!</v>
      </c>
      <c r="AT10" s="43" t="e">
        <f>'BAR BB| Open rates'!#REF!</f>
        <v>#REF!</v>
      </c>
      <c r="AU10" s="43" t="e">
        <f>'BAR BB| Open rates'!#REF!</f>
        <v>#REF!</v>
      </c>
      <c r="AV10" s="43" t="e">
        <f>'BAR BB| Open rates'!#REF!</f>
        <v>#REF!</v>
      </c>
      <c r="AW10" s="43" t="e">
        <f>'BAR BB| Open rates'!#REF!</f>
        <v>#REF!</v>
      </c>
      <c r="AX10" s="43" t="e">
        <f>'BAR BB| Open rates'!#REF!</f>
        <v>#REF!</v>
      </c>
      <c r="AY10" s="43" t="e">
        <f>'BAR BB| Open rates'!#REF!</f>
        <v>#REF!</v>
      </c>
      <c r="AZ10" s="43" t="e">
        <f>'BAR BB| Open rates'!#REF!</f>
        <v>#REF!</v>
      </c>
      <c r="BA10" s="43" t="e">
        <f>'BAR BB| Open rates'!#REF!</f>
        <v>#REF!</v>
      </c>
      <c r="BB10" s="43" t="e">
        <f>'BAR BB| Open rates'!#REF!</f>
        <v>#REF!</v>
      </c>
      <c r="BC10" s="43" t="e">
        <f>'BAR BB| Open rates'!#REF!</f>
        <v>#REF!</v>
      </c>
      <c r="BD10" s="43" t="e">
        <f>'BAR BB| Open rates'!#REF!</f>
        <v>#REF!</v>
      </c>
      <c r="BE10" s="43" t="e">
        <f>'BAR BB| Open rates'!#REF!</f>
        <v>#REF!</v>
      </c>
      <c r="BF10" s="43" t="e">
        <f>'BAR BB| Open rates'!#REF!</f>
        <v>#REF!</v>
      </c>
      <c r="BG10" s="43" t="e">
        <f>'BAR BB| Open rates'!#REF!</f>
        <v>#REF!</v>
      </c>
      <c r="BH10" s="43" t="e">
        <f>'BAR BB| Open rates'!#REF!</f>
        <v>#REF!</v>
      </c>
      <c r="BI10" s="43" t="e">
        <f>'BAR BB| Open rates'!#REF!</f>
        <v>#REF!</v>
      </c>
      <c r="BJ10" s="43" t="e">
        <f>'BAR BB| Open rates'!#REF!</f>
        <v>#REF!</v>
      </c>
      <c r="BK10" s="43" t="e">
        <f>'BAR BB| Open rates'!#REF!</f>
        <v>#REF!</v>
      </c>
      <c r="BL10" s="43" t="e">
        <f>'BAR BB| Open rates'!#REF!</f>
        <v>#REF!</v>
      </c>
      <c r="BM10" s="43" t="e">
        <f>'BAR BB| Open rates'!#REF!</f>
        <v>#REF!</v>
      </c>
      <c r="BN10" s="43" t="e">
        <f>'BAR BB| Open rates'!#REF!</f>
        <v>#REF!</v>
      </c>
      <c r="BO10" s="43" t="e">
        <f>'BAR BB| Open rates'!#REF!</f>
        <v>#REF!</v>
      </c>
      <c r="BP10" s="43" t="e">
        <f>'BAR BB| Open rates'!#REF!</f>
        <v>#REF!</v>
      </c>
      <c r="BQ10" s="43" t="e">
        <f>'BAR BB| Open rates'!#REF!</f>
        <v>#REF!</v>
      </c>
      <c r="BR10" s="43" t="e">
        <f>'BAR BB| Open rates'!#REF!</f>
        <v>#REF!</v>
      </c>
      <c r="BS10" s="43" t="e">
        <f>'BAR BB| Open rates'!#REF!</f>
        <v>#REF!</v>
      </c>
      <c r="BT10" s="43" t="e">
        <f>'BAR BB| Open rates'!#REF!</f>
        <v>#REF!</v>
      </c>
      <c r="BU10" s="43" t="e">
        <f>'BAR BB| Open rates'!#REF!</f>
        <v>#REF!</v>
      </c>
      <c r="BV10" s="43" t="e">
        <f>'BAR BB| Open rates'!#REF!</f>
        <v>#REF!</v>
      </c>
      <c r="BW10" s="43" t="e">
        <f>'BAR BB| Open rates'!#REF!</f>
        <v>#REF!</v>
      </c>
      <c r="BX10" s="43" t="e">
        <f>'BAR BB| Open rates'!#REF!</f>
        <v>#REF!</v>
      </c>
      <c r="BY10" s="43" t="e">
        <f>'BAR BB| Open rates'!#REF!</f>
        <v>#REF!</v>
      </c>
      <c r="BZ10" s="43" t="e">
        <f>'BAR BB| Open rates'!#REF!</f>
        <v>#REF!</v>
      </c>
      <c r="CA10" s="43" t="e">
        <f>'BAR BB| Open rates'!#REF!</f>
        <v>#REF!</v>
      </c>
      <c r="CB10" s="43" t="e">
        <f>'BAR BB| Open rates'!#REF!</f>
        <v>#REF!</v>
      </c>
      <c r="CC10" s="43" t="e">
        <f>'BAR BB| Open rates'!#REF!</f>
        <v>#REF!</v>
      </c>
      <c r="CD10" s="43" t="e">
        <f>'BAR BB| Open rates'!#REF!</f>
        <v>#REF!</v>
      </c>
    </row>
    <row r="11" spans="1:82" s="36" customFormat="1" ht="12" customHeight="1" x14ac:dyDescent="0.2">
      <c r="A11" s="66" t="s">
        <v>65</v>
      </c>
      <c r="B11" s="43"/>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row>
    <row r="12" spans="1:82" s="9" customFormat="1" ht="12" customHeight="1" x14ac:dyDescent="0.2">
      <c r="A12" s="8">
        <v>1</v>
      </c>
      <c r="B12" s="43" t="e">
        <f>'BAR BB| Open rates'!#REF!</f>
        <v>#REF!</v>
      </c>
      <c r="C12" s="43" t="e">
        <f>'BAR BB| Open rates'!#REF!</f>
        <v>#REF!</v>
      </c>
      <c r="D12" s="43" t="e">
        <f>'BAR BB| Open rates'!#REF!</f>
        <v>#REF!</v>
      </c>
      <c r="E12" s="43" t="e">
        <f>'BAR BB| Open rates'!#REF!</f>
        <v>#REF!</v>
      </c>
      <c r="F12" s="43" t="e">
        <f>'BAR BB| Open rates'!#REF!</f>
        <v>#REF!</v>
      </c>
      <c r="G12" s="43" t="e">
        <f>'BAR BB| Open rates'!#REF!</f>
        <v>#REF!</v>
      </c>
      <c r="H12" s="43" t="e">
        <f>'BAR BB| Open rates'!#REF!</f>
        <v>#REF!</v>
      </c>
      <c r="I12" s="43" t="e">
        <f>'BAR BB| Open rates'!#REF!</f>
        <v>#REF!</v>
      </c>
      <c r="J12" s="43" t="e">
        <f>'BAR BB| Open rates'!#REF!</f>
        <v>#REF!</v>
      </c>
      <c r="K12" s="43" t="e">
        <f>'BAR BB| Open rates'!#REF!</f>
        <v>#REF!</v>
      </c>
      <c r="L12" s="43" t="e">
        <f>'BAR BB| Open rates'!#REF!</f>
        <v>#REF!</v>
      </c>
      <c r="M12" s="43" t="e">
        <f>'BAR BB| Open rates'!#REF!</f>
        <v>#REF!</v>
      </c>
      <c r="N12" s="43" t="e">
        <f>'BAR BB| Open rates'!#REF!</f>
        <v>#REF!</v>
      </c>
      <c r="O12" s="43" t="e">
        <f>'BAR BB| Open rates'!#REF!</f>
        <v>#REF!</v>
      </c>
      <c r="P12" s="43" t="e">
        <f>'BAR BB| Open rates'!#REF!</f>
        <v>#REF!</v>
      </c>
      <c r="Q12" s="43" t="e">
        <f>'BAR BB| Open rates'!#REF!</f>
        <v>#REF!</v>
      </c>
      <c r="R12" s="43" t="e">
        <f>'BAR BB| Open rates'!#REF!</f>
        <v>#REF!</v>
      </c>
      <c r="S12" s="43" t="e">
        <f>'BAR BB| Open rates'!#REF!</f>
        <v>#REF!</v>
      </c>
      <c r="T12" s="43" t="e">
        <f>'BAR BB| Open rates'!#REF!</f>
        <v>#REF!</v>
      </c>
      <c r="U12" s="43" t="e">
        <f>'BAR BB| Open rates'!#REF!</f>
        <v>#REF!</v>
      </c>
      <c r="V12" s="43" t="e">
        <f>'BAR BB| Open rates'!#REF!</f>
        <v>#REF!</v>
      </c>
      <c r="W12" s="43" t="e">
        <f>'BAR BB| Open rates'!#REF!</f>
        <v>#REF!</v>
      </c>
      <c r="X12" s="43" t="e">
        <f>'BAR BB| Open rates'!#REF!</f>
        <v>#REF!</v>
      </c>
      <c r="Y12" s="43" t="e">
        <f>'BAR BB| Open rates'!#REF!</f>
        <v>#REF!</v>
      </c>
      <c r="Z12" s="43" t="e">
        <f>'BAR BB| Open rates'!#REF!</f>
        <v>#REF!</v>
      </c>
      <c r="AA12" s="43" t="e">
        <f>'BAR BB| Open rates'!#REF!</f>
        <v>#REF!</v>
      </c>
      <c r="AB12" s="43" t="e">
        <f>'BAR BB| Open rates'!#REF!</f>
        <v>#REF!</v>
      </c>
      <c r="AC12" s="43" t="e">
        <f>'BAR BB| Open rates'!#REF!</f>
        <v>#REF!</v>
      </c>
      <c r="AD12" s="43" t="e">
        <f>'BAR BB| Open rates'!#REF!</f>
        <v>#REF!</v>
      </c>
      <c r="AE12" s="43" t="e">
        <f>'BAR BB| Open rates'!#REF!</f>
        <v>#REF!</v>
      </c>
      <c r="AF12" s="43" t="e">
        <f>'BAR BB| Open rates'!#REF!</f>
        <v>#REF!</v>
      </c>
      <c r="AG12" s="43" t="e">
        <f>'BAR BB| Open rates'!#REF!</f>
        <v>#REF!</v>
      </c>
      <c r="AH12" s="43" t="e">
        <f>'BAR BB| Open rates'!#REF!</f>
        <v>#REF!</v>
      </c>
      <c r="AI12" s="43" t="e">
        <f>'BAR BB| Open rates'!#REF!</f>
        <v>#REF!</v>
      </c>
      <c r="AJ12" s="43" t="e">
        <f>'BAR BB| Open rates'!#REF!</f>
        <v>#REF!</v>
      </c>
      <c r="AK12" s="43" t="e">
        <f>'BAR BB| Open rates'!#REF!</f>
        <v>#REF!</v>
      </c>
      <c r="AL12" s="43" t="e">
        <f>'BAR BB| Open rates'!#REF!</f>
        <v>#REF!</v>
      </c>
      <c r="AM12" s="43" t="e">
        <f>'BAR BB| Open rates'!#REF!</f>
        <v>#REF!</v>
      </c>
      <c r="AN12" s="43" t="e">
        <f>'BAR BB| Open rates'!#REF!</f>
        <v>#REF!</v>
      </c>
      <c r="AO12" s="43" t="e">
        <f>'BAR BB| Open rates'!#REF!</f>
        <v>#REF!</v>
      </c>
      <c r="AP12" s="43" t="e">
        <f>'BAR BB| Open rates'!#REF!</f>
        <v>#REF!</v>
      </c>
      <c r="AQ12" s="43" t="e">
        <f>'BAR BB| Open rates'!#REF!</f>
        <v>#REF!</v>
      </c>
      <c r="AR12" s="43" t="e">
        <f>'BAR BB| Open rates'!#REF!</f>
        <v>#REF!</v>
      </c>
      <c r="AS12" s="43" t="e">
        <f>'BAR BB| Open rates'!#REF!</f>
        <v>#REF!</v>
      </c>
      <c r="AT12" s="43" t="e">
        <f>'BAR BB| Open rates'!#REF!</f>
        <v>#REF!</v>
      </c>
      <c r="AU12" s="43" t="e">
        <f>'BAR BB| Open rates'!#REF!</f>
        <v>#REF!</v>
      </c>
      <c r="AV12" s="43" t="e">
        <f>'BAR BB| Open rates'!#REF!</f>
        <v>#REF!</v>
      </c>
      <c r="AW12" s="43" t="e">
        <f>'BAR BB| Open rates'!#REF!</f>
        <v>#REF!</v>
      </c>
      <c r="AX12" s="43" t="e">
        <f>'BAR BB| Open rates'!#REF!</f>
        <v>#REF!</v>
      </c>
      <c r="AY12" s="43" t="e">
        <f>'BAR BB| Open rates'!#REF!</f>
        <v>#REF!</v>
      </c>
      <c r="AZ12" s="43" t="e">
        <f>'BAR BB| Open rates'!#REF!</f>
        <v>#REF!</v>
      </c>
      <c r="BA12" s="43" t="e">
        <f>'BAR BB| Open rates'!#REF!</f>
        <v>#REF!</v>
      </c>
      <c r="BB12" s="43" t="e">
        <f>'BAR BB| Open rates'!#REF!</f>
        <v>#REF!</v>
      </c>
      <c r="BC12" s="43" t="e">
        <f>'BAR BB| Open rates'!#REF!</f>
        <v>#REF!</v>
      </c>
      <c r="BD12" s="43" t="e">
        <f>'BAR BB| Open rates'!#REF!</f>
        <v>#REF!</v>
      </c>
      <c r="BE12" s="43" t="e">
        <f>'BAR BB| Open rates'!#REF!</f>
        <v>#REF!</v>
      </c>
      <c r="BF12" s="43" t="e">
        <f>'BAR BB| Open rates'!#REF!</f>
        <v>#REF!</v>
      </c>
      <c r="BG12" s="43" t="e">
        <f>'BAR BB| Open rates'!#REF!</f>
        <v>#REF!</v>
      </c>
      <c r="BH12" s="43" t="e">
        <f>'BAR BB| Open rates'!#REF!</f>
        <v>#REF!</v>
      </c>
      <c r="BI12" s="43" t="e">
        <f>'BAR BB| Open rates'!#REF!</f>
        <v>#REF!</v>
      </c>
      <c r="BJ12" s="43" t="e">
        <f>'BAR BB| Open rates'!#REF!</f>
        <v>#REF!</v>
      </c>
      <c r="BK12" s="43" t="e">
        <f>'BAR BB| Open rates'!#REF!</f>
        <v>#REF!</v>
      </c>
      <c r="BL12" s="43" t="e">
        <f>'BAR BB| Open rates'!#REF!</f>
        <v>#REF!</v>
      </c>
      <c r="BM12" s="43" t="e">
        <f>'BAR BB| Open rates'!#REF!</f>
        <v>#REF!</v>
      </c>
      <c r="BN12" s="43" t="e">
        <f>'BAR BB| Open rates'!#REF!</f>
        <v>#REF!</v>
      </c>
      <c r="BO12" s="43" t="e">
        <f>'BAR BB| Open rates'!#REF!</f>
        <v>#REF!</v>
      </c>
      <c r="BP12" s="43" t="e">
        <f>'BAR BB| Open rates'!#REF!</f>
        <v>#REF!</v>
      </c>
      <c r="BQ12" s="43" t="e">
        <f>'BAR BB| Open rates'!#REF!</f>
        <v>#REF!</v>
      </c>
      <c r="BR12" s="43" t="e">
        <f>'BAR BB| Open rates'!#REF!</f>
        <v>#REF!</v>
      </c>
      <c r="BS12" s="43" t="e">
        <f>'BAR BB| Open rates'!#REF!</f>
        <v>#REF!</v>
      </c>
      <c r="BT12" s="43" t="e">
        <f>'BAR BB| Open rates'!#REF!</f>
        <v>#REF!</v>
      </c>
      <c r="BU12" s="43" t="e">
        <f>'BAR BB| Open rates'!#REF!</f>
        <v>#REF!</v>
      </c>
      <c r="BV12" s="43" t="e">
        <f>'BAR BB| Open rates'!#REF!</f>
        <v>#REF!</v>
      </c>
      <c r="BW12" s="43" t="e">
        <f>'BAR BB| Open rates'!#REF!</f>
        <v>#REF!</v>
      </c>
      <c r="BX12" s="43" t="e">
        <f>'BAR BB| Open rates'!#REF!</f>
        <v>#REF!</v>
      </c>
      <c r="BY12" s="43" t="e">
        <f>'BAR BB| Open rates'!#REF!</f>
        <v>#REF!</v>
      </c>
      <c r="BZ12" s="43" t="e">
        <f>'BAR BB| Open rates'!#REF!</f>
        <v>#REF!</v>
      </c>
      <c r="CA12" s="43" t="e">
        <f>'BAR BB| Open rates'!#REF!</f>
        <v>#REF!</v>
      </c>
      <c r="CB12" s="43" t="e">
        <f>'BAR BB| Open rates'!#REF!</f>
        <v>#REF!</v>
      </c>
      <c r="CC12" s="43" t="e">
        <f>'BAR BB| Open rates'!#REF!</f>
        <v>#REF!</v>
      </c>
      <c r="CD12" s="43" t="e">
        <f>'BAR BB| Open rates'!#REF!</f>
        <v>#REF!</v>
      </c>
    </row>
    <row r="13" spans="1:82" s="9" customFormat="1" ht="12" customHeight="1" x14ac:dyDescent="0.2">
      <c r="A13" s="8">
        <v>2</v>
      </c>
      <c r="B13" s="43" t="e">
        <f>'BAR BB| Open rates'!#REF!</f>
        <v>#REF!</v>
      </c>
      <c r="C13" s="43" t="e">
        <f>'BAR BB| Open rates'!#REF!</f>
        <v>#REF!</v>
      </c>
      <c r="D13" s="43" t="e">
        <f>'BAR BB| Open rates'!#REF!</f>
        <v>#REF!</v>
      </c>
      <c r="E13" s="43" t="e">
        <f>'BAR BB| Open rates'!#REF!</f>
        <v>#REF!</v>
      </c>
      <c r="F13" s="43" t="e">
        <f>'BAR BB| Open rates'!#REF!</f>
        <v>#REF!</v>
      </c>
      <c r="G13" s="43" t="e">
        <f>'BAR BB| Open rates'!#REF!</f>
        <v>#REF!</v>
      </c>
      <c r="H13" s="43" t="e">
        <f>'BAR BB| Open rates'!#REF!</f>
        <v>#REF!</v>
      </c>
      <c r="I13" s="43" t="e">
        <f>'BAR BB| Open rates'!#REF!</f>
        <v>#REF!</v>
      </c>
      <c r="J13" s="43" t="e">
        <f>'BAR BB| Open rates'!#REF!</f>
        <v>#REF!</v>
      </c>
      <c r="K13" s="43" t="e">
        <f>'BAR BB| Open rates'!#REF!</f>
        <v>#REF!</v>
      </c>
      <c r="L13" s="43" t="e">
        <f>'BAR BB| Open rates'!#REF!</f>
        <v>#REF!</v>
      </c>
      <c r="M13" s="43" t="e">
        <f>'BAR BB| Open rates'!#REF!</f>
        <v>#REF!</v>
      </c>
      <c r="N13" s="43" t="e">
        <f>'BAR BB| Open rates'!#REF!</f>
        <v>#REF!</v>
      </c>
      <c r="O13" s="43" t="e">
        <f>'BAR BB| Open rates'!#REF!</f>
        <v>#REF!</v>
      </c>
      <c r="P13" s="43" t="e">
        <f>'BAR BB| Open rates'!#REF!</f>
        <v>#REF!</v>
      </c>
      <c r="Q13" s="43" t="e">
        <f>'BAR BB| Open rates'!#REF!</f>
        <v>#REF!</v>
      </c>
      <c r="R13" s="43" t="e">
        <f>'BAR BB| Open rates'!#REF!</f>
        <v>#REF!</v>
      </c>
      <c r="S13" s="43" t="e">
        <f>'BAR BB| Open rates'!#REF!</f>
        <v>#REF!</v>
      </c>
      <c r="T13" s="43" t="e">
        <f>'BAR BB| Open rates'!#REF!</f>
        <v>#REF!</v>
      </c>
      <c r="U13" s="43" t="e">
        <f>'BAR BB| Open rates'!#REF!</f>
        <v>#REF!</v>
      </c>
      <c r="V13" s="43" t="e">
        <f>'BAR BB| Open rates'!#REF!</f>
        <v>#REF!</v>
      </c>
      <c r="W13" s="43" t="e">
        <f>'BAR BB| Open rates'!#REF!</f>
        <v>#REF!</v>
      </c>
      <c r="X13" s="43" t="e">
        <f>'BAR BB| Open rates'!#REF!</f>
        <v>#REF!</v>
      </c>
      <c r="Y13" s="43" t="e">
        <f>'BAR BB| Open rates'!#REF!</f>
        <v>#REF!</v>
      </c>
      <c r="Z13" s="43" t="e">
        <f>'BAR BB| Open rates'!#REF!</f>
        <v>#REF!</v>
      </c>
      <c r="AA13" s="43" t="e">
        <f>'BAR BB| Open rates'!#REF!</f>
        <v>#REF!</v>
      </c>
      <c r="AB13" s="43" t="e">
        <f>'BAR BB| Open rates'!#REF!</f>
        <v>#REF!</v>
      </c>
      <c r="AC13" s="43" t="e">
        <f>'BAR BB| Open rates'!#REF!</f>
        <v>#REF!</v>
      </c>
      <c r="AD13" s="43" t="e">
        <f>'BAR BB| Open rates'!#REF!</f>
        <v>#REF!</v>
      </c>
      <c r="AE13" s="43" t="e">
        <f>'BAR BB| Open rates'!#REF!</f>
        <v>#REF!</v>
      </c>
      <c r="AF13" s="43" t="e">
        <f>'BAR BB| Open rates'!#REF!</f>
        <v>#REF!</v>
      </c>
      <c r="AG13" s="43" t="e">
        <f>'BAR BB| Open rates'!#REF!</f>
        <v>#REF!</v>
      </c>
      <c r="AH13" s="43" t="e">
        <f>'BAR BB| Open rates'!#REF!</f>
        <v>#REF!</v>
      </c>
      <c r="AI13" s="43" t="e">
        <f>'BAR BB| Open rates'!#REF!</f>
        <v>#REF!</v>
      </c>
      <c r="AJ13" s="43" t="e">
        <f>'BAR BB| Open rates'!#REF!</f>
        <v>#REF!</v>
      </c>
      <c r="AK13" s="43" t="e">
        <f>'BAR BB| Open rates'!#REF!</f>
        <v>#REF!</v>
      </c>
      <c r="AL13" s="43" t="e">
        <f>'BAR BB| Open rates'!#REF!</f>
        <v>#REF!</v>
      </c>
      <c r="AM13" s="43" t="e">
        <f>'BAR BB| Open rates'!#REF!</f>
        <v>#REF!</v>
      </c>
      <c r="AN13" s="43" t="e">
        <f>'BAR BB| Open rates'!#REF!</f>
        <v>#REF!</v>
      </c>
      <c r="AO13" s="43" t="e">
        <f>'BAR BB| Open rates'!#REF!</f>
        <v>#REF!</v>
      </c>
      <c r="AP13" s="43" t="e">
        <f>'BAR BB| Open rates'!#REF!</f>
        <v>#REF!</v>
      </c>
      <c r="AQ13" s="43" t="e">
        <f>'BAR BB| Open rates'!#REF!</f>
        <v>#REF!</v>
      </c>
      <c r="AR13" s="43" t="e">
        <f>'BAR BB| Open rates'!#REF!</f>
        <v>#REF!</v>
      </c>
      <c r="AS13" s="43" t="e">
        <f>'BAR BB| Open rates'!#REF!</f>
        <v>#REF!</v>
      </c>
      <c r="AT13" s="43" t="e">
        <f>'BAR BB| Open rates'!#REF!</f>
        <v>#REF!</v>
      </c>
      <c r="AU13" s="43" t="e">
        <f>'BAR BB| Open rates'!#REF!</f>
        <v>#REF!</v>
      </c>
      <c r="AV13" s="43" t="e">
        <f>'BAR BB| Open rates'!#REF!</f>
        <v>#REF!</v>
      </c>
      <c r="AW13" s="43" t="e">
        <f>'BAR BB| Open rates'!#REF!</f>
        <v>#REF!</v>
      </c>
      <c r="AX13" s="43" t="e">
        <f>'BAR BB| Open rates'!#REF!</f>
        <v>#REF!</v>
      </c>
      <c r="AY13" s="43" t="e">
        <f>'BAR BB| Open rates'!#REF!</f>
        <v>#REF!</v>
      </c>
      <c r="AZ13" s="43" t="e">
        <f>'BAR BB| Open rates'!#REF!</f>
        <v>#REF!</v>
      </c>
      <c r="BA13" s="43" t="e">
        <f>'BAR BB| Open rates'!#REF!</f>
        <v>#REF!</v>
      </c>
      <c r="BB13" s="43" t="e">
        <f>'BAR BB| Open rates'!#REF!</f>
        <v>#REF!</v>
      </c>
      <c r="BC13" s="43" t="e">
        <f>'BAR BB| Open rates'!#REF!</f>
        <v>#REF!</v>
      </c>
      <c r="BD13" s="43" t="e">
        <f>'BAR BB| Open rates'!#REF!</f>
        <v>#REF!</v>
      </c>
      <c r="BE13" s="43" t="e">
        <f>'BAR BB| Open rates'!#REF!</f>
        <v>#REF!</v>
      </c>
      <c r="BF13" s="43" t="e">
        <f>'BAR BB| Open rates'!#REF!</f>
        <v>#REF!</v>
      </c>
      <c r="BG13" s="43" t="e">
        <f>'BAR BB| Open rates'!#REF!</f>
        <v>#REF!</v>
      </c>
      <c r="BH13" s="43" t="e">
        <f>'BAR BB| Open rates'!#REF!</f>
        <v>#REF!</v>
      </c>
      <c r="BI13" s="43" t="e">
        <f>'BAR BB| Open rates'!#REF!</f>
        <v>#REF!</v>
      </c>
      <c r="BJ13" s="43" t="e">
        <f>'BAR BB| Open rates'!#REF!</f>
        <v>#REF!</v>
      </c>
      <c r="BK13" s="43" t="e">
        <f>'BAR BB| Open rates'!#REF!</f>
        <v>#REF!</v>
      </c>
      <c r="BL13" s="43" t="e">
        <f>'BAR BB| Open rates'!#REF!</f>
        <v>#REF!</v>
      </c>
      <c r="BM13" s="43" t="e">
        <f>'BAR BB| Open rates'!#REF!</f>
        <v>#REF!</v>
      </c>
      <c r="BN13" s="43" t="e">
        <f>'BAR BB| Open rates'!#REF!</f>
        <v>#REF!</v>
      </c>
      <c r="BO13" s="43" t="e">
        <f>'BAR BB| Open rates'!#REF!</f>
        <v>#REF!</v>
      </c>
      <c r="BP13" s="43" t="e">
        <f>'BAR BB| Open rates'!#REF!</f>
        <v>#REF!</v>
      </c>
      <c r="BQ13" s="43" t="e">
        <f>'BAR BB| Open rates'!#REF!</f>
        <v>#REF!</v>
      </c>
      <c r="BR13" s="43" t="e">
        <f>'BAR BB| Open rates'!#REF!</f>
        <v>#REF!</v>
      </c>
      <c r="BS13" s="43" t="e">
        <f>'BAR BB| Open rates'!#REF!</f>
        <v>#REF!</v>
      </c>
      <c r="BT13" s="43" t="e">
        <f>'BAR BB| Open rates'!#REF!</f>
        <v>#REF!</v>
      </c>
      <c r="BU13" s="43" t="e">
        <f>'BAR BB| Open rates'!#REF!</f>
        <v>#REF!</v>
      </c>
      <c r="BV13" s="43" t="e">
        <f>'BAR BB| Open rates'!#REF!</f>
        <v>#REF!</v>
      </c>
      <c r="BW13" s="43" t="e">
        <f>'BAR BB| Open rates'!#REF!</f>
        <v>#REF!</v>
      </c>
      <c r="BX13" s="43" t="e">
        <f>'BAR BB| Open rates'!#REF!</f>
        <v>#REF!</v>
      </c>
      <c r="BY13" s="43" t="e">
        <f>'BAR BB| Open rates'!#REF!</f>
        <v>#REF!</v>
      </c>
      <c r="BZ13" s="43" t="e">
        <f>'BAR BB| Open rates'!#REF!</f>
        <v>#REF!</v>
      </c>
      <c r="CA13" s="43" t="e">
        <f>'BAR BB| Open rates'!#REF!</f>
        <v>#REF!</v>
      </c>
      <c r="CB13" s="43" t="e">
        <f>'BAR BB| Open rates'!#REF!</f>
        <v>#REF!</v>
      </c>
      <c r="CC13" s="43" t="e">
        <f>'BAR BB| Open rates'!#REF!</f>
        <v>#REF!</v>
      </c>
      <c r="CD13" s="43" t="e">
        <f>'BAR BB| Open rates'!#REF!</f>
        <v>#REF!</v>
      </c>
    </row>
    <row r="14" spans="1:82" s="36" customFormat="1" ht="12" customHeight="1" x14ac:dyDescent="0.2">
      <c r="A14" s="66" t="s">
        <v>66</v>
      </c>
      <c r="B14" s="43"/>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row>
    <row r="15" spans="1:82" s="9" customFormat="1" ht="12" customHeight="1" x14ac:dyDescent="0.2">
      <c r="A15" s="8" t="s">
        <v>37</v>
      </c>
      <c r="B15" s="43" t="e">
        <f>'BAR BB| Open rates'!#REF!</f>
        <v>#REF!</v>
      </c>
      <c r="C15" s="43" t="e">
        <f>'BAR BB| Open rates'!#REF!</f>
        <v>#REF!</v>
      </c>
      <c r="D15" s="43" t="e">
        <f>'BAR BB| Open rates'!#REF!</f>
        <v>#REF!</v>
      </c>
      <c r="E15" s="43" t="e">
        <f>'BAR BB| Open rates'!#REF!</f>
        <v>#REF!</v>
      </c>
      <c r="F15" s="43" t="e">
        <f>'BAR BB| Open rates'!#REF!</f>
        <v>#REF!</v>
      </c>
      <c r="G15" s="43" t="e">
        <f>'BAR BB| Open rates'!#REF!</f>
        <v>#REF!</v>
      </c>
      <c r="H15" s="43" t="e">
        <f>'BAR BB| Open rates'!#REF!</f>
        <v>#REF!</v>
      </c>
      <c r="I15" s="43" t="e">
        <f>'BAR BB| Open rates'!#REF!</f>
        <v>#REF!</v>
      </c>
      <c r="J15" s="43" t="e">
        <f>'BAR BB| Open rates'!#REF!</f>
        <v>#REF!</v>
      </c>
      <c r="K15" s="43" t="e">
        <f>'BAR BB| Open rates'!#REF!</f>
        <v>#REF!</v>
      </c>
      <c r="L15" s="43" t="e">
        <f>'BAR BB| Open rates'!#REF!</f>
        <v>#REF!</v>
      </c>
      <c r="M15" s="43" t="e">
        <f>'BAR BB| Open rates'!#REF!</f>
        <v>#REF!</v>
      </c>
      <c r="N15" s="43" t="e">
        <f>'BAR BB| Open rates'!#REF!</f>
        <v>#REF!</v>
      </c>
      <c r="O15" s="43" t="e">
        <f>'BAR BB| Open rates'!#REF!</f>
        <v>#REF!</v>
      </c>
      <c r="P15" s="43" t="e">
        <f>'BAR BB| Open rates'!#REF!</f>
        <v>#REF!</v>
      </c>
      <c r="Q15" s="43" t="e">
        <f>'BAR BB| Open rates'!#REF!</f>
        <v>#REF!</v>
      </c>
      <c r="R15" s="43" t="e">
        <f>'BAR BB| Open rates'!#REF!</f>
        <v>#REF!</v>
      </c>
      <c r="S15" s="43" t="e">
        <f>'BAR BB| Open rates'!#REF!</f>
        <v>#REF!</v>
      </c>
      <c r="T15" s="43" t="e">
        <f>'BAR BB| Open rates'!#REF!</f>
        <v>#REF!</v>
      </c>
      <c r="U15" s="43" t="e">
        <f>'BAR BB| Open rates'!#REF!</f>
        <v>#REF!</v>
      </c>
      <c r="V15" s="43" t="e">
        <f>'BAR BB| Open rates'!#REF!</f>
        <v>#REF!</v>
      </c>
      <c r="W15" s="43" t="e">
        <f>'BAR BB| Open rates'!#REF!</f>
        <v>#REF!</v>
      </c>
      <c r="X15" s="43" t="e">
        <f>'BAR BB| Open rates'!#REF!</f>
        <v>#REF!</v>
      </c>
      <c r="Y15" s="43" t="e">
        <f>'BAR BB| Open rates'!#REF!</f>
        <v>#REF!</v>
      </c>
      <c r="Z15" s="43" t="e">
        <f>'BAR BB| Open rates'!#REF!</f>
        <v>#REF!</v>
      </c>
      <c r="AA15" s="43" t="e">
        <f>'BAR BB| Open rates'!#REF!</f>
        <v>#REF!</v>
      </c>
      <c r="AB15" s="43" t="e">
        <f>'BAR BB| Open rates'!#REF!</f>
        <v>#REF!</v>
      </c>
      <c r="AC15" s="43" t="e">
        <f>'BAR BB| Open rates'!#REF!</f>
        <v>#REF!</v>
      </c>
      <c r="AD15" s="43" t="e">
        <f>'BAR BB| Open rates'!#REF!</f>
        <v>#REF!</v>
      </c>
      <c r="AE15" s="43" t="e">
        <f>'BAR BB| Open rates'!#REF!</f>
        <v>#REF!</v>
      </c>
      <c r="AF15" s="43" t="e">
        <f>'BAR BB| Open rates'!#REF!</f>
        <v>#REF!</v>
      </c>
      <c r="AG15" s="43" t="e">
        <f>'BAR BB| Open rates'!#REF!</f>
        <v>#REF!</v>
      </c>
      <c r="AH15" s="43" t="e">
        <f>'BAR BB| Open rates'!#REF!</f>
        <v>#REF!</v>
      </c>
      <c r="AI15" s="43" t="e">
        <f>'BAR BB| Open rates'!#REF!</f>
        <v>#REF!</v>
      </c>
      <c r="AJ15" s="43" t="e">
        <f>'BAR BB| Open rates'!#REF!</f>
        <v>#REF!</v>
      </c>
      <c r="AK15" s="43" t="e">
        <f>'BAR BB| Open rates'!#REF!</f>
        <v>#REF!</v>
      </c>
      <c r="AL15" s="43" t="e">
        <f>'BAR BB| Open rates'!#REF!</f>
        <v>#REF!</v>
      </c>
      <c r="AM15" s="43" t="e">
        <f>'BAR BB| Open rates'!#REF!</f>
        <v>#REF!</v>
      </c>
      <c r="AN15" s="43" t="e">
        <f>'BAR BB| Open rates'!#REF!</f>
        <v>#REF!</v>
      </c>
      <c r="AO15" s="43" t="e">
        <f>'BAR BB| Open rates'!#REF!</f>
        <v>#REF!</v>
      </c>
      <c r="AP15" s="43" t="e">
        <f>'BAR BB| Open rates'!#REF!</f>
        <v>#REF!</v>
      </c>
      <c r="AQ15" s="43" t="e">
        <f>'BAR BB| Open rates'!#REF!</f>
        <v>#REF!</v>
      </c>
      <c r="AR15" s="43" t="e">
        <f>'BAR BB| Open rates'!#REF!</f>
        <v>#REF!</v>
      </c>
      <c r="AS15" s="43" t="e">
        <f>'BAR BB| Open rates'!#REF!</f>
        <v>#REF!</v>
      </c>
      <c r="AT15" s="43" t="e">
        <f>'BAR BB| Open rates'!#REF!</f>
        <v>#REF!</v>
      </c>
      <c r="AU15" s="43" t="e">
        <f>'BAR BB| Open rates'!#REF!</f>
        <v>#REF!</v>
      </c>
      <c r="AV15" s="43" t="e">
        <f>'BAR BB| Open rates'!#REF!</f>
        <v>#REF!</v>
      </c>
      <c r="AW15" s="43" t="e">
        <f>'BAR BB| Open rates'!#REF!</f>
        <v>#REF!</v>
      </c>
      <c r="AX15" s="43" t="e">
        <f>'BAR BB| Open rates'!#REF!</f>
        <v>#REF!</v>
      </c>
      <c r="AY15" s="43" t="e">
        <f>'BAR BB| Open rates'!#REF!</f>
        <v>#REF!</v>
      </c>
      <c r="AZ15" s="43" t="e">
        <f>'BAR BB| Open rates'!#REF!</f>
        <v>#REF!</v>
      </c>
      <c r="BA15" s="43" t="e">
        <f>'BAR BB| Open rates'!#REF!</f>
        <v>#REF!</v>
      </c>
      <c r="BB15" s="43" t="e">
        <f>'BAR BB| Open rates'!#REF!</f>
        <v>#REF!</v>
      </c>
      <c r="BC15" s="43" t="e">
        <f>'BAR BB| Open rates'!#REF!</f>
        <v>#REF!</v>
      </c>
      <c r="BD15" s="43" t="e">
        <f>'BAR BB| Open rates'!#REF!</f>
        <v>#REF!</v>
      </c>
      <c r="BE15" s="43" t="e">
        <f>'BAR BB| Open rates'!#REF!</f>
        <v>#REF!</v>
      </c>
      <c r="BF15" s="43" t="e">
        <f>'BAR BB| Open rates'!#REF!</f>
        <v>#REF!</v>
      </c>
      <c r="BG15" s="43" t="e">
        <f>'BAR BB| Open rates'!#REF!</f>
        <v>#REF!</v>
      </c>
      <c r="BH15" s="43" t="e">
        <f>'BAR BB| Open rates'!#REF!</f>
        <v>#REF!</v>
      </c>
      <c r="BI15" s="43" t="e">
        <f>'BAR BB| Open rates'!#REF!</f>
        <v>#REF!</v>
      </c>
      <c r="BJ15" s="43" t="e">
        <f>'BAR BB| Open rates'!#REF!</f>
        <v>#REF!</v>
      </c>
      <c r="BK15" s="43" t="e">
        <f>'BAR BB| Open rates'!#REF!</f>
        <v>#REF!</v>
      </c>
      <c r="BL15" s="43" t="e">
        <f>'BAR BB| Open rates'!#REF!</f>
        <v>#REF!</v>
      </c>
      <c r="BM15" s="43" t="e">
        <f>'BAR BB| Open rates'!#REF!</f>
        <v>#REF!</v>
      </c>
      <c r="BN15" s="43" t="e">
        <f>'BAR BB| Open rates'!#REF!</f>
        <v>#REF!</v>
      </c>
      <c r="BO15" s="43" t="e">
        <f>'BAR BB| Open rates'!#REF!</f>
        <v>#REF!</v>
      </c>
      <c r="BP15" s="43" t="e">
        <f>'BAR BB| Open rates'!#REF!</f>
        <v>#REF!</v>
      </c>
      <c r="BQ15" s="43" t="e">
        <f>'BAR BB| Open rates'!#REF!</f>
        <v>#REF!</v>
      </c>
      <c r="BR15" s="43" t="e">
        <f>'BAR BB| Open rates'!#REF!</f>
        <v>#REF!</v>
      </c>
      <c r="BS15" s="43" t="e">
        <f>'BAR BB| Open rates'!#REF!</f>
        <v>#REF!</v>
      </c>
      <c r="BT15" s="43" t="e">
        <f>'BAR BB| Open rates'!#REF!</f>
        <v>#REF!</v>
      </c>
      <c r="BU15" s="43" t="e">
        <f>'BAR BB| Open rates'!#REF!</f>
        <v>#REF!</v>
      </c>
      <c r="BV15" s="43" t="e">
        <f>'BAR BB| Open rates'!#REF!</f>
        <v>#REF!</v>
      </c>
      <c r="BW15" s="43" t="e">
        <f>'BAR BB| Open rates'!#REF!</f>
        <v>#REF!</v>
      </c>
      <c r="BX15" s="43" t="e">
        <f>'BAR BB| Open rates'!#REF!</f>
        <v>#REF!</v>
      </c>
      <c r="BY15" s="43" t="e">
        <f>'BAR BB| Open rates'!#REF!</f>
        <v>#REF!</v>
      </c>
      <c r="BZ15" s="43" t="e">
        <f>'BAR BB| Open rates'!#REF!</f>
        <v>#REF!</v>
      </c>
      <c r="CA15" s="43" t="e">
        <f>'BAR BB| Open rates'!#REF!</f>
        <v>#REF!</v>
      </c>
      <c r="CB15" s="43" t="e">
        <f>'BAR BB| Open rates'!#REF!</f>
        <v>#REF!</v>
      </c>
      <c r="CC15" s="43" t="e">
        <f>'BAR BB| Open rates'!#REF!</f>
        <v>#REF!</v>
      </c>
      <c r="CD15" s="43" t="e">
        <f>'BAR BB| Open rates'!#REF!</f>
        <v>#REF!</v>
      </c>
    </row>
    <row r="16" spans="1:82" s="9" customFormat="1" ht="12" customHeight="1" x14ac:dyDescent="0.2">
      <c r="A16" s="8">
        <v>2</v>
      </c>
      <c r="B16" s="43" t="e">
        <f>'BAR BB| Open rates'!#REF!</f>
        <v>#REF!</v>
      </c>
      <c r="C16" s="43" t="e">
        <f>'BAR BB| Open rates'!#REF!</f>
        <v>#REF!</v>
      </c>
      <c r="D16" s="43" t="e">
        <f>'BAR BB| Open rates'!#REF!</f>
        <v>#REF!</v>
      </c>
      <c r="E16" s="43" t="e">
        <f>'BAR BB| Open rates'!#REF!</f>
        <v>#REF!</v>
      </c>
      <c r="F16" s="43" t="e">
        <f>'BAR BB| Open rates'!#REF!</f>
        <v>#REF!</v>
      </c>
      <c r="G16" s="43" t="e">
        <f>'BAR BB| Open rates'!#REF!</f>
        <v>#REF!</v>
      </c>
      <c r="H16" s="43" t="e">
        <f>'BAR BB| Open rates'!#REF!</f>
        <v>#REF!</v>
      </c>
      <c r="I16" s="43" t="e">
        <f>'BAR BB| Open rates'!#REF!</f>
        <v>#REF!</v>
      </c>
      <c r="J16" s="43" t="e">
        <f>'BAR BB| Open rates'!#REF!</f>
        <v>#REF!</v>
      </c>
      <c r="K16" s="43" t="e">
        <f>'BAR BB| Open rates'!#REF!</f>
        <v>#REF!</v>
      </c>
      <c r="L16" s="43" t="e">
        <f>'BAR BB| Open rates'!#REF!</f>
        <v>#REF!</v>
      </c>
      <c r="M16" s="43" t="e">
        <f>'BAR BB| Open rates'!#REF!</f>
        <v>#REF!</v>
      </c>
      <c r="N16" s="43" t="e">
        <f>'BAR BB| Open rates'!#REF!</f>
        <v>#REF!</v>
      </c>
      <c r="O16" s="43" t="e">
        <f>'BAR BB| Open rates'!#REF!</f>
        <v>#REF!</v>
      </c>
      <c r="P16" s="43" t="e">
        <f>'BAR BB| Open rates'!#REF!</f>
        <v>#REF!</v>
      </c>
      <c r="Q16" s="43" t="e">
        <f>'BAR BB| Open rates'!#REF!</f>
        <v>#REF!</v>
      </c>
      <c r="R16" s="43" t="e">
        <f>'BAR BB| Open rates'!#REF!</f>
        <v>#REF!</v>
      </c>
      <c r="S16" s="43" t="e">
        <f>'BAR BB| Open rates'!#REF!</f>
        <v>#REF!</v>
      </c>
      <c r="T16" s="43" t="e">
        <f>'BAR BB| Open rates'!#REF!</f>
        <v>#REF!</v>
      </c>
      <c r="U16" s="43" t="e">
        <f>'BAR BB| Open rates'!#REF!</f>
        <v>#REF!</v>
      </c>
      <c r="V16" s="43" t="e">
        <f>'BAR BB| Open rates'!#REF!</f>
        <v>#REF!</v>
      </c>
      <c r="W16" s="43" t="e">
        <f>'BAR BB| Open rates'!#REF!</f>
        <v>#REF!</v>
      </c>
      <c r="X16" s="43" t="e">
        <f>'BAR BB| Open rates'!#REF!</f>
        <v>#REF!</v>
      </c>
      <c r="Y16" s="43" t="e">
        <f>'BAR BB| Open rates'!#REF!</f>
        <v>#REF!</v>
      </c>
      <c r="Z16" s="43" t="e">
        <f>'BAR BB| Open rates'!#REF!</f>
        <v>#REF!</v>
      </c>
      <c r="AA16" s="43" t="e">
        <f>'BAR BB| Open rates'!#REF!</f>
        <v>#REF!</v>
      </c>
      <c r="AB16" s="43" t="e">
        <f>'BAR BB| Open rates'!#REF!</f>
        <v>#REF!</v>
      </c>
      <c r="AC16" s="43" t="e">
        <f>'BAR BB| Open rates'!#REF!</f>
        <v>#REF!</v>
      </c>
      <c r="AD16" s="43" t="e">
        <f>'BAR BB| Open rates'!#REF!</f>
        <v>#REF!</v>
      </c>
      <c r="AE16" s="43" t="e">
        <f>'BAR BB| Open rates'!#REF!</f>
        <v>#REF!</v>
      </c>
      <c r="AF16" s="43" t="e">
        <f>'BAR BB| Open rates'!#REF!</f>
        <v>#REF!</v>
      </c>
      <c r="AG16" s="43" t="e">
        <f>'BAR BB| Open rates'!#REF!</f>
        <v>#REF!</v>
      </c>
      <c r="AH16" s="43" t="e">
        <f>'BAR BB| Open rates'!#REF!</f>
        <v>#REF!</v>
      </c>
      <c r="AI16" s="43" t="e">
        <f>'BAR BB| Open rates'!#REF!</f>
        <v>#REF!</v>
      </c>
      <c r="AJ16" s="43" t="e">
        <f>'BAR BB| Open rates'!#REF!</f>
        <v>#REF!</v>
      </c>
      <c r="AK16" s="43" t="e">
        <f>'BAR BB| Open rates'!#REF!</f>
        <v>#REF!</v>
      </c>
      <c r="AL16" s="43" t="e">
        <f>'BAR BB| Open rates'!#REF!</f>
        <v>#REF!</v>
      </c>
      <c r="AM16" s="43" t="e">
        <f>'BAR BB| Open rates'!#REF!</f>
        <v>#REF!</v>
      </c>
      <c r="AN16" s="43" t="e">
        <f>'BAR BB| Open rates'!#REF!</f>
        <v>#REF!</v>
      </c>
      <c r="AO16" s="43" t="e">
        <f>'BAR BB| Open rates'!#REF!</f>
        <v>#REF!</v>
      </c>
      <c r="AP16" s="43" t="e">
        <f>'BAR BB| Open rates'!#REF!</f>
        <v>#REF!</v>
      </c>
      <c r="AQ16" s="43" t="e">
        <f>'BAR BB| Open rates'!#REF!</f>
        <v>#REF!</v>
      </c>
      <c r="AR16" s="43" t="e">
        <f>'BAR BB| Open rates'!#REF!</f>
        <v>#REF!</v>
      </c>
      <c r="AS16" s="43" t="e">
        <f>'BAR BB| Open rates'!#REF!</f>
        <v>#REF!</v>
      </c>
      <c r="AT16" s="43" t="e">
        <f>'BAR BB| Open rates'!#REF!</f>
        <v>#REF!</v>
      </c>
      <c r="AU16" s="43" t="e">
        <f>'BAR BB| Open rates'!#REF!</f>
        <v>#REF!</v>
      </c>
      <c r="AV16" s="43" t="e">
        <f>'BAR BB| Open rates'!#REF!</f>
        <v>#REF!</v>
      </c>
      <c r="AW16" s="43" t="e">
        <f>'BAR BB| Open rates'!#REF!</f>
        <v>#REF!</v>
      </c>
      <c r="AX16" s="43" t="e">
        <f>'BAR BB| Open rates'!#REF!</f>
        <v>#REF!</v>
      </c>
      <c r="AY16" s="43" t="e">
        <f>'BAR BB| Open rates'!#REF!</f>
        <v>#REF!</v>
      </c>
      <c r="AZ16" s="43" t="e">
        <f>'BAR BB| Open rates'!#REF!</f>
        <v>#REF!</v>
      </c>
      <c r="BA16" s="43" t="e">
        <f>'BAR BB| Open rates'!#REF!</f>
        <v>#REF!</v>
      </c>
      <c r="BB16" s="43" t="e">
        <f>'BAR BB| Open rates'!#REF!</f>
        <v>#REF!</v>
      </c>
      <c r="BC16" s="43" t="e">
        <f>'BAR BB| Open rates'!#REF!</f>
        <v>#REF!</v>
      </c>
      <c r="BD16" s="43" t="e">
        <f>'BAR BB| Open rates'!#REF!</f>
        <v>#REF!</v>
      </c>
      <c r="BE16" s="43" t="e">
        <f>'BAR BB| Open rates'!#REF!</f>
        <v>#REF!</v>
      </c>
      <c r="BF16" s="43" t="e">
        <f>'BAR BB| Open rates'!#REF!</f>
        <v>#REF!</v>
      </c>
      <c r="BG16" s="43" t="e">
        <f>'BAR BB| Open rates'!#REF!</f>
        <v>#REF!</v>
      </c>
      <c r="BH16" s="43" t="e">
        <f>'BAR BB| Open rates'!#REF!</f>
        <v>#REF!</v>
      </c>
      <c r="BI16" s="43" t="e">
        <f>'BAR BB| Open rates'!#REF!</f>
        <v>#REF!</v>
      </c>
      <c r="BJ16" s="43" t="e">
        <f>'BAR BB| Open rates'!#REF!</f>
        <v>#REF!</v>
      </c>
      <c r="BK16" s="43" t="e">
        <f>'BAR BB| Open rates'!#REF!</f>
        <v>#REF!</v>
      </c>
      <c r="BL16" s="43" t="e">
        <f>'BAR BB| Open rates'!#REF!</f>
        <v>#REF!</v>
      </c>
      <c r="BM16" s="43" t="e">
        <f>'BAR BB| Open rates'!#REF!</f>
        <v>#REF!</v>
      </c>
      <c r="BN16" s="43" t="e">
        <f>'BAR BB| Open rates'!#REF!</f>
        <v>#REF!</v>
      </c>
      <c r="BO16" s="43" t="e">
        <f>'BAR BB| Open rates'!#REF!</f>
        <v>#REF!</v>
      </c>
      <c r="BP16" s="43" t="e">
        <f>'BAR BB| Open rates'!#REF!</f>
        <v>#REF!</v>
      </c>
      <c r="BQ16" s="43" t="e">
        <f>'BAR BB| Open rates'!#REF!</f>
        <v>#REF!</v>
      </c>
      <c r="BR16" s="43" t="e">
        <f>'BAR BB| Open rates'!#REF!</f>
        <v>#REF!</v>
      </c>
      <c r="BS16" s="43" t="e">
        <f>'BAR BB| Open rates'!#REF!</f>
        <v>#REF!</v>
      </c>
      <c r="BT16" s="43" t="e">
        <f>'BAR BB| Open rates'!#REF!</f>
        <v>#REF!</v>
      </c>
      <c r="BU16" s="43" t="e">
        <f>'BAR BB| Open rates'!#REF!</f>
        <v>#REF!</v>
      </c>
      <c r="BV16" s="43" t="e">
        <f>'BAR BB| Open rates'!#REF!</f>
        <v>#REF!</v>
      </c>
      <c r="BW16" s="43" t="e">
        <f>'BAR BB| Open rates'!#REF!</f>
        <v>#REF!</v>
      </c>
      <c r="BX16" s="43" t="e">
        <f>'BAR BB| Open rates'!#REF!</f>
        <v>#REF!</v>
      </c>
      <c r="BY16" s="43" t="e">
        <f>'BAR BB| Open rates'!#REF!</f>
        <v>#REF!</v>
      </c>
      <c r="BZ16" s="43" t="e">
        <f>'BAR BB| Open rates'!#REF!</f>
        <v>#REF!</v>
      </c>
      <c r="CA16" s="43" t="e">
        <f>'BAR BB| Open rates'!#REF!</f>
        <v>#REF!</v>
      </c>
      <c r="CB16" s="43" t="e">
        <f>'BAR BB| Open rates'!#REF!</f>
        <v>#REF!</v>
      </c>
      <c r="CC16" s="43" t="e">
        <f>'BAR BB| Open rates'!#REF!</f>
        <v>#REF!</v>
      </c>
      <c r="CD16" s="43" t="e">
        <f>'BAR BB| Open rates'!#REF!</f>
        <v>#REF!</v>
      </c>
    </row>
    <row r="17" spans="1:82" s="36" customFormat="1" ht="12" customHeight="1" x14ac:dyDescent="0.2">
      <c r="A17" s="66" t="s">
        <v>67</v>
      </c>
      <c r="B17" s="43"/>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row>
    <row r="18" spans="1:82" s="9" customFormat="1" ht="12" customHeight="1" x14ac:dyDescent="0.2">
      <c r="A18" s="8" t="s">
        <v>37</v>
      </c>
      <c r="B18" s="43" t="e">
        <f>'BAR BB| Open rates'!#REF!</f>
        <v>#REF!</v>
      </c>
      <c r="C18" s="43" t="e">
        <f>'BAR BB| Open rates'!#REF!</f>
        <v>#REF!</v>
      </c>
      <c r="D18" s="43" t="e">
        <f>'BAR BB| Open rates'!#REF!</f>
        <v>#REF!</v>
      </c>
      <c r="E18" s="43" t="e">
        <f>'BAR BB| Open rates'!#REF!</f>
        <v>#REF!</v>
      </c>
      <c r="F18" s="43" t="e">
        <f>'BAR BB| Open rates'!#REF!</f>
        <v>#REF!</v>
      </c>
      <c r="G18" s="43" t="e">
        <f>'BAR BB| Open rates'!#REF!</f>
        <v>#REF!</v>
      </c>
      <c r="H18" s="43" t="e">
        <f>'BAR BB| Open rates'!#REF!</f>
        <v>#REF!</v>
      </c>
      <c r="I18" s="43" t="e">
        <f>'BAR BB| Open rates'!#REF!</f>
        <v>#REF!</v>
      </c>
      <c r="J18" s="43" t="e">
        <f>'BAR BB| Open rates'!#REF!</f>
        <v>#REF!</v>
      </c>
      <c r="K18" s="43" t="e">
        <f>'BAR BB| Open rates'!#REF!</f>
        <v>#REF!</v>
      </c>
      <c r="L18" s="43" t="e">
        <f>'BAR BB| Open rates'!#REF!</f>
        <v>#REF!</v>
      </c>
      <c r="M18" s="43" t="e">
        <f>'BAR BB| Open rates'!#REF!</f>
        <v>#REF!</v>
      </c>
      <c r="N18" s="43" t="e">
        <f>'BAR BB| Open rates'!#REF!</f>
        <v>#REF!</v>
      </c>
      <c r="O18" s="43" t="e">
        <f>'BAR BB| Open rates'!#REF!</f>
        <v>#REF!</v>
      </c>
      <c r="P18" s="43" t="e">
        <f>'BAR BB| Open rates'!#REF!</f>
        <v>#REF!</v>
      </c>
      <c r="Q18" s="43" t="e">
        <f>'BAR BB| Open rates'!#REF!</f>
        <v>#REF!</v>
      </c>
      <c r="R18" s="43" t="e">
        <f>'BAR BB| Open rates'!#REF!</f>
        <v>#REF!</v>
      </c>
      <c r="S18" s="43" t="e">
        <f>'BAR BB| Open rates'!#REF!</f>
        <v>#REF!</v>
      </c>
      <c r="T18" s="43" t="e">
        <f>'BAR BB| Open rates'!#REF!</f>
        <v>#REF!</v>
      </c>
      <c r="U18" s="43" t="e">
        <f>'BAR BB| Open rates'!#REF!</f>
        <v>#REF!</v>
      </c>
      <c r="V18" s="43" t="e">
        <f>'BAR BB| Open rates'!#REF!</f>
        <v>#REF!</v>
      </c>
      <c r="W18" s="43" t="e">
        <f>'BAR BB| Open rates'!#REF!</f>
        <v>#REF!</v>
      </c>
      <c r="X18" s="43" t="e">
        <f>'BAR BB| Open rates'!#REF!</f>
        <v>#REF!</v>
      </c>
      <c r="Y18" s="43" t="e">
        <f>'BAR BB| Open rates'!#REF!</f>
        <v>#REF!</v>
      </c>
      <c r="Z18" s="43" t="e">
        <f>'BAR BB| Open rates'!#REF!</f>
        <v>#REF!</v>
      </c>
      <c r="AA18" s="43" t="e">
        <f>'BAR BB| Open rates'!#REF!</f>
        <v>#REF!</v>
      </c>
      <c r="AB18" s="43" t="e">
        <f>'BAR BB| Open rates'!#REF!</f>
        <v>#REF!</v>
      </c>
      <c r="AC18" s="43" t="e">
        <f>'BAR BB| Open rates'!#REF!</f>
        <v>#REF!</v>
      </c>
      <c r="AD18" s="43" t="e">
        <f>'BAR BB| Open rates'!#REF!</f>
        <v>#REF!</v>
      </c>
      <c r="AE18" s="43" t="e">
        <f>'BAR BB| Open rates'!#REF!</f>
        <v>#REF!</v>
      </c>
      <c r="AF18" s="43" t="e">
        <f>'BAR BB| Open rates'!#REF!</f>
        <v>#REF!</v>
      </c>
      <c r="AG18" s="43" t="e">
        <f>'BAR BB| Open rates'!#REF!</f>
        <v>#REF!</v>
      </c>
      <c r="AH18" s="43" t="e">
        <f>'BAR BB| Open rates'!#REF!</f>
        <v>#REF!</v>
      </c>
      <c r="AI18" s="43" t="e">
        <f>'BAR BB| Open rates'!#REF!</f>
        <v>#REF!</v>
      </c>
      <c r="AJ18" s="43" t="e">
        <f>'BAR BB| Open rates'!#REF!</f>
        <v>#REF!</v>
      </c>
      <c r="AK18" s="43" t="e">
        <f>'BAR BB| Open rates'!#REF!</f>
        <v>#REF!</v>
      </c>
      <c r="AL18" s="43" t="e">
        <f>'BAR BB| Open rates'!#REF!</f>
        <v>#REF!</v>
      </c>
      <c r="AM18" s="43" t="e">
        <f>'BAR BB| Open rates'!#REF!</f>
        <v>#REF!</v>
      </c>
      <c r="AN18" s="43" t="e">
        <f>'BAR BB| Open rates'!#REF!</f>
        <v>#REF!</v>
      </c>
      <c r="AO18" s="43" t="e">
        <f>'BAR BB| Open rates'!#REF!</f>
        <v>#REF!</v>
      </c>
      <c r="AP18" s="43" t="e">
        <f>'BAR BB| Open rates'!#REF!</f>
        <v>#REF!</v>
      </c>
      <c r="AQ18" s="43" t="e">
        <f>'BAR BB| Open rates'!#REF!</f>
        <v>#REF!</v>
      </c>
      <c r="AR18" s="43" t="e">
        <f>'BAR BB| Open rates'!#REF!</f>
        <v>#REF!</v>
      </c>
      <c r="AS18" s="43" t="e">
        <f>'BAR BB| Open rates'!#REF!</f>
        <v>#REF!</v>
      </c>
      <c r="AT18" s="43" t="e">
        <f>'BAR BB| Open rates'!#REF!</f>
        <v>#REF!</v>
      </c>
      <c r="AU18" s="43" t="e">
        <f>'BAR BB| Open rates'!#REF!</f>
        <v>#REF!</v>
      </c>
      <c r="AV18" s="43" t="e">
        <f>'BAR BB| Open rates'!#REF!</f>
        <v>#REF!</v>
      </c>
      <c r="AW18" s="43" t="e">
        <f>'BAR BB| Open rates'!#REF!</f>
        <v>#REF!</v>
      </c>
      <c r="AX18" s="43" t="e">
        <f>'BAR BB| Open rates'!#REF!</f>
        <v>#REF!</v>
      </c>
      <c r="AY18" s="43" t="e">
        <f>'BAR BB| Open rates'!#REF!</f>
        <v>#REF!</v>
      </c>
      <c r="AZ18" s="43" t="e">
        <f>'BAR BB| Open rates'!#REF!</f>
        <v>#REF!</v>
      </c>
      <c r="BA18" s="43" t="e">
        <f>'BAR BB| Open rates'!#REF!</f>
        <v>#REF!</v>
      </c>
      <c r="BB18" s="43" t="e">
        <f>'BAR BB| Open rates'!#REF!</f>
        <v>#REF!</v>
      </c>
      <c r="BC18" s="43" t="e">
        <f>'BAR BB| Open rates'!#REF!</f>
        <v>#REF!</v>
      </c>
      <c r="BD18" s="43" t="e">
        <f>'BAR BB| Open rates'!#REF!</f>
        <v>#REF!</v>
      </c>
      <c r="BE18" s="43" t="e">
        <f>'BAR BB| Open rates'!#REF!</f>
        <v>#REF!</v>
      </c>
      <c r="BF18" s="43" t="e">
        <f>'BAR BB| Open rates'!#REF!</f>
        <v>#REF!</v>
      </c>
      <c r="BG18" s="43" t="e">
        <f>'BAR BB| Open rates'!#REF!</f>
        <v>#REF!</v>
      </c>
      <c r="BH18" s="43" t="e">
        <f>'BAR BB| Open rates'!#REF!</f>
        <v>#REF!</v>
      </c>
      <c r="BI18" s="43" t="e">
        <f>'BAR BB| Open rates'!#REF!</f>
        <v>#REF!</v>
      </c>
      <c r="BJ18" s="43" t="e">
        <f>'BAR BB| Open rates'!#REF!</f>
        <v>#REF!</v>
      </c>
      <c r="BK18" s="43" t="e">
        <f>'BAR BB| Open rates'!#REF!</f>
        <v>#REF!</v>
      </c>
      <c r="BL18" s="43" t="e">
        <f>'BAR BB| Open rates'!#REF!</f>
        <v>#REF!</v>
      </c>
      <c r="BM18" s="43" t="e">
        <f>'BAR BB| Open rates'!#REF!</f>
        <v>#REF!</v>
      </c>
      <c r="BN18" s="43" t="e">
        <f>'BAR BB| Open rates'!#REF!</f>
        <v>#REF!</v>
      </c>
      <c r="BO18" s="43" t="e">
        <f>'BAR BB| Open rates'!#REF!</f>
        <v>#REF!</v>
      </c>
      <c r="BP18" s="43" t="e">
        <f>'BAR BB| Open rates'!#REF!</f>
        <v>#REF!</v>
      </c>
      <c r="BQ18" s="43" t="e">
        <f>'BAR BB| Open rates'!#REF!</f>
        <v>#REF!</v>
      </c>
      <c r="BR18" s="43" t="e">
        <f>'BAR BB| Open rates'!#REF!</f>
        <v>#REF!</v>
      </c>
      <c r="BS18" s="43" t="e">
        <f>'BAR BB| Open rates'!#REF!</f>
        <v>#REF!</v>
      </c>
      <c r="BT18" s="43" t="e">
        <f>'BAR BB| Open rates'!#REF!</f>
        <v>#REF!</v>
      </c>
      <c r="BU18" s="43" t="e">
        <f>'BAR BB| Open rates'!#REF!</f>
        <v>#REF!</v>
      </c>
      <c r="BV18" s="43" t="e">
        <f>'BAR BB| Open rates'!#REF!</f>
        <v>#REF!</v>
      </c>
      <c r="BW18" s="43" t="e">
        <f>'BAR BB| Open rates'!#REF!</f>
        <v>#REF!</v>
      </c>
      <c r="BX18" s="43" t="e">
        <f>'BAR BB| Open rates'!#REF!</f>
        <v>#REF!</v>
      </c>
      <c r="BY18" s="43" t="e">
        <f>'BAR BB| Open rates'!#REF!</f>
        <v>#REF!</v>
      </c>
      <c r="BZ18" s="43" t="e">
        <f>'BAR BB| Open rates'!#REF!</f>
        <v>#REF!</v>
      </c>
      <c r="CA18" s="43" t="e">
        <f>'BAR BB| Open rates'!#REF!</f>
        <v>#REF!</v>
      </c>
      <c r="CB18" s="43" t="e">
        <f>'BAR BB| Open rates'!#REF!</f>
        <v>#REF!</v>
      </c>
      <c r="CC18" s="43" t="e">
        <f>'BAR BB| Open rates'!#REF!</f>
        <v>#REF!</v>
      </c>
      <c r="CD18" s="43" t="e">
        <f>'BAR BB| Open rates'!#REF!</f>
        <v>#REF!</v>
      </c>
    </row>
    <row r="19" spans="1:82" s="9" customFormat="1" ht="12" hidden="1" customHeight="1" x14ac:dyDescent="0.2">
      <c r="A19" s="8">
        <v>2</v>
      </c>
      <c r="B19" s="43" t="e">
        <f>'BAR BB| Open rates'!#REF!</f>
        <v>#REF!</v>
      </c>
      <c r="C19" s="34" t="e">
        <f t="shared" ref="C19:BK19" si="0">C18</f>
        <v>#REF!</v>
      </c>
      <c r="D19" s="34" t="e">
        <f t="shared" si="0"/>
        <v>#REF!</v>
      </c>
      <c r="E19" s="34" t="e">
        <f t="shared" si="0"/>
        <v>#REF!</v>
      </c>
      <c r="F19" s="34" t="e">
        <f t="shared" si="0"/>
        <v>#REF!</v>
      </c>
      <c r="G19" s="34" t="e">
        <f t="shared" si="0"/>
        <v>#REF!</v>
      </c>
      <c r="H19" s="34" t="e">
        <f t="shared" si="0"/>
        <v>#REF!</v>
      </c>
      <c r="I19" s="34" t="e">
        <f t="shared" si="0"/>
        <v>#REF!</v>
      </c>
      <c r="J19" s="34" t="e">
        <f t="shared" si="0"/>
        <v>#REF!</v>
      </c>
      <c r="K19" s="34" t="e">
        <f t="shared" si="0"/>
        <v>#REF!</v>
      </c>
      <c r="L19" s="34" t="e">
        <f t="shared" si="0"/>
        <v>#REF!</v>
      </c>
      <c r="M19" s="34" t="e">
        <f t="shared" si="0"/>
        <v>#REF!</v>
      </c>
      <c r="N19" s="34" t="e">
        <f t="shared" si="0"/>
        <v>#REF!</v>
      </c>
      <c r="O19" s="34" t="e">
        <f t="shared" si="0"/>
        <v>#REF!</v>
      </c>
      <c r="P19" s="34" t="e">
        <f t="shared" si="0"/>
        <v>#REF!</v>
      </c>
      <c r="Q19" s="34" t="e">
        <f t="shared" si="0"/>
        <v>#REF!</v>
      </c>
      <c r="R19" s="34" t="e">
        <f t="shared" si="0"/>
        <v>#REF!</v>
      </c>
      <c r="S19" s="34" t="e">
        <f t="shared" si="0"/>
        <v>#REF!</v>
      </c>
      <c r="T19" s="34" t="e">
        <f t="shared" si="0"/>
        <v>#REF!</v>
      </c>
      <c r="U19" s="34" t="e">
        <f t="shared" si="0"/>
        <v>#REF!</v>
      </c>
      <c r="V19" s="34" t="e">
        <f t="shared" si="0"/>
        <v>#REF!</v>
      </c>
      <c r="W19" s="34" t="e">
        <f t="shared" si="0"/>
        <v>#REF!</v>
      </c>
      <c r="X19" s="34" t="e">
        <f t="shared" si="0"/>
        <v>#REF!</v>
      </c>
      <c r="Y19" s="34" t="e">
        <f t="shared" si="0"/>
        <v>#REF!</v>
      </c>
      <c r="Z19" s="34" t="e">
        <f t="shared" si="0"/>
        <v>#REF!</v>
      </c>
      <c r="AA19" s="34" t="e">
        <f t="shared" si="0"/>
        <v>#REF!</v>
      </c>
      <c r="AB19" s="34" t="e">
        <f t="shared" si="0"/>
        <v>#REF!</v>
      </c>
      <c r="AC19" s="34" t="e">
        <f t="shared" si="0"/>
        <v>#REF!</v>
      </c>
      <c r="AD19" s="34" t="e">
        <f t="shared" si="0"/>
        <v>#REF!</v>
      </c>
      <c r="AE19" s="34" t="e">
        <f t="shared" si="0"/>
        <v>#REF!</v>
      </c>
      <c r="AF19" s="34" t="e">
        <f t="shared" si="0"/>
        <v>#REF!</v>
      </c>
      <c r="AG19" s="34" t="e">
        <f t="shared" si="0"/>
        <v>#REF!</v>
      </c>
      <c r="AH19" s="34" t="e">
        <f t="shared" si="0"/>
        <v>#REF!</v>
      </c>
      <c r="AI19" s="34" t="e">
        <f t="shared" si="0"/>
        <v>#REF!</v>
      </c>
      <c r="AJ19" s="34" t="e">
        <f t="shared" si="0"/>
        <v>#REF!</v>
      </c>
      <c r="AK19" s="34" t="e">
        <f t="shared" si="0"/>
        <v>#REF!</v>
      </c>
      <c r="AL19" s="34" t="e">
        <f t="shared" si="0"/>
        <v>#REF!</v>
      </c>
      <c r="AM19" s="34" t="e">
        <f t="shared" si="0"/>
        <v>#REF!</v>
      </c>
      <c r="AN19" s="34" t="e">
        <f t="shared" si="0"/>
        <v>#REF!</v>
      </c>
      <c r="AO19" s="34" t="e">
        <f t="shared" si="0"/>
        <v>#REF!</v>
      </c>
      <c r="AP19" s="34" t="e">
        <f t="shared" si="0"/>
        <v>#REF!</v>
      </c>
      <c r="AQ19" s="34" t="e">
        <f t="shared" si="0"/>
        <v>#REF!</v>
      </c>
      <c r="AR19" s="34" t="e">
        <f t="shared" si="0"/>
        <v>#REF!</v>
      </c>
      <c r="AS19" s="34" t="e">
        <f t="shared" si="0"/>
        <v>#REF!</v>
      </c>
      <c r="AT19" s="34" t="e">
        <f t="shared" si="0"/>
        <v>#REF!</v>
      </c>
      <c r="AU19" s="34" t="e">
        <f t="shared" si="0"/>
        <v>#REF!</v>
      </c>
      <c r="AV19" s="34" t="e">
        <f t="shared" si="0"/>
        <v>#REF!</v>
      </c>
      <c r="AW19" s="34" t="e">
        <f t="shared" si="0"/>
        <v>#REF!</v>
      </c>
      <c r="AX19" s="34" t="e">
        <f t="shared" si="0"/>
        <v>#REF!</v>
      </c>
      <c r="AY19" s="34" t="e">
        <f t="shared" si="0"/>
        <v>#REF!</v>
      </c>
      <c r="AZ19" s="34" t="e">
        <f t="shared" si="0"/>
        <v>#REF!</v>
      </c>
      <c r="BA19" s="34" t="e">
        <f t="shared" si="0"/>
        <v>#REF!</v>
      </c>
      <c r="BB19" s="34" t="e">
        <f t="shared" si="0"/>
        <v>#REF!</v>
      </c>
      <c r="BC19" s="34" t="e">
        <f t="shared" si="0"/>
        <v>#REF!</v>
      </c>
      <c r="BD19" s="34" t="e">
        <f t="shared" si="0"/>
        <v>#REF!</v>
      </c>
      <c r="BE19" s="34" t="e">
        <f t="shared" si="0"/>
        <v>#REF!</v>
      </c>
      <c r="BF19" s="34" t="e">
        <f t="shared" si="0"/>
        <v>#REF!</v>
      </c>
      <c r="BG19" s="34" t="e">
        <f t="shared" si="0"/>
        <v>#REF!</v>
      </c>
      <c r="BH19" s="34" t="e">
        <f t="shared" si="0"/>
        <v>#REF!</v>
      </c>
      <c r="BI19" s="34" t="e">
        <f t="shared" si="0"/>
        <v>#REF!</v>
      </c>
      <c r="BJ19" s="34" t="e">
        <f t="shared" si="0"/>
        <v>#REF!</v>
      </c>
      <c r="BK19" s="34" t="e">
        <f t="shared" si="0"/>
        <v>#REF!</v>
      </c>
      <c r="BL19" s="34" t="e">
        <f t="shared" ref="BL19:CD19" si="1">BL18</f>
        <v>#REF!</v>
      </c>
      <c r="BM19" s="34" t="e">
        <f t="shared" si="1"/>
        <v>#REF!</v>
      </c>
      <c r="BN19" s="34" t="e">
        <f t="shared" si="1"/>
        <v>#REF!</v>
      </c>
      <c r="BO19" s="34" t="e">
        <f t="shared" si="1"/>
        <v>#REF!</v>
      </c>
      <c r="BP19" s="34" t="e">
        <f t="shared" si="1"/>
        <v>#REF!</v>
      </c>
      <c r="BQ19" s="34" t="e">
        <f t="shared" si="1"/>
        <v>#REF!</v>
      </c>
      <c r="BR19" s="34" t="e">
        <f t="shared" si="1"/>
        <v>#REF!</v>
      </c>
      <c r="BS19" s="34" t="e">
        <f t="shared" si="1"/>
        <v>#REF!</v>
      </c>
      <c r="BT19" s="34" t="e">
        <f t="shared" si="1"/>
        <v>#REF!</v>
      </c>
      <c r="BU19" s="34" t="e">
        <f t="shared" si="1"/>
        <v>#REF!</v>
      </c>
      <c r="BV19" s="34" t="e">
        <f t="shared" si="1"/>
        <v>#REF!</v>
      </c>
      <c r="BW19" s="34" t="e">
        <f t="shared" si="1"/>
        <v>#REF!</v>
      </c>
      <c r="BX19" s="34" t="e">
        <f t="shared" si="1"/>
        <v>#REF!</v>
      </c>
      <c r="BY19" s="34" t="e">
        <f t="shared" si="1"/>
        <v>#REF!</v>
      </c>
      <c r="BZ19" s="34" t="e">
        <f t="shared" si="1"/>
        <v>#REF!</v>
      </c>
      <c r="CA19" s="34" t="e">
        <f t="shared" si="1"/>
        <v>#REF!</v>
      </c>
      <c r="CB19" s="34" t="e">
        <f t="shared" si="1"/>
        <v>#REF!</v>
      </c>
      <c r="CC19" s="34" t="e">
        <f t="shared" si="1"/>
        <v>#REF!</v>
      </c>
      <c r="CD19" s="34" t="e">
        <f t="shared" si="1"/>
        <v>#REF!</v>
      </c>
    </row>
    <row r="20" spans="1:82" s="36" customFormat="1" ht="12" customHeight="1" x14ac:dyDescent="0.2">
      <c r="A20" s="66" t="s">
        <v>68</v>
      </c>
      <c r="B20" s="43"/>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row>
    <row r="21" spans="1:82" s="9" customFormat="1" ht="12" customHeight="1" x14ac:dyDescent="0.2">
      <c r="A21" s="8" t="s">
        <v>14</v>
      </c>
      <c r="B21" s="43" t="e">
        <f>'BAR BB| Open rates'!#REF!</f>
        <v>#REF!</v>
      </c>
      <c r="C21" s="43" t="e">
        <f>'BAR BB| Open rates'!#REF!</f>
        <v>#REF!</v>
      </c>
      <c r="D21" s="43" t="e">
        <f>'BAR BB| Open rates'!#REF!</f>
        <v>#REF!</v>
      </c>
      <c r="E21" s="43" t="e">
        <f>'BAR BB| Open rates'!#REF!</f>
        <v>#REF!</v>
      </c>
      <c r="F21" s="43" t="e">
        <f>'BAR BB| Open rates'!#REF!</f>
        <v>#REF!</v>
      </c>
      <c r="G21" s="43" t="e">
        <f>'BAR BB| Open rates'!#REF!</f>
        <v>#REF!</v>
      </c>
      <c r="H21" s="43" t="e">
        <f>'BAR BB| Open rates'!#REF!</f>
        <v>#REF!</v>
      </c>
      <c r="I21" s="43" t="e">
        <f>'BAR BB| Open rates'!#REF!</f>
        <v>#REF!</v>
      </c>
      <c r="J21" s="43" t="e">
        <f>'BAR BB| Open rates'!#REF!</f>
        <v>#REF!</v>
      </c>
      <c r="K21" s="43" t="e">
        <f>'BAR BB| Open rates'!#REF!</f>
        <v>#REF!</v>
      </c>
      <c r="L21" s="43" t="e">
        <f>'BAR BB| Open rates'!#REF!</f>
        <v>#REF!</v>
      </c>
      <c r="M21" s="43" t="e">
        <f>'BAR BB| Open rates'!#REF!</f>
        <v>#REF!</v>
      </c>
      <c r="N21" s="43" t="e">
        <f>'BAR BB| Open rates'!#REF!</f>
        <v>#REF!</v>
      </c>
      <c r="O21" s="43" t="e">
        <f>'BAR BB| Open rates'!#REF!</f>
        <v>#REF!</v>
      </c>
      <c r="P21" s="43" t="e">
        <f>'BAR BB| Open rates'!#REF!</f>
        <v>#REF!</v>
      </c>
      <c r="Q21" s="43" t="e">
        <f>'BAR BB| Open rates'!#REF!</f>
        <v>#REF!</v>
      </c>
      <c r="R21" s="43" t="e">
        <f>'BAR BB| Open rates'!#REF!</f>
        <v>#REF!</v>
      </c>
      <c r="S21" s="43" t="e">
        <f>'BAR BB| Open rates'!#REF!</f>
        <v>#REF!</v>
      </c>
      <c r="T21" s="43" t="e">
        <f>'BAR BB| Open rates'!#REF!</f>
        <v>#REF!</v>
      </c>
      <c r="U21" s="43" t="e">
        <f>'BAR BB| Open rates'!#REF!</f>
        <v>#REF!</v>
      </c>
      <c r="V21" s="43" t="e">
        <f>'BAR BB| Open rates'!#REF!</f>
        <v>#REF!</v>
      </c>
      <c r="W21" s="43" t="e">
        <f>'BAR BB| Open rates'!#REF!</f>
        <v>#REF!</v>
      </c>
      <c r="X21" s="43" t="e">
        <f>'BAR BB| Open rates'!#REF!</f>
        <v>#REF!</v>
      </c>
      <c r="Y21" s="43" t="e">
        <f>'BAR BB| Open rates'!#REF!</f>
        <v>#REF!</v>
      </c>
      <c r="Z21" s="43" t="e">
        <f>'BAR BB| Open rates'!#REF!</f>
        <v>#REF!</v>
      </c>
      <c r="AA21" s="43" t="e">
        <f>'BAR BB| Open rates'!#REF!</f>
        <v>#REF!</v>
      </c>
      <c r="AB21" s="43" t="e">
        <f>'BAR BB| Open rates'!#REF!</f>
        <v>#REF!</v>
      </c>
      <c r="AC21" s="43" t="e">
        <f>'BAR BB| Open rates'!#REF!</f>
        <v>#REF!</v>
      </c>
      <c r="AD21" s="43" t="e">
        <f>'BAR BB| Open rates'!#REF!</f>
        <v>#REF!</v>
      </c>
      <c r="AE21" s="43" t="e">
        <f>'BAR BB| Open rates'!#REF!</f>
        <v>#REF!</v>
      </c>
      <c r="AF21" s="43" t="e">
        <f>'BAR BB| Open rates'!#REF!</f>
        <v>#REF!</v>
      </c>
      <c r="AG21" s="43" t="e">
        <f>'BAR BB| Open rates'!#REF!</f>
        <v>#REF!</v>
      </c>
      <c r="AH21" s="43" t="e">
        <f>'BAR BB| Open rates'!#REF!</f>
        <v>#REF!</v>
      </c>
      <c r="AI21" s="43" t="e">
        <f>'BAR BB| Open rates'!#REF!</f>
        <v>#REF!</v>
      </c>
      <c r="AJ21" s="43" t="e">
        <f>'BAR BB| Open rates'!#REF!</f>
        <v>#REF!</v>
      </c>
      <c r="AK21" s="43" t="e">
        <f>'BAR BB| Open rates'!#REF!</f>
        <v>#REF!</v>
      </c>
      <c r="AL21" s="43" t="e">
        <f>'BAR BB| Open rates'!#REF!</f>
        <v>#REF!</v>
      </c>
      <c r="AM21" s="43" t="e">
        <f>'BAR BB| Open rates'!#REF!</f>
        <v>#REF!</v>
      </c>
      <c r="AN21" s="43" t="e">
        <f>'BAR BB| Open rates'!#REF!</f>
        <v>#REF!</v>
      </c>
      <c r="AO21" s="43" t="e">
        <f>'BAR BB| Open rates'!#REF!</f>
        <v>#REF!</v>
      </c>
      <c r="AP21" s="43" t="e">
        <f>'BAR BB| Open rates'!#REF!</f>
        <v>#REF!</v>
      </c>
      <c r="AQ21" s="43" t="e">
        <f>'BAR BB| Open rates'!#REF!</f>
        <v>#REF!</v>
      </c>
      <c r="AR21" s="43" t="e">
        <f>'BAR BB| Open rates'!#REF!</f>
        <v>#REF!</v>
      </c>
      <c r="AS21" s="43" t="e">
        <f>'BAR BB| Open rates'!#REF!</f>
        <v>#REF!</v>
      </c>
      <c r="AT21" s="43" t="e">
        <f>'BAR BB| Open rates'!#REF!</f>
        <v>#REF!</v>
      </c>
      <c r="AU21" s="43" t="e">
        <f>'BAR BB| Open rates'!#REF!</f>
        <v>#REF!</v>
      </c>
      <c r="AV21" s="43" t="e">
        <f>'BAR BB| Open rates'!#REF!</f>
        <v>#REF!</v>
      </c>
      <c r="AW21" s="43" t="e">
        <f>'BAR BB| Open rates'!#REF!</f>
        <v>#REF!</v>
      </c>
      <c r="AX21" s="43" t="e">
        <f>'BAR BB| Open rates'!#REF!</f>
        <v>#REF!</v>
      </c>
      <c r="AY21" s="43" t="e">
        <f>'BAR BB| Open rates'!#REF!</f>
        <v>#REF!</v>
      </c>
      <c r="AZ21" s="43" t="e">
        <f>'BAR BB| Open rates'!#REF!</f>
        <v>#REF!</v>
      </c>
      <c r="BA21" s="43" t="e">
        <f>'BAR BB| Open rates'!#REF!</f>
        <v>#REF!</v>
      </c>
      <c r="BB21" s="43" t="e">
        <f>'BAR BB| Open rates'!#REF!</f>
        <v>#REF!</v>
      </c>
      <c r="BC21" s="43" t="e">
        <f>'BAR BB| Open rates'!#REF!</f>
        <v>#REF!</v>
      </c>
      <c r="BD21" s="43" t="e">
        <f>'BAR BB| Open rates'!#REF!</f>
        <v>#REF!</v>
      </c>
      <c r="BE21" s="43" t="e">
        <f>'BAR BB| Open rates'!#REF!</f>
        <v>#REF!</v>
      </c>
      <c r="BF21" s="43" t="e">
        <f>'BAR BB| Open rates'!#REF!</f>
        <v>#REF!</v>
      </c>
      <c r="BG21" s="43" t="e">
        <f>'BAR BB| Open rates'!#REF!</f>
        <v>#REF!</v>
      </c>
      <c r="BH21" s="43" t="e">
        <f>'BAR BB| Open rates'!#REF!</f>
        <v>#REF!</v>
      </c>
      <c r="BI21" s="43" t="e">
        <f>'BAR BB| Open rates'!#REF!</f>
        <v>#REF!</v>
      </c>
      <c r="BJ21" s="43" t="e">
        <f>'BAR BB| Open rates'!#REF!</f>
        <v>#REF!</v>
      </c>
      <c r="BK21" s="43" t="e">
        <f>'BAR BB| Open rates'!#REF!</f>
        <v>#REF!</v>
      </c>
      <c r="BL21" s="43" t="e">
        <f>'BAR BB| Open rates'!#REF!</f>
        <v>#REF!</v>
      </c>
      <c r="BM21" s="43" t="e">
        <f>'BAR BB| Open rates'!#REF!</f>
        <v>#REF!</v>
      </c>
      <c r="BN21" s="43" t="e">
        <f>'BAR BB| Open rates'!#REF!</f>
        <v>#REF!</v>
      </c>
      <c r="BO21" s="43" t="e">
        <f>'BAR BB| Open rates'!#REF!</f>
        <v>#REF!</v>
      </c>
      <c r="BP21" s="43" t="e">
        <f>'BAR BB| Open rates'!#REF!</f>
        <v>#REF!</v>
      </c>
      <c r="BQ21" s="43" t="e">
        <f>'BAR BB| Open rates'!#REF!</f>
        <v>#REF!</v>
      </c>
      <c r="BR21" s="43" t="e">
        <f>'BAR BB| Open rates'!#REF!</f>
        <v>#REF!</v>
      </c>
      <c r="BS21" s="43" t="e">
        <f>'BAR BB| Open rates'!#REF!</f>
        <v>#REF!</v>
      </c>
      <c r="BT21" s="43" t="e">
        <f>'BAR BB| Open rates'!#REF!</f>
        <v>#REF!</v>
      </c>
      <c r="BU21" s="43" t="e">
        <f>'BAR BB| Open rates'!#REF!</f>
        <v>#REF!</v>
      </c>
      <c r="BV21" s="43" t="e">
        <f>'BAR BB| Open rates'!#REF!</f>
        <v>#REF!</v>
      </c>
      <c r="BW21" s="43" t="e">
        <f>'BAR BB| Open rates'!#REF!</f>
        <v>#REF!</v>
      </c>
      <c r="BX21" s="43" t="e">
        <f>'BAR BB| Open rates'!#REF!</f>
        <v>#REF!</v>
      </c>
      <c r="BY21" s="43" t="e">
        <f>'BAR BB| Open rates'!#REF!</f>
        <v>#REF!</v>
      </c>
      <c r="BZ21" s="43" t="e">
        <f>'BAR BB| Open rates'!#REF!</f>
        <v>#REF!</v>
      </c>
      <c r="CA21" s="43" t="e">
        <f>'BAR BB| Open rates'!#REF!</f>
        <v>#REF!</v>
      </c>
      <c r="CB21" s="43" t="e">
        <f>'BAR BB| Open rates'!#REF!</f>
        <v>#REF!</v>
      </c>
      <c r="CC21" s="43" t="e">
        <f>'BAR BB| Open rates'!#REF!</f>
        <v>#REF!</v>
      </c>
      <c r="CD21" s="43" t="e">
        <f>'BAR BB| Open rates'!#REF!</f>
        <v>#REF!</v>
      </c>
    </row>
    <row r="22" spans="1:82" s="36" customFormat="1" ht="12" customHeight="1" x14ac:dyDescent="0.2">
      <c r="A22" s="66" t="s">
        <v>69</v>
      </c>
      <c r="B22" s="43"/>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row>
    <row r="23" spans="1:82" s="9" customFormat="1" ht="12" customHeight="1" x14ac:dyDescent="0.2">
      <c r="A23" s="8" t="s">
        <v>14</v>
      </c>
      <c r="B23" s="43" t="e">
        <f>'BAR BB| Open rates'!#REF!</f>
        <v>#REF!</v>
      </c>
      <c r="C23" s="43" t="e">
        <f>'BAR BB| Open rates'!#REF!</f>
        <v>#REF!</v>
      </c>
      <c r="D23" s="43" t="e">
        <f>'BAR BB| Open rates'!#REF!</f>
        <v>#REF!</v>
      </c>
      <c r="E23" s="43" t="e">
        <f>'BAR BB| Open rates'!#REF!</f>
        <v>#REF!</v>
      </c>
      <c r="F23" s="43" t="e">
        <f>'BAR BB| Open rates'!#REF!</f>
        <v>#REF!</v>
      </c>
      <c r="G23" s="43" t="e">
        <f>'BAR BB| Open rates'!#REF!</f>
        <v>#REF!</v>
      </c>
      <c r="H23" s="43" t="e">
        <f>'BAR BB| Open rates'!#REF!</f>
        <v>#REF!</v>
      </c>
      <c r="I23" s="43" t="e">
        <f>'BAR BB| Open rates'!#REF!</f>
        <v>#REF!</v>
      </c>
      <c r="J23" s="43" t="e">
        <f>'BAR BB| Open rates'!#REF!</f>
        <v>#REF!</v>
      </c>
      <c r="K23" s="43" t="e">
        <f>'BAR BB| Open rates'!#REF!</f>
        <v>#REF!</v>
      </c>
      <c r="L23" s="43" t="e">
        <f>'BAR BB| Open rates'!#REF!</f>
        <v>#REF!</v>
      </c>
      <c r="M23" s="43" t="e">
        <f>'BAR BB| Open rates'!#REF!</f>
        <v>#REF!</v>
      </c>
      <c r="N23" s="43" t="e">
        <f>'BAR BB| Open rates'!#REF!</f>
        <v>#REF!</v>
      </c>
      <c r="O23" s="43" t="e">
        <f>'BAR BB| Open rates'!#REF!</f>
        <v>#REF!</v>
      </c>
      <c r="P23" s="43" t="e">
        <f>'BAR BB| Open rates'!#REF!</f>
        <v>#REF!</v>
      </c>
      <c r="Q23" s="43" t="e">
        <f>'BAR BB| Open rates'!#REF!</f>
        <v>#REF!</v>
      </c>
      <c r="R23" s="43" t="e">
        <f>'BAR BB| Open rates'!#REF!</f>
        <v>#REF!</v>
      </c>
      <c r="S23" s="43" t="e">
        <f>'BAR BB| Open rates'!#REF!</f>
        <v>#REF!</v>
      </c>
      <c r="T23" s="43" t="e">
        <f>'BAR BB| Open rates'!#REF!</f>
        <v>#REF!</v>
      </c>
      <c r="U23" s="43" t="e">
        <f>'BAR BB| Open rates'!#REF!</f>
        <v>#REF!</v>
      </c>
      <c r="V23" s="43" t="e">
        <f>'BAR BB| Open rates'!#REF!</f>
        <v>#REF!</v>
      </c>
      <c r="W23" s="43" t="e">
        <f>'BAR BB| Open rates'!#REF!</f>
        <v>#REF!</v>
      </c>
      <c r="X23" s="43" t="e">
        <f>'BAR BB| Open rates'!#REF!</f>
        <v>#REF!</v>
      </c>
      <c r="Y23" s="43" t="e">
        <f>'BAR BB| Open rates'!#REF!</f>
        <v>#REF!</v>
      </c>
      <c r="Z23" s="43" t="e">
        <f>'BAR BB| Open rates'!#REF!</f>
        <v>#REF!</v>
      </c>
      <c r="AA23" s="43" t="e">
        <f>'BAR BB| Open rates'!#REF!</f>
        <v>#REF!</v>
      </c>
      <c r="AB23" s="43" t="e">
        <f>'BAR BB| Open rates'!#REF!</f>
        <v>#REF!</v>
      </c>
      <c r="AC23" s="43" t="e">
        <f>'BAR BB| Open rates'!#REF!</f>
        <v>#REF!</v>
      </c>
      <c r="AD23" s="43" t="e">
        <f>'BAR BB| Open rates'!#REF!</f>
        <v>#REF!</v>
      </c>
      <c r="AE23" s="43" t="e">
        <f>'BAR BB| Open rates'!#REF!</f>
        <v>#REF!</v>
      </c>
      <c r="AF23" s="43" t="e">
        <f>'BAR BB| Open rates'!#REF!</f>
        <v>#REF!</v>
      </c>
      <c r="AG23" s="43" t="e">
        <f>'BAR BB| Open rates'!#REF!</f>
        <v>#REF!</v>
      </c>
      <c r="AH23" s="43" t="e">
        <f>'BAR BB| Open rates'!#REF!</f>
        <v>#REF!</v>
      </c>
      <c r="AI23" s="43" t="e">
        <f>'BAR BB| Open rates'!#REF!</f>
        <v>#REF!</v>
      </c>
      <c r="AJ23" s="43" t="e">
        <f>'BAR BB| Open rates'!#REF!</f>
        <v>#REF!</v>
      </c>
      <c r="AK23" s="43" t="e">
        <f>'BAR BB| Open rates'!#REF!</f>
        <v>#REF!</v>
      </c>
      <c r="AL23" s="43" t="e">
        <f>'BAR BB| Open rates'!#REF!</f>
        <v>#REF!</v>
      </c>
      <c r="AM23" s="43" t="e">
        <f>'BAR BB| Open rates'!#REF!</f>
        <v>#REF!</v>
      </c>
      <c r="AN23" s="43" t="e">
        <f>'BAR BB| Open rates'!#REF!</f>
        <v>#REF!</v>
      </c>
      <c r="AO23" s="43" t="e">
        <f>'BAR BB| Open rates'!#REF!</f>
        <v>#REF!</v>
      </c>
      <c r="AP23" s="43" t="e">
        <f>'BAR BB| Open rates'!#REF!</f>
        <v>#REF!</v>
      </c>
      <c r="AQ23" s="43" t="e">
        <f>'BAR BB| Open rates'!#REF!</f>
        <v>#REF!</v>
      </c>
      <c r="AR23" s="43" t="e">
        <f>'BAR BB| Open rates'!#REF!</f>
        <v>#REF!</v>
      </c>
      <c r="AS23" s="43" t="e">
        <f>'BAR BB| Open rates'!#REF!</f>
        <v>#REF!</v>
      </c>
      <c r="AT23" s="43" t="e">
        <f>'BAR BB| Open rates'!#REF!</f>
        <v>#REF!</v>
      </c>
      <c r="AU23" s="43" t="e">
        <f>'BAR BB| Open rates'!#REF!</f>
        <v>#REF!</v>
      </c>
      <c r="AV23" s="43" t="e">
        <f>'BAR BB| Open rates'!#REF!</f>
        <v>#REF!</v>
      </c>
      <c r="AW23" s="43" t="e">
        <f>'BAR BB| Open rates'!#REF!</f>
        <v>#REF!</v>
      </c>
      <c r="AX23" s="43" t="e">
        <f>'BAR BB| Open rates'!#REF!</f>
        <v>#REF!</v>
      </c>
      <c r="AY23" s="43" t="e">
        <f>'BAR BB| Open rates'!#REF!</f>
        <v>#REF!</v>
      </c>
      <c r="AZ23" s="43" t="e">
        <f>'BAR BB| Open rates'!#REF!</f>
        <v>#REF!</v>
      </c>
      <c r="BA23" s="43" t="e">
        <f>'BAR BB| Open rates'!#REF!</f>
        <v>#REF!</v>
      </c>
      <c r="BB23" s="43" t="e">
        <f>'BAR BB| Open rates'!#REF!</f>
        <v>#REF!</v>
      </c>
      <c r="BC23" s="43" t="e">
        <f>'BAR BB| Open rates'!#REF!</f>
        <v>#REF!</v>
      </c>
      <c r="BD23" s="43" t="e">
        <f>'BAR BB| Open rates'!#REF!</f>
        <v>#REF!</v>
      </c>
      <c r="BE23" s="43" t="e">
        <f>'BAR BB| Open rates'!#REF!</f>
        <v>#REF!</v>
      </c>
      <c r="BF23" s="43" t="e">
        <f>'BAR BB| Open rates'!#REF!</f>
        <v>#REF!</v>
      </c>
      <c r="BG23" s="43" t="e">
        <f>'BAR BB| Open rates'!#REF!</f>
        <v>#REF!</v>
      </c>
      <c r="BH23" s="43" t="e">
        <f>'BAR BB| Open rates'!#REF!</f>
        <v>#REF!</v>
      </c>
      <c r="BI23" s="43" t="e">
        <f>'BAR BB| Open rates'!#REF!</f>
        <v>#REF!</v>
      </c>
      <c r="BJ23" s="43" t="e">
        <f>'BAR BB| Open rates'!#REF!</f>
        <v>#REF!</v>
      </c>
      <c r="BK23" s="43" t="e">
        <f>'BAR BB| Open rates'!#REF!</f>
        <v>#REF!</v>
      </c>
      <c r="BL23" s="43" t="e">
        <f>'BAR BB| Open rates'!#REF!</f>
        <v>#REF!</v>
      </c>
      <c r="BM23" s="43" t="e">
        <f>'BAR BB| Open rates'!#REF!</f>
        <v>#REF!</v>
      </c>
      <c r="BN23" s="43" t="e">
        <f>'BAR BB| Open rates'!#REF!</f>
        <v>#REF!</v>
      </c>
      <c r="BO23" s="43" t="e">
        <f>'BAR BB| Open rates'!#REF!</f>
        <v>#REF!</v>
      </c>
      <c r="BP23" s="43" t="e">
        <f>'BAR BB| Open rates'!#REF!</f>
        <v>#REF!</v>
      </c>
      <c r="BQ23" s="43" t="e">
        <f>'BAR BB| Open rates'!#REF!</f>
        <v>#REF!</v>
      </c>
      <c r="BR23" s="43" t="e">
        <f>'BAR BB| Open rates'!#REF!</f>
        <v>#REF!</v>
      </c>
      <c r="BS23" s="43" t="e">
        <f>'BAR BB| Open rates'!#REF!</f>
        <v>#REF!</v>
      </c>
      <c r="BT23" s="43" t="e">
        <f>'BAR BB| Open rates'!#REF!</f>
        <v>#REF!</v>
      </c>
      <c r="BU23" s="43" t="e">
        <f>'BAR BB| Open rates'!#REF!</f>
        <v>#REF!</v>
      </c>
      <c r="BV23" s="43" t="e">
        <f>'BAR BB| Open rates'!#REF!</f>
        <v>#REF!</v>
      </c>
      <c r="BW23" s="43" t="e">
        <f>'BAR BB| Open rates'!#REF!</f>
        <v>#REF!</v>
      </c>
      <c r="BX23" s="43" t="e">
        <f>'BAR BB| Open rates'!#REF!</f>
        <v>#REF!</v>
      </c>
      <c r="BY23" s="43" t="e">
        <f>'BAR BB| Open rates'!#REF!</f>
        <v>#REF!</v>
      </c>
      <c r="BZ23" s="43" t="e">
        <f>'BAR BB| Open rates'!#REF!</f>
        <v>#REF!</v>
      </c>
      <c r="CA23" s="43" t="e">
        <f>'BAR BB| Open rates'!#REF!</f>
        <v>#REF!</v>
      </c>
      <c r="CB23" s="43" t="e">
        <f>'BAR BB| Open rates'!#REF!</f>
        <v>#REF!</v>
      </c>
      <c r="CC23" s="43" t="e">
        <f>'BAR BB| Open rates'!#REF!</f>
        <v>#REF!</v>
      </c>
      <c r="CD23" s="43" t="e">
        <f>'BAR BB| Open rates'!#REF!</f>
        <v>#REF!</v>
      </c>
    </row>
    <row r="24" spans="1:82" s="36" customFormat="1" ht="12" customHeight="1" x14ac:dyDescent="0.2">
      <c r="A24" s="66" t="s">
        <v>70</v>
      </c>
      <c r="B24" s="43"/>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row>
    <row r="25" spans="1:82" s="9" customFormat="1" ht="12" customHeight="1" x14ac:dyDescent="0.2">
      <c r="A25" s="8" t="s">
        <v>13</v>
      </c>
      <c r="B25" s="43" t="e">
        <f>'BAR BB| Open rates'!#REF!</f>
        <v>#REF!</v>
      </c>
      <c r="C25" s="43" t="e">
        <f>'BAR BB| Open rates'!#REF!</f>
        <v>#REF!</v>
      </c>
      <c r="D25" s="43" t="e">
        <f>'BAR BB| Open rates'!#REF!</f>
        <v>#REF!</v>
      </c>
      <c r="E25" s="43" t="e">
        <f>'BAR BB| Open rates'!#REF!</f>
        <v>#REF!</v>
      </c>
      <c r="F25" s="43" t="e">
        <f>'BAR BB| Open rates'!#REF!</f>
        <v>#REF!</v>
      </c>
      <c r="G25" s="43" t="e">
        <f>'BAR BB| Open rates'!#REF!</f>
        <v>#REF!</v>
      </c>
      <c r="H25" s="43" t="e">
        <f>'BAR BB| Open rates'!#REF!</f>
        <v>#REF!</v>
      </c>
      <c r="I25" s="43" t="e">
        <f>'BAR BB| Open rates'!#REF!</f>
        <v>#REF!</v>
      </c>
      <c r="J25" s="43" t="e">
        <f>'BAR BB| Open rates'!#REF!</f>
        <v>#REF!</v>
      </c>
      <c r="K25" s="43" t="e">
        <f>'BAR BB| Open rates'!#REF!</f>
        <v>#REF!</v>
      </c>
      <c r="L25" s="43" t="e">
        <f>'BAR BB| Open rates'!#REF!</f>
        <v>#REF!</v>
      </c>
      <c r="M25" s="43" t="e">
        <f>'BAR BB| Open rates'!#REF!</f>
        <v>#REF!</v>
      </c>
      <c r="N25" s="43" t="e">
        <f>'BAR BB| Open rates'!#REF!</f>
        <v>#REF!</v>
      </c>
      <c r="O25" s="43" t="e">
        <f>'BAR BB| Open rates'!#REF!</f>
        <v>#REF!</v>
      </c>
      <c r="P25" s="43" t="e">
        <f>'BAR BB| Open rates'!#REF!</f>
        <v>#REF!</v>
      </c>
      <c r="Q25" s="43" t="e">
        <f>'BAR BB| Open rates'!#REF!</f>
        <v>#REF!</v>
      </c>
      <c r="R25" s="43" t="e">
        <f>'BAR BB| Open rates'!#REF!</f>
        <v>#REF!</v>
      </c>
      <c r="S25" s="43" t="e">
        <f>'BAR BB| Open rates'!#REF!</f>
        <v>#REF!</v>
      </c>
      <c r="T25" s="43" t="e">
        <f>'BAR BB| Open rates'!#REF!</f>
        <v>#REF!</v>
      </c>
      <c r="U25" s="43" t="e">
        <f>'BAR BB| Open rates'!#REF!</f>
        <v>#REF!</v>
      </c>
      <c r="V25" s="43" t="e">
        <f>'BAR BB| Open rates'!#REF!</f>
        <v>#REF!</v>
      </c>
      <c r="W25" s="43" t="e">
        <f>'BAR BB| Open rates'!#REF!</f>
        <v>#REF!</v>
      </c>
      <c r="X25" s="43" t="e">
        <f>'BAR BB| Open rates'!#REF!</f>
        <v>#REF!</v>
      </c>
      <c r="Y25" s="43" t="e">
        <f>'BAR BB| Open rates'!#REF!</f>
        <v>#REF!</v>
      </c>
      <c r="Z25" s="43" t="e">
        <f>'BAR BB| Open rates'!#REF!</f>
        <v>#REF!</v>
      </c>
      <c r="AA25" s="43" t="e">
        <f>'BAR BB| Open rates'!#REF!</f>
        <v>#REF!</v>
      </c>
      <c r="AB25" s="43" t="e">
        <f>'BAR BB| Open rates'!#REF!</f>
        <v>#REF!</v>
      </c>
      <c r="AC25" s="43" t="e">
        <f>'BAR BB| Open rates'!#REF!</f>
        <v>#REF!</v>
      </c>
      <c r="AD25" s="43" t="e">
        <f>'BAR BB| Open rates'!#REF!</f>
        <v>#REF!</v>
      </c>
      <c r="AE25" s="43" t="e">
        <f>'BAR BB| Open rates'!#REF!</f>
        <v>#REF!</v>
      </c>
      <c r="AF25" s="43" t="e">
        <f>'BAR BB| Open rates'!#REF!</f>
        <v>#REF!</v>
      </c>
      <c r="AG25" s="43" t="e">
        <f>'BAR BB| Open rates'!#REF!</f>
        <v>#REF!</v>
      </c>
      <c r="AH25" s="43" t="e">
        <f>'BAR BB| Open rates'!#REF!</f>
        <v>#REF!</v>
      </c>
      <c r="AI25" s="43" t="e">
        <f>'BAR BB| Open rates'!#REF!</f>
        <v>#REF!</v>
      </c>
      <c r="AJ25" s="43" t="e">
        <f>'BAR BB| Open rates'!#REF!</f>
        <v>#REF!</v>
      </c>
      <c r="AK25" s="43" t="e">
        <f>'BAR BB| Open rates'!#REF!</f>
        <v>#REF!</v>
      </c>
      <c r="AL25" s="43" t="e">
        <f>'BAR BB| Open rates'!#REF!</f>
        <v>#REF!</v>
      </c>
      <c r="AM25" s="43" t="e">
        <f>'BAR BB| Open rates'!#REF!</f>
        <v>#REF!</v>
      </c>
      <c r="AN25" s="43" t="e">
        <f>'BAR BB| Open rates'!#REF!</f>
        <v>#REF!</v>
      </c>
      <c r="AO25" s="43" t="e">
        <f>'BAR BB| Open rates'!#REF!</f>
        <v>#REF!</v>
      </c>
      <c r="AP25" s="43" t="e">
        <f>'BAR BB| Open rates'!#REF!</f>
        <v>#REF!</v>
      </c>
      <c r="AQ25" s="43" t="e">
        <f>'BAR BB| Open rates'!#REF!</f>
        <v>#REF!</v>
      </c>
      <c r="AR25" s="43" t="e">
        <f>'BAR BB| Open rates'!#REF!</f>
        <v>#REF!</v>
      </c>
      <c r="AS25" s="43" t="e">
        <f>'BAR BB| Open rates'!#REF!</f>
        <v>#REF!</v>
      </c>
      <c r="AT25" s="43" t="e">
        <f>'BAR BB| Open rates'!#REF!</f>
        <v>#REF!</v>
      </c>
      <c r="AU25" s="43" t="e">
        <f>'BAR BB| Open rates'!#REF!</f>
        <v>#REF!</v>
      </c>
      <c r="AV25" s="43" t="e">
        <f>'BAR BB| Open rates'!#REF!</f>
        <v>#REF!</v>
      </c>
      <c r="AW25" s="43" t="e">
        <f>'BAR BB| Open rates'!#REF!</f>
        <v>#REF!</v>
      </c>
      <c r="AX25" s="43" t="e">
        <f>'BAR BB| Open rates'!#REF!</f>
        <v>#REF!</v>
      </c>
      <c r="AY25" s="43" t="e">
        <f>'BAR BB| Open rates'!#REF!</f>
        <v>#REF!</v>
      </c>
      <c r="AZ25" s="43" t="e">
        <f>'BAR BB| Open rates'!#REF!</f>
        <v>#REF!</v>
      </c>
      <c r="BA25" s="43" t="e">
        <f>'BAR BB| Open rates'!#REF!</f>
        <v>#REF!</v>
      </c>
      <c r="BB25" s="43" t="e">
        <f>'BAR BB| Open rates'!#REF!</f>
        <v>#REF!</v>
      </c>
      <c r="BC25" s="43" t="e">
        <f>'BAR BB| Open rates'!#REF!</f>
        <v>#REF!</v>
      </c>
      <c r="BD25" s="43" t="e">
        <f>'BAR BB| Open rates'!#REF!</f>
        <v>#REF!</v>
      </c>
      <c r="BE25" s="43" t="e">
        <f>'BAR BB| Open rates'!#REF!</f>
        <v>#REF!</v>
      </c>
      <c r="BF25" s="43" t="e">
        <f>'BAR BB| Open rates'!#REF!</f>
        <v>#REF!</v>
      </c>
      <c r="BG25" s="43" t="e">
        <f>'BAR BB| Open rates'!#REF!</f>
        <v>#REF!</v>
      </c>
      <c r="BH25" s="43" t="e">
        <f>'BAR BB| Open rates'!#REF!</f>
        <v>#REF!</v>
      </c>
      <c r="BI25" s="43" t="e">
        <f>'BAR BB| Open rates'!#REF!</f>
        <v>#REF!</v>
      </c>
      <c r="BJ25" s="43" t="e">
        <f>'BAR BB| Open rates'!#REF!</f>
        <v>#REF!</v>
      </c>
      <c r="BK25" s="43" t="e">
        <f>'BAR BB| Open rates'!#REF!</f>
        <v>#REF!</v>
      </c>
      <c r="BL25" s="43" t="e">
        <f>'BAR BB| Open rates'!#REF!</f>
        <v>#REF!</v>
      </c>
      <c r="BM25" s="43" t="e">
        <f>'BAR BB| Open rates'!#REF!</f>
        <v>#REF!</v>
      </c>
      <c r="BN25" s="43" t="e">
        <f>'BAR BB| Open rates'!#REF!</f>
        <v>#REF!</v>
      </c>
      <c r="BO25" s="43" t="e">
        <f>'BAR BB| Open rates'!#REF!</f>
        <v>#REF!</v>
      </c>
      <c r="BP25" s="43" t="e">
        <f>'BAR BB| Open rates'!#REF!</f>
        <v>#REF!</v>
      </c>
      <c r="BQ25" s="43" t="e">
        <f>'BAR BB| Open rates'!#REF!</f>
        <v>#REF!</v>
      </c>
      <c r="BR25" s="43" t="e">
        <f>'BAR BB| Open rates'!#REF!</f>
        <v>#REF!</v>
      </c>
      <c r="BS25" s="43" t="e">
        <f>'BAR BB| Open rates'!#REF!</f>
        <v>#REF!</v>
      </c>
      <c r="BT25" s="43" t="e">
        <f>'BAR BB| Open rates'!#REF!</f>
        <v>#REF!</v>
      </c>
      <c r="BU25" s="43" t="e">
        <f>'BAR BB| Open rates'!#REF!</f>
        <v>#REF!</v>
      </c>
      <c r="BV25" s="43" t="e">
        <f>'BAR BB| Open rates'!#REF!</f>
        <v>#REF!</v>
      </c>
      <c r="BW25" s="43" t="e">
        <f>'BAR BB| Open rates'!#REF!</f>
        <v>#REF!</v>
      </c>
      <c r="BX25" s="43" t="e">
        <f>'BAR BB| Open rates'!#REF!</f>
        <v>#REF!</v>
      </c>
      <c r="BY25" s="43" t="e">
        <f>'BAR BB| Open rates'!#REF!</f>
        <v>#REF!</v>
      </c>
      <c r="BZ25" s="43" t="e">
        <f>'BAR BB| Open rates'!#REF!</f>
        <v>#REF!</v>
      </c>
      <c r="CA25" s="43" t="e">
        <f>'BAR BB| Open rates'!#REF!</f>
        <v>#REF!</v>
      </c>
      <c r="CB25" s="43" t="e">
        <f>'BAR BB| Open rates'!#REF!</f>
        <v>#REF!</v>
      </c>
      <c r="CC25" s="43" t="e">
        <f>'BAR BB| Open rates'!#REF!</f>
        <v>#REF!</v>
      </c>
      <c r="CD25" s="43" t="e">
        <f>'BAR BB| Open rates'!#REF!</f>
        <v>#REF!</v>
      </c>
    </row>
    <row r="26" spans="1:82" s="36" customFormat="1" ht="12" hidden="1" customHeight="1" x14ac:dyDescent="0.2">
      <c r="A26" s="66" t="s">
        <v>71</v>
      </c>
      <c r="B26" s="43"/>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2"/>
      <c r="BS26" s="32"/>
      <c r="BT26" s="32"/>
      <c r="BU26" s="32"/>
      <c r="BV26" s="32"/>
      <c r="BW26" s="32"/>
      <c r="BX26" s="32"/>
      <c r="BY26" s="32"/>
      <c r="BZ26" s="32"/>
      <c r="CA26" s="32"/>
      <c r="CB26" s="32"/>
      <c r="CC26" s="32"/>
    </row>
    <row r="27" spans="1:82" s="9" customFormat="1" ht="12" hidden="1" customHeight="1" x14ac:dyDescent="0.2">
      <c r="A27" s="8" t="s">
        <v>15</v>
      </c>
      <c r="B27" s="43" t="e">
        <f>'BAR BB| Open rates'!#REF!</f>
        <v>#REF!</v>
      </c>
      <c r="C27" s="34" t="e">
        <f t="shared" ref="C27:J27" si="2">C6+850*7+28550</f>
        <v>#REF!</v>
      </c>
      <c r="D27" s="34" t="e">
        <f t="shared" si="2"/>
        <v>#REF!</v>
      </c>
      <c r="E27" s="34" t="e">
        <f t="shared" si="2"/>
        <v>#REF!</v>
      </c>
      <c r="F27" s="34" t="e">
        <f t="shared" si="2"/>
        <v>#REF!</v>
      </c>
      <c r="G27" s="34" t="e">
        <f t="shared" si="2"/>
        <v>#REF!</v>
      </c>
      <c r="H27" s="34" t="e">
        <f t="shared" si="2"/>
        <v>#REF!</v>
      </c>
      <c r="I27" s="34" t="e">
        <f t="shared" si="2"/>
        <v>#REF!</v>
      </c>
      <c r="J27" s="43" t="e">
        <f t="shared" si="2"/>
        <v>#REF!</v>
      </c>
      <c r="K27" s="53" t="e">
        <f>K6+850*7+98550</f>
        <v>#REF!</v>
      </c>
      <c r="L27" s="53" t="e">
        <f>L6+850*7+98550</f>
        <v>#REF!</v>
      </c>
      <c r="M27" s="53" t="e">
        <f>M6+850*7+98550</f>
        <v>#REF!</v>
      </c>
      <c r="N27" s="53" t="e">
        <f>N6+850*7+98550</f>
        <v>#REF!</v>
      </c>
      <c r="O27" s="53" t="e">
        <f>O6+850*7+98550</f>
        <v>#REF!</v>
      </c>
      <c r="P27" s="34" t="e">
        <f t="shared" ref="P27:BQ27" si="3">P6+850*7+28650</f>
        <v>#REF!</v>
      </c>
      <c r="Q27" s="34" t="e">
        <f t="shared" si="3"/>
        <v>#REF!</v>
      </c>
      <c r="R27" s="34" t="e">
        <f t="shared" si="3"/>
        <v>#REF!</v>
      </c>
      <c r="S27" s="34" t="e">
        <f t="shared" si="3"/>
        <v>#REF!</v>
      </c>
      <c r="T27" s="34" t="e">
        <f t="shared" si="3"/>
        <v>#REF!</v>
      </c>
      <c r="U27" s="34" t="e">
        <f t="shared" si="3"/>
        <v>#REF!</v>
      </c>
      <c r="V27" s="34" t="e">
        <f t="shared" si="3"/>
        <v>#REF!</v>
      </c>
      <c r="W27" s="34" t="e">
        <f t="shared" si="3"/>
        <v>#REF!</v>
      </c>
      <c r="X27" s="34" t="e">
        <f t="shared" si="3"/>
        <v>#REF!</v>
      </c>
      <c r="Y27" s="34" t="e">
        <f t="shared" si="3"/>
        <v>#REF!</v>
      </c>
      <c r="Z27" s="34" t="e">
        <f t="shared" si="3"/>
        <v>#REF!</v>
      </c>
      <c r="AA27" s="34" t="e">
        <f t="shared" si="3"/>
        <v>#REF!</v>
      </c>
      <c r="AB27" s="34" t="e">
        <f t="shared" si="3"/>
        <v>#REF!</v>
      </c>
      <c r="AC27" s="34" t="e">
        <f t="shared" si="3"/>
        <v>#REF!</v>
      </c>
      <c r="AD27" s="34" t="e">
        <f t="shared" si="3"/>
        <v>#REF!</v>
      </c>
      <c r="AE27" s="34" t="e">
        <f t="shared" si="3"/>
        <v>#REF!</v>
      </c>
      <c r="AF27" s="34" t="e">
        <f t="shared" si="3"/>
        <v>#REF!</v>
      </c>
      <c r="AG27" s="34" t="e">
        <f t="shared" si="3"/>
        <v>#REF!</v>
      </c>
      <c r="AH27" s="34" t="e">
        <f t="shared" si="3"/>
        <v>#REF!</v>
      </c>
      <c r="AI27" s="34" t="e">
        <f t="shared" si="3"/>
        <v>#REF!</v>
      </c>
      <c r="AJ27" s="34" t="e">
        <f t="shared" si="3"/>
        <v>#REF!</v>
      </c>
      <c r="AK27" s="34" t="e">
        <f t="shared" si="3"/>
        <v>#REF!</v>
      </c>
      <c r="AL27" s="34" t="e">
        <f t="shared" si="3"/>
        <v>#REF!</v>
      </c>
      <c r="AM27" s="34" t="e">
        <f t="shared" si="3"/>
        <v>#REF!</v>
      </c>
      <c r="AN27" s="34" t="e">
        <f t="shared" si="3"/>
        <v>#REF!</v>
      </c>
      <c r="AO27" s="34" t="e">
        <f t="shared" si="3"/>
        <v>#REF!</v>
      </c>
      <c r="AP27" s="34" t="e">
        <f t="shared" si="3"/>
        <v>#REF!</v>
      </c>
      <c r="AQ27" s="34" t="e">
        <f t="shared" si="3"/>
        <v>#REF!</v>
      </c>
      <c r="AR27" s="34" t="e">
        <f t="shared" si="3"/>
        <v>#REF!</v>
      </c>
      <c r="AS27" s="34" t="e">
        <f t="shared" si="3"/>
        <v>#REF!</v>
      </c>
      <c r="AT27" s="34" t="e">
        <f t="shared" si="3"/>
        <v>#REF!</v>
      </c>
      <c r="AU27" s="34" t="e">
        <f t="shared" si="3"/>
        <v>#REF!</v>
      </c>
      <c r="AV27" s="34" t="e">
        <f t="shared" si="3"/>
        <v>#REF!</v>
      </c>
      <c r="AW27" s="34" t="e">
        <f t="shared" si="3"/>
        <v>#REF!</v>
      </c>
      <c r="AX27" s="34" t="e">
        <f t="shared" si="3"/>
        <v>#REF!</v>
      </c>
      <c r="AY27" s="34" t="e">
        <f t="shared" si="3"/>
        <v>#REF!</v>
      </c>
      <c r="AZ27" s="34" t="e">
        <f t="shared" si="3"/>
        <v>#REF!</v>
      </c>
      <c r="BA27" s="34" t="e">
        <f t="shared" si="3"/>
        <v>#REF!</v>
      </c>
      <c r="BB27" s="34" t="e">
        <f t="shared" si="3"/>
        <v>#REF!</v>
      </c>
      <c r="BC27" s="34" t="e">
        <f t="shared" si="3"/>
        <v>#REF!</v>
      </c>
      <c r="BD27" s="34" t="e">
        <f t="shared" si="3"/>
        <v>#REF!</v>
      </c>
      <c r="BE27" s="34" t="e">
        <f t="shared" si="3"/>
        <v>#REF!</v>
      </c>
      <c r="BF27" s="34" t="e">
        <f t="shared" si="3"/>
        <v>#REF!</v>
      </c>
      <c r="BG27" s="34" t="e">
        <f t="shared" si="3"/>
        <v>#REF!</v>
      </c>
      <c r="BH27" s="34" t="e">
        <f t="shared" si="3"/>
        <v>#REF!</v>
      </c>
      <c r="BI27" s="34" t="e">
        <f t="shared" si="3"/>
        <v>#REF!</v>
      </c>
      <c r="BJ27" s="34" t="e">
        <f t="shared" si="3"/>
        <v>#REF!</v>
      </c>
      <c r="BK27" s="34" t="e">
        <f t="shared" si="3"/>
        <v>#REF!</v>
      </c>
      <c r="BL27" s="34" t="e">
        <f t="shared" si="3"/>
        <v>#REF!</v>
      </c>
      <c r="BM27" s="34" t="e">
        <f t="shared" si="3"/>
        <v>#REF!</v>
      </c>
      <c r="BN27" s="34" t="e">
        <f t="shared" si="3"/>
        <v>#REF!</v>
      </c>
      <c r="BO27" s="34" t="e">
        <f t="shared" si="3"/>
        <v>#REF!</v>
      </c>
      <c r="BP27" s="34" t="e">
        <f t="shared" si="3"/>
        <v>#REF!</v>
      </c>
      <c r="BQ27" s="34" t="e">
        <f t="shared" si="3"/>
        <v>#REF!</v>
      </c>
      <c r="BR27" s="32"/>
      <c r="BS27" s="32"/>
      <c r="BT27" s="32"/>
      <c r="BU27" s="32"/>
      <c r="BV27" s="32"/>
      <c r="BW27" s="32"/>
      <c r="BX27" s="32"/>
      <c r="BY27" s="32"/>
      <c r="BZ27" s="32"/>
      <c r="CA27" s="32"/>
      <c r="CB27" s="32"/>
      <c r="CC27" s="32"/>
    </row>
    <row r="28" spans="1:82" s="36" customFormat="1" ht="12" hidden="1" customHeight="1" x14ac:dyDescent="0.2">
      <c r="A28" s="43" t="s">
        <v>72</v>
      </c>
      <c r="B28" s="43"/>
      <c r="C28" s="35"/>
      <c r="D28" s="35"/>
      <c r="E28" s="35"/>
      <c r="F28" s="35"/>
      <c r="G28" s="35"/>
      <c r="H28" s="35"/>
      <c r="I28" s="35"/>
      <c r="K28" s="61"/>
      <c r="L28" s="61"/>
      <c r="M28" s="61"/>
      <c r="N28" s="61"/>
      <c r="O28" s="61"/>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2"/>
      <c r="BS28" s="32"/>
      <c r="BT28" s="32"/>
      <c r="BU28" s="32"/>
      <c r="BV28" s="32"/>
      <c r="BW28" s="32"/>
      <c r="BX28" s="32"/>
      <c r="BY28" s="32"/>
      <c r="BZ28" s="32"/>
      <c r="CA28" s="32"/>
      <c r="CB28" s="32"/>
      <c r="CC28" s="32"/>
    </row>
    <row r="29" spans="1:82" s="9" customFormat="1" ht="12" hidden="1" customHeight="1" x14ac:dyDescent="0.2">
      <c r="A29" s="52" t="s">
        <v>37</v>
      </c>
      <c r="B29" s="43" t="e">
        <f>'BAR BB| Open rates'!#REF!</f>
        <v>#REF!</v>
      </c>
      <c r="C29" s="34">
        <v>95000</v>
      </c>
      <c r="D29" s="34">
        <v>95000</v>
      </c>
      <c r="E29" s="34">
        <v>95000</v>
      </c>
      <c r="F29" s="34">
        <v>95000</v>
      </c>
      <c r="G29" s="34">
        <v>95000</v>
      </c>
      <c r="H29" s="34">
        <v>95000</v>
      </c>
      <c r="I29" s="34">
        <v>95000</v>
      </c>
      <c r="J29" s="43">
        <v>95000</v>
      </c>
      <c r="K29" s="53">
        <v>155000</v>
      </c>
      <c r="L29" s="53">
        <v>155000</v>
      </c>
      <c r="M29" s="53">
        <v>155000</v>
      </c>
      <c r="N29" s="53">
        <v>155002</v>
      </c>
      <c r="O29" s="53">
        <v>155000</v>
      </c>
      <c r="P29" s="34">
        <v>95000</v>
      </c>
      <c r="Q29" s="34">
        <v>95000</v>
      </c>
      <c r="R29" s="34">
        <v>95000</v>
      </c>
      <c r="S29" s="34">
        <v>95000</v>
      </c>
      <c r="T29" s="34">
        <v>95000</v>
      </c>
      <c r="U29" s="34">
        <v>95000</v>
      </c>
      <c r="V29" s="34">
        <v>95000</v>
      </c>
      <c r="W29" s="34">
        <v>95000</v>
      </c>
      <c r="X29" s="34">
        <v>95001</v>
      </c>
      <c r="Y29" s="34">
        <v>95000</v>
      </c>
      <c r="Z29" s="34">
        <v>95000</v>
      </c>
      <c r="AA29" s="34">
        <v>95000</v>
      </c>
      <c r="AB29" s="34">
        <v>95000</v>
      </c>
      <c r="AC29" s="34">
        <v>95001</v>
      </c>
      <c r="AD29" s="34">
        <v>95000</v>
      </c>
      <c r="AE29" s="34">
        <v>95001</v>
      </c>
      <c r="AF29" s="34">
        <v>95001</v>
      </c>
      <c r="AG29" s="34">
        <v>95000</v>
      </c>
      <c r="AH29" s="34">
        <v>95000</v>
      </c>
      <c r="AI29" s="34">
        <v>95000</v>
      </c>
      <c r="AJ29" s="34">
        <v>95000</v>
      </c>
      <c r="AK29" s="34">
        <v>95000</v>
      </c>
      <c r="AL29" s="34">
        <v>95000</v>
      </c>
      <c r="AM29" s="34">
        <v>95000</v>
      </c>
      <c r="AN29" s="34">
        <v>95000</v>
      </c>
      <c r="AO29" s="34">
        <v>95000</v>
      </c>
      <c r="AP29" s="34">
        <v>95000</v>
      </c>
      <c r="AQ29" s="34">
        <v>95000</v>
      </c>
      <c r="AR29" s="34">
        <v>95000</v>
      </c>
      <c r="AS29" s="34">
        <v>95000</v>
      </c>
      <c r="AT29" s="34">
        <v>95000</v>
      </c>
      <c r="AU29" s="34">
        <v>95000</v>
      </c>
      <c r="AV29" s="34">
        <v>95000</v>
      </c>
      <c r="AW29" s="34">
        <v>95000</v>
      </c>
      <c r="AX29" s="34">
        <v>95000</v>
      </c>
      <c r="AY29" s="34">
        <v>95000</v>
      </c>
      <c r="AZ29" s="34">
        <v>95000</v>
      </c>
      <c r="BA29" s="34">
        <v>95000</v>
      </c>
      <c r="BB29" s="34">
        <v>95000</v>
      </c>
      <c r="BC29" s="34">
        <v>95000</v>
      </c>
      <c r="BD29" s="34">
        <v>95000</v>
      </c>
      <c r="BE29" s="34">
        <v>95000</v>
      </c>
      <c r="BF29" s="34">
        <v>95000</v>
      </c>
      <c r="BG29" s="34">
        <v>95000</v>
      </c>
      <c r="BH29" s="34">
        <v>95000</v>
      </c>
      <c r="BI29" s="34">
        <v>95000</v>
      </c>
      <c r="BJ29" s="34">
        <v>95000</v>
      </c>
      <c r="BK29" s="34">
        <v>95000</v>
      </c>
      <c r="BL29" s="34">
        <v>95000</v>
      </c>
      <c r="BM29" s="34">
        <v>95000</v>
      </c>
      <c r="BN29" s="34">
        <v>95000</v>
      </c>
      <c r="BO29" s="34">
        <v>95000</v>
      </c>
      <c r="BP29" s="34">
        <v>95000</v>
      </c>
      <c r="BQ29" s="34">
        <v>95000</v>
      </c>
      <c r="BR29" s="32"/>
      <c r="BS29" s="32"/>
      <c r="BT29" s="32"/>
      <c r="BU29" s="32"/>
      <c r="BV29" s="32"/>
      <c r="BW29" s="32"/>
      <c r="BX29" s="32"/>
      <c r="BY29" s="32"/>
      <c r="BZ29" s="32"/>
      <c r="CA29" s="32"/>
      <c r="CB29" s="32"/>
      <c r="CC29" s="32"/>
    </row>
    <row r="30" spans="1:82" s="9" customFormat="1" ht="12" hidden="1" customHeight="1" x14ac:dyDescent="0.2">
      <c r="A30" s="52">
        <v>2</v>
      </c>
      <c r="B30" s="43" t="e">
        <f>'BAR BB| Open rates'!#REF!</f>
        <v>#REF!</v>
      </c>
      <c r="C30" s="34">
        <f t="shared" ref="C30:BN30" si="4">C29</f>
        <v>95000</v>
      </c>
      <c r="D30" s="34">
        <f t="shared" si="4"/>
        <v>95000</v>
      </c>
      <c r="E30" s="34">
        <f t="shared" si="4"/>
        <v>95000</v>
      </c>
      <c r="F30" s="34">
        <f t="shared" si="4"/>
        <v>95000</v>
      </c>
      <c r="G30" s="34">
        <f t="shared" si="4"/>
        <v>95000</v>
      </c>
      <c r="H30" s="34">
        <f t="shared" si="4"/>
        <v>95000</v>
      </c>
      <c r="I30" s="34">
        <f t="shared" si="4"/>
        <v>95000</v>
      </c>
      <c r="J30" s="43">
        <f t="shared" si="4"/>
        <v>95000</v>
      </c>
      <c r="K30" s="53">
        <f t="shared" si="4"/>
        <v>155000</v>
      </c>
      <c r="L30" s="53">
        <f t="shared" si="4"/>
        <v>155000</v>
      </c>
      <c r="M30" s="53">
        <f t="shared" si="4"/>
        <v>155000</v>
      </c>
      <c r="N30" s="53">
        <f t="shared" si="4"/>
        <v>155002</v>
      </c>
      <c r="O30" s="53">
        <f t="shared" si="4"/>
        <v>155000</v>
      </c>
      <c r="P30" s="34">
        <f t="shared" si="4"/>
        <v>95000</v>
      </c>
      <c r="Q30" s="34">
        <f t="shared" si="4"/>
        <v>95000</v>
      </c>
      <c r="R30" s="34">
        <f t="shared" si="4"/>
        <v>95000</v>
      </c>
      <c r="S30" s="34">
        <f t="shared" si="4"/>
        <v>95000</v>
      </c>
      <c r="T30" s="34">
        <f t="shared" si="4"/>
        <v>95000</v>
      </c>
      <c r="U30" s="34">
        <f t="shared" si="4"/>
        <v>95000</v>
      </c>
      <c r="V30" s="34">
        <f t="shared" si="4"/>
        <v>95000</v>
      </c>
      <c r="W30" s="34">
        <f t="shared" si="4"/>
        <v>95000</v>
      </c>
      <c r="X30" s="34">
        <f t="shared" si="4"/>
        <v>95001</v>
      </c>
      <c r="Y30" s="34">
        <f t="shared" si="4"/>
        <v>95000</v>
      </c>
      <c r="Z30" s="34">
        <f t="shared" si="4"/>
        <v>95000</v>
      </c>
      <c r="AA30" s="34">
        <f t="shared" si="4"/>
        <v>95000</v>
      </c>
      <c r="AB30" s="34">
        <f t="shared" si="4"/>
        <v>95000</v>
      </c>
      <c r="AC30" s="34">
        <f t="shared" si="4"/>
        <v>95001</v>
      </c>
      <c r="AD30" s="34">
        <f t="shared" si="4"/>
        <v>95000</v>
      </c>
      <c r="AE30" s="34">
        <f t="shared" si="4"/>
        <v>95001</v>
      </c>
      <c r="AF30" s="34">
        <f t="shared" si="4"/>
        <v>95001</v>
      </c>
      <c r="AG30" s="34">
        <f t="shared" si="4"/>
        <v>95000</v>
      </c>
      <c r="AH30" s="34">
        <f t="shared" si="4"/>
        <v>95000</v>
      </c>
      <c r="AI30" s="34">
        <f t="shared" si="4"/>
        <v>95000</v>
      </c>
      <c r="AJ30" s="34">
        <f t="shared" si="4"/>
        <v>95000</v>
      </c>
      <c r="AK30" s="34">
        <f t="shared" si="4"/>
        <v>95000</v>
      </c>
      <c r="AL30" s="34">
        <f t="shared" si="4"/>
        <v>95000</v>
      </c>
      <c r="AM30" s="34">
        <f t="shared" si="4"/>
        <v>95000</v>
      </c>
      <c r="AN30" s="34">
        <f t="shared" si="4"/>
        <v>95000</v>
      </c>
      <c r="AO30" s="34">
        <f t="shared" si="4"/>
        <v>95000</v>
      </c>
      <c r="AP30" s="34">
        <f t="shared" si="4"/>
        <v>95000</v>
      </c>
      <c r="AQ30" s="34">
        <f t="shared" si="4"/>
        <v>95000</v>
      </c>
      <c r="AR30" s="34">
        <f t="shared" si="4"/>
        <v>95000</v>
      </c>
      <c r="AS30" s="34">
        <f t="shared" si="4"/>
        <v>95000</v>
      </c>
      <c r="AT30" s="34">
        <f t="shared" si="4"/>
        <v>95000</v>
      </c>
      <c r="AU30" s="34">
        <f t="shared" si="4"/>
        <v>95000</v>
      </c>
      <c r="AV30" s="34">
        <f t="shared" si="4"/>
        <v>95000</v>
      </c>
      <c r="AW30" s="34">
        <f t="shared" si="4"/>
        <v>95000</v>
      </c>
      <c r="AX30" s="34">
        <f t="shared" si="4"/>
        <v>95000</v>
      </c>
      <c r="AY30" s="34">
        <f t="shared" si="4"/>
        <v>95000</v>
      </c>
      <c r="AZ30" s="34">
        <f t="shared" si="4"/>
        <v>95000</v>
      </c>
      <c r="BA30" s="34">
        <f t="shared" si="4"/>
        <v>95000</v>
      </c>
      <c r="BB30" s="34">
        <f t="shared" si="4"/>
        <v>95000</v>
      </c>
      <c r="BC30" s="34">
        <f t="shared" si="4"/>
        <v>95000</v>
      </c>
      <c r="BD30" s="34">
        <f t="shared" si="4"/>
        <v>95000</v>
      </c>
      <c r="BE30" s="34">
        <f t="shared" si="4"/>
        <v>95000</v>
      </c>
      <c r="BF30" s="34">
        <f t="shared" si="4"/>
        <v>95000</v>
      </c>
      <c r="BG30" s="34">
        <f t="shared" si="4"/>
        <v>95000</v>
      </c>
      <c r="BH30" s="34">
        <f t="shared" si="4"/>
        <v>95000</v>
      </c>
      <c r="BI30" s="34">
        <f t="shared" si="4"/>
        <v>95000</v>
      </c>
      <c r="BJ30" s="34">
        <f t="shared" si="4"/>
        <v>95000</v>
      </c>
      <c r="BK30" s="34">
        <f t="shared" si="4"/>
        <v>95000</v>
      </c>
      <c r="BL30" s="34">
        <f t="shared" si="4"/>
        <v>95000</v>
      </c>
      <c r="BM30" s="34">
        <f t="shared" si="4"/>
        <v>95000</v>
      </c>
      <c r="BN30" s="34">
        <f t="shared" si="4"/>
        <v>95000</v>
      </c>
      <c r="BO30" s="34">
        <f t="shared" ref="BO30:BQ30" si="5">BO29</f>
        <v>95000</v>
      </c>
      <c r="BP30" s="34">
        <f t="shared" si="5"/>
        <v>95000</v>
      </c>
      <c r="BQ30" s="34">
        <f t="shared" si="5"/>
        <v>95000</v>
      </c>
      <c r="BR30" s="32"/>
      <c r="BS30" s="32"/>
      <c r="BT30" s="32"/>
      <c r="BU30" s="32"/>
      <c r="BV30" s="32"/>
      <c r="BW30" s="32"/>
      <c r="BX30" s="32"/>
      <c r="BY30" s="32"/>
      <c r="BZ30" s="32"/>
      <c r="CA30" s="32"/>
      <c r="CB30" s="32"/>
      <c r="CC30" s="32"/>
    </row>
    <row r="31" spans="1:82" s="36" customFormat="1" ht="12" hidden="1" customHeight="1" x14ac:dyDescent="0.2">
      <c r="A31" s="66" t="s">
        <v>73</v>
      </c>
      <c r="B31" s="43"/>
      <c r="C31" s="35"/>
      <c r="D31" s="35"/>
      <c r="E31" s="35"/>
      <c r="F31" s="35"/>
      <c r="G31" s="35"/>
      <c r="H31" s="35"/>
      <c r="I31" s="35"/>
      <c r="K31" s="61"/>
      <c r="L31" s="61"/>
      <c r="M31" s="61"/>
      <c r="N31" s="61"/>
      <c r="O31" s="61"/>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4"/>
      <c r="BA31" s="35"/>
      <c r="BB31" s="35"/>
      <c r="BC31" s="35"/>
      <c r="BD31" s="35"/>
      <c r="BE31" s="35"/>
      <c r="BF31" s="35"/>
      <c r="BG31" s="35"/>
      <c r="BH31" s="35"/>
      <c r="BI31" s="35"/>
      <c r="BJ31" s="35"/>
      <c r="BK31" s="35"/>
      <c r="BL31" s="35"/>
      <c r="BM31" s="35"/>
      <c r="BN31" s="35"/>
      <c r="BO31" s="35"/>
      <c r="BP31" s="35"/>
      <c r="BQ31" s="35"/>
      <c r="BR31" s="32"/>
      <c r="BS31" s="32"/>
      <c r="BT31" s="32"/>
      <c r="BU31" s="32"/>
      <c r="BV31" s="32"/>
      <c r="BW31" s="32"/>
      <c r="BX31" s="32"/>
      <c r="BY31" s="32"/>
      <c r="BZ31" s="32"/>
      <c r="CA31" s="32"/>
      <c r="CB31" s="32"/>
      <c r="CC31" s="32"/>
    </row>
    <row r="32" spans="1:82" s="9" customFormat="1" ht="12" hidden="1" customHeight="1" x14ac:dyDescent="0.2">
      <c r="A32" s="52" t="s">
        <v>13</v>
      </c>
      <c r="B32" s="43" t="e">
        <f>'BAR BB| Open rates'!#REF!</f>
        <v>#REF!</v>
      </c>
      <c r="C32" s="34">
        <v>75000</v>
      </c>
      <c r="D32" s="34">
        <v>75000</v>
      </c>
      <c r="E32" s="34">
        <v>75000</v>
      </c>
      <c r="F32" s="34">
        <v>75000</v>
      </c>
      <c r="G32" s="34">
        <v>75000</v>
      </c>
      <c r="H32" s="34">
        <v>75000</v>
      </c>
      <c r="I32" s="34">
        <v>75000</v>
      </c>
      <c r="J32" s="43">
        <v>75000</v>
      </c>
      <c r="K32" s="53">
        <v>145000</v>
      </c>
      <c r="L32" s="53">
        <v>145000</v>
      </c>
      <c r="M32" s="53">
        <v>145000</v>
      </c>
      <c r="N32" s="53">
        <v>145002</v>
      </c>
      <c r="O32" s="53">
        <v>145000</v>
      </c>
      <c r="P32" s="34">
        <v>75000</v>
      </c>
      <c r="Q32" s="34">
        <v>75000</v>
      </c>
      <c r="R32" s="34">
        <v>75000</v>
      </c>
      <c r="S32" s="34">
        <v>75000</v>
      </c>
      <c r="T32" s="34">
        <v>75000</v>
      </c>
      <c r="U32" s="34">
        <v>75000</v>
      </c>
      <c r="V32" s="34">
        <v>75000</v>
      </c>
      <c r="W32" s="34">
        <v>75000</v>
      </c>
      <c r="X32" s="34">
        <v>75001</v>
      </c>
      <c r="Y32" s="34">
        <v>75000</v>
      </c>
      <c r="Z32" s="34">
        <v>75000</v>
      </c>
      <c r="AA32" s="34">
        <v>75000</v>
      </c>
      <c r="AB32" s="34">
        <v>75000</v>
      </c>
      <c r="AC32" s="34">
        <v>75001</v>
      </c>
      <c r="AD32" s="34">
        <v>75000</v>
      </c>
      <c r="AE32" s="34">
        <v>75001</v>
      </c>
      <c r="AF32" s="34">
        <v>75001</v>
      </c>
      <c r="AG32" s="34">
        <v>75000</v>
      </c>
      <c r="AH32" s="34">
        <v>75000</v>
      </c>
      <c r="AI32" s="34">
        <v>75000</v>
      </c>
      <c r="AJ32" s="34">
        <v>75000</v>
      </c>
      <c r="AK32" s="34">
        <v>75000</v>
      </c>
      <c r="AL32" s="34">
        <v>75000</v>
      </c>
      <c r="AM32" s="34">
        <v>75000</v>
      </c>
      <c r="AN32" s="34">
        <v>75000</v>
      </c>
      <c r="AO32" s="34">
        <v>75000</v>
      </c>
      <c r="AP32" s="34">
        <v>75000</v>
      </c>
      <c r="AQ32" s="34">
        <v>75000</v>
      </c>
      <c r="AR32" s="34">
        <v>75000</v>
      </c>
      <c r="AS32" s="34">
        <v>75000</v>
      </c>
      <c r="AT32" s="34">
        <v>75000</v>
      </c>
      <c r="AU32" s="34">
        <v>75000</v>
      </c>
      <c r="AV32" s="34">
        <v>75000</v>
      </c>
      <c r="AW32" s="34">
        <v>75000</v>
      </c>
      <c r="AX32" s="34">
        <v>75000</v>
      </c>
      <c r="AY32" s="34">
        <v>75000</v>
      </c>
      <c r="AZ32" s="34">
        <v>75000</v>
      </c>
      <c r="BA32" s="34">
        <v>75000</v>
      </c>
      <c r="BB32" s="34">
        <v>75000</v>
      </c>
      <c r="BC32" s="34">
        <v>75000</v>
      </c>
      <c r="BD32" s="34">
        <v>75000</v>
      </c>
      <c r="BE32" s="34">
        <v>75000</v>
      </c>
      <c r="BF32" s="34">
        <v>75000</v>
      </c>
      <c r="BG32" s="34">
        <v>75000</v>
      </c>
      <c r="BH32" s="34">
        <v>75000</v>
      </c>
      <c r="BI32" s="34">
        <v>75000</v>
      </c>
      <c r="BJ32" s="34">
        <v>75000</v>
      </c>
      <c r="BK32" s="34">
        <v>75000</v>
      </c>
      <c r="BL32" s="34">
        <v>75000</v>
      </c>
      <c r="BM32" s="34">
        <v>75000</v>
      </c>
      <c r="BN32" s="34">
        <v>75000</v>
      </c>
      <c r="BO32" s="34">
        <v>75000</v>
      </c>
      <c r="BP32" s="34">
        <v>75000</v>
      </c>
      <c r="BQ32" s="34">
        <v>75000</v>
      </c>
      <c r="BR32" s="32"/>
      <c r="BS32" s="32"/>
      <c r="BT32" s="32"/>
      <c r="BU32" s="32"/>
      <c r="BV32" s="32"/>
      <c r="BW32" s="32"/>
      <c r="BX32" s="32"/>
      <c r="BY32" s="32"/>
      <c r="BZ32" s="32"/>
      <c r="CA32" s="32"/>
      <c r="CB32" s="32"/>
      <c r="CC32" s="32"/>
    </row>
    <row r="34" spans="1:81" s="31" customFormat="1" x14ac:dyDescent="0.2">
      <c r="A34" s="21" t="s">
        <v>52</v>
      </c>
    </row>
    <row r="36" spans="1:81" hidden="1" x14ac:dyDescent="0.2">
      <c r="A36" s="11" t="s">
        <v>25</v>
      </c>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row>
    <row r="37" spans="1:81" s="33" customFormat="1" ht="26.25" hidden="1" customHeight="1" x14ac:dyDescent="0.2">
      <c r="A37" s="40" t="s">
        <v>0</v>
      </c>
      <c r="B37" s="3"/>
      <c r="C37" s="3" t="e">
        <f>C3</f>
        <v>#REF!</v>
      </c>
      <c r="D37" s="3"/>
      <c r="E37" s="3"/>
      <c r="F37" s="3" t="e">
        <f>F3</f>
        <v>#REF!</v>
      </c>
      <c r="G37" s="3"/>
      <c r="H37" s="3" t="e">
        <f>H3</f>
        <v>#REF!</v>
      </c>
      <c r="I37" s="3"/>
      <c r="J37" s="37" t="e">
        <f>J3</f>
        <v>#REF!</v>
      </c>
      <c r="K37" s="37"/>
      <c r="L37" s="37"/>
      <c r="M37" s="37"/>
      <c r="N37" s="37"/>
      <c r="O37" s="37"/>
      <c r="P37" s="37" t="e">
        <f>P3</f>
        <v>#REF!</v>
      </c>
      <c r="Q37" s="37"/>
      <c r="R37" s="37"/>
      <c r="S37" s="37" t="e">
        <f>S3</f>
        <v>#REF!</v>
      </c>
      <c r="T37" s="37" t="e">
        <f>T3</f>
        <v>#REF!</v>
      </c>
      <c r="U37" s="37" t="e">
        <f>U3</f>
        <v>#REF!</v>
      </c>
      <c r="V37" s="37"/>
      <c r="W37" s="37"/>
      <c r="X37" s="37"/>
      <c r="Y37" s="37" t="e">
        <f>Y3</f>
        <v>#REF!</v>
      </c>
      <c r="Z37" s="37" t="e">
        <f t="shared" ref="Z37:BQ37" si="6">Z3</f>
        <v>#REF!</v>
      </c>
      <c r="AA37" s="37" t="e">
        <f t="shared" si="6"/>
        <v>#REF!</v>
      </c>
      <c r="AB37" s="37" t="e">
        <f t="shared" si="6"/>
        <v>#REF!</v>
      </c>
      <c r="AC37" s="37"/>
      <c r="AD37" s="37" t="e">
        <f t="shared" si="6"/>
        <v>#REF!</v>
      </c>
      <c r="AE37" s="37"/>
      <c r="AF37" s="37"/>
      <c r="AG37" s="37" t="e">
        <f t="shared" si="6"/>
        <v>#REF!</v>
      </c>
      <c r="AH37" s="37" t="e">
        <f t="shared" si="6"/>
        <v>#REF!</v>
      </c>
      <c r="AI37" s="37" t="e">
        <f t="shared" si="6"/>
        <v>#REF!</v>
      </c>
      <c r="AJ37" s="37" t="e">
        <f t="shared" si="6"/>
        <v>#REF!</v>
      </c>
      <c r="AK37" s="37" t="e">
        <f t="shared" si="6"/>
        <v>#REF!</v>
      </c>
      <c r="AL37" s="37" t="e">
        <f t="shared" si="6"/>
        <v>#REF!</v>
      </c>
      <c r="AM37" s="37"/>
      <c r="AN37" s="37"/>
      <c r="AO37" s="37"/>
      <c r="AP37" s="37"/>
      <c r="AQ37" s="37"/>
      <c r="AR37" s="37"/>
      <c r="AS37" s="37"/>
      <c r="AT37" s="37"/>
      <c r="AU37" s="37"/>
      <c r="AV37" s="37"/>
      <c r="AW37" s="37"/>
      <c r="AX37" s="37"/>
      <c r="AY37" s="37"/>
      <c r="AZ37" s="37"/>
      <c r="BA37" s="37"/>
      <c r="BB37" s="37" t="e">
        <f t="shared" si="6"/>
        <v>#REF!</v>
      </c>
      <c r="BC37" s="37"/>
      <c r="BD37" s="37"/>
      <c r="BE37" s="37"/>
      <c r="BF37" s="37"/>
      <c r="BG37" s="37"/>
      <c r="BH37" s="37"/>
      <c r="BI37" s="37"/>
      <c r="BJ37" s="37"/>
      <c r="BK37" s="37"/>
      <c r="BL37" s="37" t="e">
        <f t="shared" si="6"/>
        <v>#REF!</v>
      </c>
      <c r="BM37" s="37" t="e">
        <f t="shared" si="6"/>
        <v>#REF!</v>
      </c>
      <c r="BN37" s="37" t="e">
        <f t="shared" si="6"/>
        <v>#REF!</v>
      </c>
      <c r="BO37" s="37" t="e">
        <f t="shared" si="6"/>
        <v>#REF!</v>
      </c>
      <c r="BP37" s="37" t="e">
        <f t="shared" si="6"/>
        <v>#REF!</v>
      </c>
      <c r="BQ37" s="37" t="e">
        <f t="shared" si="6"/>
        <v>#REF!</v>
      </c>
      <c r="BR37" s="32"/>
      <c r="BS37" s="32"/>
      <c r="BT37" s="32"/>
      <c r="BU37" s="32"/>
      <c r="BV37" s="32"/>
      <c r="BW37" s="32"/>
      <c r="BX37" s="32"/>
      <c r="BY37" s="32"/>
      <c r="BZ37" s="32"/>
      <c r="CA37" s="32"/>
      <c r="CB37" s="32"/>
      <c r="CC37" s="32"/>
    </row>
    <row r="38" spans="1:81" s="36" customFormat="1" ht="12" hidden="1" customHeight="1" x14ac:dyDescent="0.2">
      <c r="A38" s="34" t="s">
        <v>26</v>
      </c>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2"/>
      <c r="BS38" s="32"/>
      <c r="BT38" s="32"/>
      <c r="BU38" s="32"/>
      <c r="BV38" s="32"/>
      <c r="BW38" s="32"/>
      <c r="BX38" s="32"/>
      <c r="BY38" s="32"/>
      <c r="BZ38" s="32"/>
      <c r="CA38" s="32"/>
      <c r="CB38" s="32"/>
      <c r="CC38" s="32"/>
    </row>
    <row r="39" spans="1:81" s="9" customFormat="1" ht="12" hidden="1" customHeight="1" x14ac:dyDescent="0.2">
      <c r="A39" s="8">
        <v>1</v>
      </c>
      <c r="B39" s="34"/>
      <c r="C39" s="34" t="e">
        <f>C6-(C6*0.2)</f>
        <v>#REF!</v>
      </c>
      <c r="D39" s="34"/>
      <c r="E39" s="34"/>
      <c r="F39" s="34" t="e">
        <f>F6-(F6*0.2)</f>
        <v>#REF!</v>
      </c>
      <c r="G39" s="34"/>
      <c r="H39" s="34" t="e">
        <f>H6-(H6*0.2)</f>
        <v>#REF!</v>
      </c>
      <c r="I39" s="34"/>
      <c r="J39" s="34" t="e">
        <f>J6-(J6*0.2)</f>
        <v>#REF!</v>
      </c>
      <c r="K39" s="34"/>
      <c r="L39" s="34"/>
      <c r="M39" s="34"/>
      <c r="N39" s="34"/>
      <c r="O39" s="34"/>
      <c r="P39" s="34" t="e">
        <f t="shared" ref="P39:U40" si="7">P6-(P6*0.2)</f>
        <v>#REF!</v>
      </c>
      <c r="Q39" s="34"/>
      <c r="R39" s="34"/>
      <c r="S39" s="34" t="e">
        <f t="shared" si="7"/>
        <v>#REF!</v>
      </c>
      <c r="T39" s="34" t="e">
        <f t="shared" si="7"/>
        <v>#REF!</v>
      </c>
      <c r="U39" s="34" t="e">
        <f t="shared" si="7"/>
        <v>#REF!</v>
      </c>
      <c r="V39" s="34"/>
      <c r="W39" s="34"/>
      <c r="X39" s="34"/>
      <c r="Y39" s="34" t="e">
        <f>Y6-(Y6*0.2)</f>
        <v>#REF!</v>
      </c>
      <c r="Z39" s="34" t="e">
        <f t="shared" ref="Z39:BQ40" si="8">Z6-(Z6*0.2)</f>
        <v>#REF!</v>
      </c>
      <c r="AA39" s="34" t="e">
        <f t="shared" si="8"/>
        <v>#REF!</v>
      </c>
      <c r="AB39" s="34" t="e">
        <f t="shared" si="8"/>
        <v>#REF!</v>
      </c>
      <c r="AC39" s="34"/>
      <c r="AD39" s="34" t="e">
        <f t="shared" si="8"/>
        <v>#REF!</v>
      </c>
      <c r="AE39" s="34"/>
      <c r="AF39" s="34"/>
      <c r="AG39" s="34" t="e">
        <f t="shared" si="8"/>
        <v>#REF!</v>
      </c>
      <c r="AH39" s="34" t="e">
        <f t="shared" si="8"/>
        <v>#REF!</v>
      </c>
      <c r="AI39" s="34" t="e">
        <f t="shared" si="8"/>
        <v>#REF!</v>
      </c>
      <c r="AJ39" s="34" t="e">
        <f t="shared" si="8"/>
        <v>#REF!</v>
      </c>
      <c r="AK39" s="34" t="e">
        <f t="shared" si="8"/>
        <v>#REF!</v>
      </c>
      <c r="AL39" s="34" t="e">
        <f t="shared" si="8"/>
        <v>#REF!</v>
      </c>
      <c r="AM39" s="34"/>
      <c r="AN39" s="34"/>
      <c r="AO39" s="34"/>
      <c r="AP39" s="34"/>
      <c r="AQ39" s="34"/>
      <c r="AR39" s="34"/>
      <c r="AS39" s="34"/>
      <c r="AT39" s="34"/>
      <c r="AU39" s="34"/>
      <c r="AV39" s="34"/>
      <c r="AW39" s="34"/>
      <c r="AX39" s="34"/>
      <c r="AY39" s="34"/>
      <c r="AZ39" s="34"/>
      <c r="BA39" s="34"/>
      <c r="BB39" s="34" t="e">
        <f t="shared" si="8"/>
        <v>#REF!</v>
      </c>
      <c r="BC39" s="34"/>
      <c r="BD39" s="34"/>
      <c r="BE39" s="34"/>
      <c r="BF39" s="34"/>
      <c r="BG39" s="34"/>
      <c r="BH39" s="34"/>
      <c r="BI39" s="34"/>
      <c r="BJ39" s="34"/>
      <c r="BK39" s="34"/>
      <c r="BL39" s="34" t="e">
        <f t="shared" si="8"/>
        <v>#REF!</v>
      </c>
      <c r="BM39" s="34" t="e">
        <f t="shared" si="8"/>
        <v>#REF!</v>
      </c>
      <c r="BN39" s="34" t="e">
        <f t="shared" si="8"/>
        <v>#REF!</v>
      </c>
      <c r="BO39" s="34" t="e">
        <f t="shared" si="8"/>
        <v>#REF!</v>
      </c>
      <c r="BP39" s="34" t="e">
        <f t="shared" si="8"/>
        <v>#REF!</v>
      </c>
      <c r="BQ39" s="34" t="e">
        <f t="shared" si="8"/>
        <v>#REF!</v>
      </c>
      <c r="BR39" s="32"/>
      <c r="BS39" s="32"/>
      <c r="BT39" s="32"/>
      <c r="BU39" s="32"/>
      <c r="BV39" s="32"/>
      <c r="BW39" s="32"/>
      <c r="BX39" s="32"/>
      <c r="BY39" s="32"/>
      <c r="BZ39" s="32"/>
      <c r="CA39" s="32"/>
      <c r="CB39" s="32"/>
      <c r="CC39" s="32"/>
    </row>
    <row r="40" spans="1:81" s="9" customFormat="1" ht="12" hidden="1" customHeight="1" x14ac:dyDescent="0.2">
      <c r="A40" s="8">
        <v>2</v>
      </c>
      <c r="B40" s="34"/>
      <c r="C40" s="34" t="e">
        <f>C7-(C7*0.2)</f>
        <v>#REF!</v>
      </c>
      <c r="D40" s="34"/>
      <c r="E40" s="34"/>
      <c r="F40" s="34" t="e">
        <f>F7-(F7*0.2)</f>
        <v>#REF!</v>
      </c>
      <c r="G40" s="34"/>
      <c r="H40" s="34" t="e">
        <f>H7-(H7*0.2)</f>
        <v>#REF!</v>
      </c>
      <c r="I40" s="34"/>
      <c r="J40" s="34" t="e">
        <f>J7-(J7*0.2)</f>
        <v>#REF!</v>
      </c>
      <c r="K40" s="34"/>
      <c r="L40" s="34"/>
      <c r="M40" s="34"/>
      <c r="N40" s="34"/>
      <c r="O40" s="34"/>
      <c r="P40" s="34" t="e">
        <f t="shared" si="7"/>
        <v>#REF!</v>
      </c>
      <c r="Q40" s="34"/>
      <c r="R40" s="34"/>
      <c r="S40" s="34" t="e">
        <f t="shared" si="7"/>
        <v>#REF!</v>
      </c>
      <c r="T40" s="34" t="e">
        <f t="shared" si="7"/>
        <v>#REF!</v>
      </c>
      <c r="U40" s="34" t="e">
        <f t="shared" si="7"/>
        <v>#REF!</v>
      </c>
      <c r="V40" s="34"/>
      <c r="W40" s="34"/>
      <c r="X40" s="34"/>
      <c r="Y40" s="34" t="e">
        <f>Y7-(Y7*0.2)</f>
        <v>#REF!</v>
      </c>
      <c r="Z40" s="34" t="e">
        <f t="shared" si="8"/>
        <v>#REF!</v>
      </c>
      <c r="AA40" s="34" t="e">
        <f t="shared" si="8"/>
        <v>#REF!</v>
      </c>
      <c r="AB40" s="34" t="e">
        <f t="shared" si="8"/>
        <v>#REF!</v>
      </c>
      <c r="AC40" s="34"/>
      <c r="AD40" s="34" t="e">
        <f t="shared" si="8"/>
        <v>#REF!</v>
      </c>
      <c r="AE40" s="34"/>
      <c r="AF40" s="34"/>
      <c r="AG40" s="34" t="e">
        <f t="shared" si="8"/>
        <v>#REF!</v>
      </c>
      <c r="AH40" s="34" t="e">
        <f t="shared" si="8"/>
        <v>#REF!</v>
      </c>
      <c r="AI40" s="34" t="e">
        <f t="shared" si="8"/>
        <v>#REF!</v>
      </c>
      <c r="AJ40" s="34" t="e">
        <f t="shared" si="8"/>
        <v>#REF!</v>
      </c>
      <c r="AK40" s="34" t="e">
        <f t="shared" si="8"/>
        <v>#REF!</v>
      </c>
      <c r="AL40" s="34" t="e">
        <f t="shared" si="8"/>
        <v>#REF!</v>
      </c>
      <c r="AM40" s="34"/>
      <c r="AN40" s="34"/>
      <c r="AO40" s="34"/>
      <c r="AP40" s="34"/>
      <c r="AQ40" s="34"/>
      <c r="AR40" s="34"/>
      <c r="AS40" s="34"/>
      <c r="AT40" s="34"/>
      <c r="AU40" s="34"/>
      <c r="AV40" s="34"/>
      <c r="AW40" s="34"/>
      <c r="AX40" s="34"/>
      <c r="AY40" s="34"/>
      <c r="AZ40" s="34"/>
      <c r="BA40" s="34"/>
      <c r="BB40" s="34" t="e">
        <f t="shared" si="8"/>
        <v>#REF!</v>
      </c>
      <c r="BC40" s="34"/>
      <c r="BD40" s="34"/>
      <c r="BE40" s="34"/>
      <c r="BF40" s="34"/>
      <c r="BG40" s="34"/>
      <c r="BH40" s="34"/>
      <c r="BI40" s="34"/>
      <c r="BJ40" s="34"/>
      <c r="BK40" s="34"/>
      <c r="BL40" s="34" t="e">
        <f t="shared" si="8"/>
        <v>#REF!</v>
      </c>
      <c r="BM40" s="34" t="e">
        <f t="shared" si="8"/>
        <v>#REF!</v>
      </c>
      <c r="BN40" s="34" t="e">
        <f t="shared" si="8"/>
        <v>#REF!</v>
      </c>
      <c r="BO40" s="34" t="e">
        <f t="shared" si="8"/>
        <v>#REF!</v>
      </c>
      <c r="BP40" s="34" t="e">
        <f t="shared" si="8"/>
        <v>#REF!</v>
      </c>
      <c r="BQ40" s="34" t="e">
        <f t="shared" si="8"/>
        <v>#REF!</v>
      </c>
      <c r="BR40" s="32"/>
      <c r="BS40" s="32"/>
      <c r="BT40" s="32"/>
      <c r="BU40" s="32"/>
      <c r="BV40" s="32"/>
      <c r="BW40" s="32"/>
      <c r="BX40" s="32"/>
      <c r="BY40" s="32"/>
      <c r="BZ40" s="32"/>
      <c r="CA40" s="32"/>
      <c r="CB40" s="32"/>
      <c r="CC40" s="32"/>
    </row>
    <row r="41" spans="1:81" s="36" customFormat="1" ht="12" hidden="1" customHeight="1" x14ac:dyDescent="0.2">
      <c r="A41" s="34" t="s">
        <v>1</v>
      </c>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2"/>
      <c r="BS41" s="32"/>
      <c r="BT41" s="32"/>
      <c r="BU41" s="32"/>
      <c r="BV41" s="32"/>
      <c r="BW41" s="32"/>
      <c r="BX41" s="32"/>
      <c r="BY41" s="32"/>
      <c r="BZ41" s="32"/>
      <c r="CA41" s="32"/>
      <c r="CB41" s="32"/>
      <c r="CC41" s="32"/>
    </row>
    <row r="42" spans="1:81" s="9" customFormat="1" ht="12" hidden="1" customHeight="1" x14ac:dyDescent="0.2">
      <c r="A42" s="8">
        <v>1</v>
      </c>
      <c r="B42" s="34"/>
      <c r="C42" s="34" t="e">
        <f>#REF!-(#REF!*0.2)</f>
        <v>#REF!</v>
      </c>
      <c r="D42" s="34"/>
      <c r="E42" s="34"/>
      <c r="F42" s="34" t="e">
        <f>#REF!-(#REF!*0.2)</f>
        <v>#REF!</v>
      </c>
      <c r="G42" s="34"/>
      <c r="H42" s="34" t="e">
        <f>#REF!-(#REF!*0.2)</f>
        <v>#REF!</v>
      </c>
      <c r="I42" s="34"/>
      <c r="J42" s="34" t="e">
        <f>#REF!-(#REF!*0.2)</f>
        <v>#REF!</v>
      </c>
      <c r="K42" s="34"/>
      <c r="L42" s="34"/>
      <c r="M42" s="34"/>
      <c r="N42" s="34"/>
      <c r="O42" s="34"/>
      <c r="P42" s="34" t="e">
        <f>#REF!-(#REF!*0.2)</f>
        <v>#REF!</v>
      </c>
      <c r="Q42" s="34"/>
      <c r="R42" s="34"/>
      <c r="S42" s="34" t="e">
        <f>#REF!-(#REF!*0.2)</f>
        <v>#REF!</v>
      </c>
      <c r="T42" s="34" t="e">
        <f>#REF!-(#REF!*0.2)</f>
        <v>#REF!</v>
      </c>
      <c r="U42" s="34" t="e">
        <f>#REF!-(#REF!*0.2)</f>
        <v>#REF!</v>
      </c>
      <c r="V42" s="34"/>
      <c r="W42" s="34"/>
      <c r="X42" s="34"/>
      <c r="Y42" s="34" t="e">
        <f>#REF!-(#REF!*0.2)</f>
        <v>#REF!</v>
      </c>
      <c r="Z42" s="34" t="e">
        <f>#REF!-(#REF!*0.2)</f>
        <v>#REF!</v>
      </c>
      <c r="AA42" s="34" t="e">
        <f>#REF!-(#REF!*0.2)</f>
        <v>#REF!</v>
      </c>
      <c r="AB42" s="34" t="e">
        <f>#REF!-(#REF!*0.2)</f>
        <v>#REF!</v>
      </c>
      <c r="AC42" s="34"/>
      <c r="AD42" s="34" t="e">
        <f>#REF!-(#REF!*0.2)</f>
        <v>#REF!</v>
      </c>
      <c r="AE42" s="34"/>
      <c r="AF42" s="34"/>
      <c r="AG42" s="34" t="e">
        <f>#REF!-(#REF!*0.2)</f>
        <v>#REF!</v>
      </c>
      <c r="AH42" s="34" t="e">
        <f>#REF!-(#REF!*0.2)</f>
        <v>#REF!</v>
      </c>
      <c r="AI42" s="34" t="e">
        <f>#REF!-(#REF!*0.2)</f>
        <v>#REF!</v>
      </c>
      <c r="AJ42" s="34" t="e">
        <f>#REF!-(#REF!*0.2)</f>
        <v>#REF!</v>
      </c>
      <c r="AK42" s="34" t="e">
        <f>#REF!-(#REF!*0.2)</f>
        <v>#REF!</v>
      </c>
      <c r="AL42" s="34" t="e">
        <f>#REF!-(#REF!*0.2)</f>
        <v>#REF!</v>
      </c>
      <c r="AM42" s="34"/>
      <c r="AN42" s="34"/>
      <c r="AO42" s="34"/>
      <c r="AP42" s="34"/>
      <c r="AQ42" s="34"/>
      <c r="AR42" s="34"/>
      <c r="AS42" s="34"/>
      <c r="AT42" s="34"/>
      <c r="AU42" s="34"/>
      <c r="AV42" s="34"/>
      <c r="AW42" s="34"/>
      <c r="AX42" s="34"/>
      <c r="AY42" s="34"/>
      <c r="AZ42" s="34"/>
      <c r="BA42" s="34"/>
      <c r="BB42" s="34" t="e">
        <f>#REF!-(#REF!*0.2)</f>
        <v>#REF!</v>
      </c>
      <c r="BC42" s="34"/>
      <c r="BD42" s="34"/>
      <c r="BE42" s="34"/>
      <c r="BF42" s="34"/>
      <c r="BG42" s="34"/>
      <c r="BH42" s="34"/>
      <c r="BI42" s="34"/>
      <c r="BJ42" s="34"/>
      <c r="BK42" s="34"/>
      <c r="BL42" s="34" t="e">
        <f>#REF!-(#REF!*0.2)</f>
        <v>#REF!</v>
      </c>
      <c r="BM42" s="34" t="e">
        <f>#REF!-(#REF!*0.2)</f>
        <v>#REF!</v>
      </c>
      <c r="BN42" s="34" t="e">
        <f>#REF!-(#REF!*0.2)</f>
        <v>#REF!</v>
      </c>
      <c r="BO42" s="34" t="e">
        <f>#REF!-(#REF!*0.2)</f>
        <v>#REF!</v>
      </c>
      <c r="BP42" s="34" t="e">
        <f>#REF!-(#REF!*0.2)</f>
        <v>#REF!</v>
      </c>
      <c r="BQ42" s="34" t="e">
        <f>#REF!-(#REF!*0.2)</f>
        <v>#REF!</v>
      </c>
      <c r="BR42" s="32"/>
      <c r="BS42" s="32"/>
      <c r="BT42" s="32"/>
      <c r="BU42" s="32"/>
      <c r="BV42" s="32"/>
      <c r="BW42" s="32"/>
      <c r="BX42" s="32"/>
      <c r="BY42" s="32"/>
      <c r="BZ42" s="32"/>
      <c r="CA42" s="32"/>
      <c r="CB42" s="32"/>
      <c r="CC42" s="32"/>
    </row>
    <row r="43" spans="1:81" s="9" customFormat="1" ht="12" hidden="1" customHeight="1" x14ac:dyDescent="0.2">
      <c r="A43" s="8">
        <v>2</v>
      </c>
      <c r="B43" s="34"/>
      <c r="C43" s="34" t="e">
        <f>#REF!-(#REF!*0.2)</f>
        <v>#REF!</v>
      </c>
      <c r="D43" s="34"/>
      <c r="E43" s="34"/>
      <c r="F43" s="34" t="e">
        <f>#REF!-(#REF!*0.2)</f>
        <v>#REF!</v>
      </c>
      <c r="G43" s="34"/>
      <c r="H43" s="34" t="e">
        <f>#REF!-(#REF!*0.2)</f>
        <v>#REF!</v>
      </c>
      <c r="I43" s="34"/>
      <c r="J43" s="34" t="e">
        <f>#REF!-(#REF!*0.2)</f>
        <v>#REF!</v>
      </c>
      <c r="K43" s="34"/>
      <c r="L43" s="34"/>
      <c r="M43" s="34"/>
      <c r="N43" s="34"/>
      <c r="O43" s="34"/>
      <c r="P43" s="34" t="e">
        <f>#REF!-(#REF!*0.2)</f>
        <v>#REF!</v>
      </c>
      <c r="Q43" s="34"/>
      <c r="R43" s="34"/>
      <c r="S43" s="34" t="e">
        <f>#REF!-(#REF!*0.2)</f>
        <v>#REF!</v>
      </c>
      <c r="T43" s="34" t="e">
        <f>#REF!-(#REF!*0.2)</f>
        <v>#REF!</v>
      </c>
      <c r="U43" s="34" t="e">
        <f>#REF!-(#REF!*0.2)</f>
        <v>#REF!</v>
      </c>
      <c r="V43" s="34"/>
      <c r="W43" s="34"/>
      <c r="X43" s="34"/>
      <c r="Y43" s="34" t="e">
        <f>#REF!-(#REF!*0.2)</f>
        <v>#REF!</v>
      </c>
      <c r="Z43" s="34" t="e">
        <f>#REF!-(#REF!*0.2)</f>
        <v>#REF!</v>
      </c>
      <c r="AA43" s="34" t="e">
        <f>#REF!-(#REF!*0.2)</f>
        <v>#REF!</v>
      </c>
      <c r="AB43" s="34" t="e">
        <f>#REF!-(#REF!*0.2)</f>
        <v>#REF!</v>
      </c>
      <c r="AC43" s="34"/>
      <c r="AD43" s="34" t="e">
        <f>#REF!-(#REF!*0.2)</f>
        <v>#REF!</v>
      </c>
      <c r="AE43" s="34"/>
      <c r="AF43" s="34"/>
      <c r="AG43" s="34" t="e">
        <f>#REF!-(#REF!*0.2)</f>
        <v>#REF!</v>
      </c>
      <c r="AH43" s="34" t="e">
        <f>#REF!-(#REF!*0.2)</f>
        <v>#REF!</v>
      </c>
      <c r="AI43" s="34" t="e">
        <f>#REF!-(#REF!*0.2)</f>
        <v>#REF!</v>
      </c>
      <c r="AJ43" s="34" t="e">
        <f>#REF!-(#REF!*0.2)</f>
        <v>#REF!</v>
      </c>
      <c r="AK43" s="34" t="e">
        <f>#REF!-(#REF!*0.2)</f>
        <v>#REF!</v>
      </c>
      <c r="AL43" s="34" t="e">
        <f>#REF!-(#REF!*0.2)</f>
        <v>#REF!</v>
      </c>
      <c r="AM43" s="34"/>
      <c r="AN43" s="34"/>
      <c r="AO43" s="34"/>
      <c r="AP43" s="34"/>
      <c r="AQ43" s="34"/>
      <c r="AR43" s="34"/>
      <c r="AS43" s="34"/>
      <c r="AT43" s="34"/>
      <c r="AU43" s="34"/>
      <c r="AV43" s="34"/>
      <c r="AW43" s="34"/>
      <c r="AX43" s="34"/>
      <c r="AY43" s="34"/>
      <c r="AZ43" s="34"/>
      <c r="BA43" s="34"/>
      <c r="BB43" s="34" t="e">
        <f>#REF!-(#REF!*0.2)</f>
        <v>#REF!</v>
      </c>
      <c r="BC43" s="34"/>
      <c r="BD43" s="34"/>
      <c r="BE43" s="34"/>
      <c r="BF43" s="34"/>
      <c r="BG43" s="34"/>
      <c r="BH43" s="34"/>
      <c r="BI43" s="34"/>
      <c r="BJ43" s="34"/>
      <c r="BK43" s="34"/>
      <c r="BL43" s="34" t="e">
        <f>#REF!-(#REF!*0.2)</f>
        <v>#REF!</v>
      </c>
      <c r="BM43" s="34" t="e">
        <f>#REF!-(#REF!*0.2)</f>
        <v>#REF!</v>
      </c>
      <c r="BN43" s="34" t="e">
        <f>#REF!-(#REF!*0.2)</f>
        <v>#REF!</v>
      </c>
      <c r="BO43" s="34" t="e">
        <f>#REF!-(#REF!*0.2)</f>
        <v>#REF!</v>
      </c>
      <c r="BP43" s="34" t="e">
        <f>#REF!-(#REF!*0.2)</f>
        <v>#REF!</v>
      </c>
      <c r="BQ43" s="34" t="e">
        <f>#REF!-(#REF!*0.2)</f>
        <v>#REF!</v>
      </c>
      <c r="BR43" s="32"/>
      <c r="BS43" s="32"/>
      <c r="BT43" s="32"/>
      <c r="BU43" s="32"/>
      <c r="BV43" s="32"/>
      <c r="BW43" s="32"/>
      <c r="BX43" s="32"/>
      <c r="BY43" s="32"/>
      <c r="BZ43" s="32"/>
      <c r="CA43" s="32"/>
      <c r="CB43" s="32"/>
      <c r="CC43" s="32"/>
    </row>
    <row r="44" spans="1:81" s="36" customFormat="1" ht="12" hidden="1" customHeight="1" x14ac:dyDescent="0.2">
      <c r="A44" s="34" t="s">
        <v>27</v>
      </c>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2"/>
      <c r="BS44" s="32"/>
      <c r="BT44" s="32"/>
      <c r="BU44" s="32"/>
      <c r="BV44" s="32"/>
      <c r="BW44" s="32"/>
      <c r="BX44" s="32"/>
      <c r="BY44" s="32"/>
      <c r="BZ44" s="32"/>
      <c r="CA44" s="32"/>
      <c r="CB44" s="32"/>
      <c r="CC44" s="32"/>
    </row>
    <row r="45" spans="1:81" s="9" customFormat="1" ht="12" hidden="1" customHeight="1" x14ac:dyDescent="0.2">
      <c r="A45" s="8">
        <v>1</v>
      </c>
      <c r="B45" s="34"/>
      <c r="C45" s="34" t="e">
        <f>C9-(C9*0.2)</f>
        <v>#REF!</v>
      </c>
      <c r="D45" s="34"/>
      <c r="E45" s="34"/>
      <c r="F45" s="34" t="e">
        <f>F9-(F9*0.2)</f>
        <v>#REF!</v>
      </c>
      <c r="G45" s="34"/>
      <c r="H45" s="34" t="e">
        <f>H9-(H9*0.2)</f>
        <v>#REF!</v>
      </c>
      <c r="I45" s="34"/>
      <c r="J45" s="34" t="e">
        <f>J9-(J9*0.2)</f>
        <v>#REF!</v>
      </c>
      <c r="K45" s="34"/>
      <c r="L45" s="34"/>
      <c r="M45" s="34"/>
      <c r="N45" s="34"/>
      <c r="O45" s="34"/>
      <c r="P45" s="34" t="e">
        <f t="shared" ref="P45:U46" si="9">P9-(P9*0.2)</f>
        <v>#REF!</v>
      </c>
      <c r="Q45" s="34"/>
      <c r="R45" s="34"/>
      <c r="S45" s="34" t="e">
        <f t="shared" si="9"/>
        <v>#REF!</v>
      </c>
      <c r="T45" s="34" t="e">
        <f t="shared" si="9"/>
        <v>#REF!</v>
      </c>
      <c r="U45" s="34" t="e">
        <f t="shared" si="9"/>
        <v>#REF!</v>
      </c>
      <c r="V45" s="34"/>
      <c r="W45" s="34"/>
      <c r="X45" s="34"/>
      <c r="Y45" s="34" t="e">
        <f>Y9-(Y9*0.2)</f>
        <v>#REF!</v>
      </c>
      <c r="Z45" s="34" t="e">
        <f t="shared" ref="Z45:BQ46" si="10">Z9-(Z9*0.2)</f>
        <v>#REF!</v>
      </c>
      <c r="AA45" s="34" t="e">
        <f t="shared" si="10"/>
        <v>#REF!</v>
      </c>
      <c r="AB45" s="34" t="e">
        <f t="shared" si="10"/>
        <v>#REF!</v>
      </c>
      <c r="AC45" s="34"/>
      <c r="AD45" s="34" t="e">
        <f t="shared" si="10"/>
        <v>#REF!</v>
      </c>
      <c r="AE45" s="34"/>
      <c r="AF45" s="34"/>
      <c r="AG45" s="34" t="e">
        <f t="shared" si="10"/>
        <v>#REF!</v>
      </c>
      <c r="AH45" s="34" t="e">
        <f t="shared" si="10"/>
        <v>#REF!</v>
      </c>
      <c r="AI45" s="34" t="e">
        <f t="shared" si="10"/>
        <v>#REF!</v>
      </c>
      <c r="AJ45" s="34" t="e">
        <f t="shared" si="10"/>
        <v>#REF!</v>
      </c>
      <c r="AK45" s="34" t="e">
        <f t="shared" si="10"/>
        <v>#REF!</v>
      </c>
      <c r="AL45" s="34" t="e">
        <f t="shared" si="10"/>
        <v>#REF!</v>
      </c>
      <c r="AM45" s="34"/>
      <c r="AN45" s="34"/>
      <c r="AO45" s="34"/>
      <c r="AP45" s="34"/>
      <c r="AQ45" s="34"/>
      <c r="AR45" s="34"/>
      <c r="AS45" s="34"/>
      <c r="AT45" s="34"/>
      <c r="AU45" s="34"/>
      <c r="AV45" s="34"/>
      <c r="AW45" s="34"/>
      <c r="AX45" s="34"/>
      <c r="AY45" s="34"/>
      <c r="AZ45" s="34"/>
      <c r="BA45" s="34"/>
      <c r="BB45" s="34" t="e">
        <f t="shared" si="10"/>
        <v>#REF!</v>
      </c>
      <c r="BC45" s="34"/>
      <c r="BD45" s="34"/>
      <c r="BE45" s="34"/>
      <c r="BF45" s="34"/>
      <c r="BG45" s="34"/>
      <c r="BH45" s="34"/>
      <c r="BI45" s="34"/>
      <c r="BJ45" s="34"/>
      <c r="BK45" s="34"/>
      <c r="BL45" s="34" t="e">
        <f t="shared" si="10"/>
        <v>#REF!</v>
      </c>
      <c r="BM45" s="34" t="e">
        <f t="shared" si="10"/>
        <v>#REF!</v>
      </c>
      <c r="BN45" s="34" t="e">
        <f t="shared" si="10"/>
        <v>#REF!</v>
      </c>
      <c r="BO45" s="34" t="e">
        <f t="shared" si="10"/>
        <v>#REF!</v>
      </c>
      <c r="BP45" s="34" t="e">
        <f t="shared" si="10"/>
        <v>#REF!</v>
      </c>
      <c r="BQ45" s="34" t="e">
        <f t="shared" si="10"/>
        <v>#REF!</v>
      </c>
      <c r="BR45" s="32"/>
      <c r="BS45" s="32"/>
      <c r="BT45" s="32"/>
      <c r="BU45" s="32"/>
      <c r="BV45" s="32"/>
      <c r="BW45" s="32"/>
      <c r="BX45" s="32"/>
      <c r="BY45" s="32"/>
      <c r="BZ45" s="32"/>
      <c r="CA45" s="32"/>
      <c r="CB45" s="32"/>
      <c r="CC45" s="32"/>
    </row>
    <row r="46" spans="1:81" s="9" customFormat="1" ht="12" hidden="1" customHeight="1" x14ac:dyDescent="0.2">
      <c r="A46" s="8">
        <v>2</v>
      </c>
      <c r="B46" s="34"/>
      <c r="C46" s="34" t="e">
        <f>C10-(C10*0.2)</f>
        <v>#REF!</v>
      </c>
      <c r="D46" s="34"/>
      <c r="E46" s="34"/>
      <c r="F46" s="34" t="e">
        <f>F10-(F10*0.2)</f>
        <v>#REF!</v>
      </c>
      <c r="G46" s="34"/>
      <c r="H46" s="34" t="e">
        <f>H10-(H10*0.2)</f>
        <v>#REF!</v>
      </c>
      <c r="I46" s="34"/>
      <c r="J46" s="34" t="e">
        <f>J10-(J10*0.2)</f>
        <v>#REF!</v>
      </c>
      <c r="K46" s="34"/>
      <c r="L46" s="34"/>
      <c r="M46" s="34"/>
      <c r="N46" s="34"/>
      <c r="O46" s="34"/>
      <c r="P46" s="34" t="e">
        <f t="shared" si="9"/>
        <v>#REF!</v>
      </c>
      <c r="Q46" s="34"/>
      <c r="R46" s="34"/>
      <c r="S46" s="34" t="e">
        <f t="shared" si="9"/>
        <v>#REF!</v>
      </c>
      <c r="T46" s="34" t="e">
        <f t="shared" si="9"/>
        <v>#REF!</v>
      </c>
      <c r="U46" s="34" t="e">
        <f t="shared" si="9"/>
        <v>#REF!</v>
      </c>
      <c r="V46" s="34"/>
      <c r="W46" s="34"/>
      <c r="X46" s="34"/>
      <c r="Y46" s="34" t="e">
        <f>Y10-(Y10*0.2)</f>
        <v>#REF!</v>
      </c>
      <c r="Z46" s="34" t="e">
        <f t="shared" si="10"/>
        <v>#REF!</v>
      </c>
      <c r="AA46" s="34" t="e">
        <f t="shared" si="10"/>
        <v>#REF!</v>
      </c>
      <c r="AB46" s="34" t="e">
        <f t="shared" si="10"/>
        <v>#REF!</v>
      </c>
      <c r="AC46" s="34"/>
      <c r="AD46" s="34" t="e">
        <f t="shared" si="10"/>
        <v>#REF!</v>
      </c>
      <c r="AE46" s="34"/>
      <c r="AF46" s="34"/>
      <c r="AG46" s="34" t="e">
        <f t="shared" si="10"/>
        <v>#REF!</v>
      </c>
      <c r="AH46" s="34" t="e">
        <f t="shared" si="10"/>
        <v>#REF!</v>
      </c>
      <c r="AI46" s="34" t="e">
        <f t="shared" si="10"/>
        <v>#REF!</v>
      </c>
      <c r="AJ46" s="34" t="e">
        <f t="shared" si="10"/>
        <v>#REF!</v>
      </c>
      <c r="AK46" s="34" t="e">
        <f t="shared" si="10"/>
        <v>#REF!</v>
      </c>
      <c r="AL46" s="34" t="e">
        <f t="shared" si="10"/>
        <v>#REF!</v>
      </c>
      <c r="AM46" s="34"/>
      <c r="AN46" s="34"/>
      <c r="AO46" s="34"/>
      <c r="AP46" s="34"/>
      <c r="AQ46" s="34"/>
      <c r="AR46" s="34"/>
      <c r="AS46" s="34"/>
      <c r="AT46" s="34"/>
      <c r="AU46" s="34"/>
      <c r="AV46" s="34"/>
      <c r="AW46" s="34"/>
      <c r="AX46" s="34"/>
      <c r="AY46" s="34"/>
      <c r="AZ46" s="34"/>
      <c r="BA46" s="34"/>
      <c r="BB46" s="34" t="e">
        <f t="shared" si="10"/>
        <v>#REF!</v>
      </c>
      <c r="BC46" s="34"/>
      <c r="BD46" s="34"/>
      <c r="BE46" s="34"/>
      <c r="BF46" s="34"/>
      <c r="BG46" s="34"/>
      <c r="BH46" s="34"/>
      <c r="BI46" s="34"/>
      <c r="BJ46" s="34"/>
      <c r="BK46" s="34"/>
      <c r="BL46" s="34" t="e">
        <f t="shared" si="10"/>
        <v>#REF!</v>
      </c>
      <c r="BM46" s="34" t="e">
        <f t="shared" si="10"/>
        <v>#REF!</v>
      </c>
      <c r="BN46" s="34" t="e">
        <f t="shared" si="10"/>
        <v>#REF!</v>
      </c>
      <c r="BO46" s="34" t="e">
        <f t="shared" si="10"/>
        <v>#REF!</v>
      </c>
      <c r="BP46" s="34" t="e">
        <f t="shared" si="10"/>
        <v>#REF!</v>
      </c>
      <c r="BQ46" s="34" t="e">
        <f t="shared" si="10"/>
        <v>#REF!</v>
      </c>
      <c r="BR46" s="32"/>
      <c r="BS46" s="32"/>
      <c r="BT46" s="32"/>
      <c r="BU46" s="32"/>
      <c r="BV46" s="32"/>
      <c r="BW46" s="32"/>
      <c r="BX46" s="32"/>
      <c r="BY46" s="32"/>
      <c r="BZ46" s="32"/>
      <c r="CA46" s="32"/>
      <c r="CB46" s="32"/>
      <c r="CC46" s="32"/>
    </row>
    <row r="47" spans="1:81" s="36" customFormat="1" ht="12" hidden="1" customHeight="1" x14ac:dyDescent="0.2">
      <c r="A47" s="34" t="s">
        <v>2</v>
      </c>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2"/>
      <c r="BS47" s="32"/>
      <c r="BT47" s="32"/>
      <c r="BU47" s="32"/>
      <c r="BV47" s="32"/>
      <c r="BW47" s="32"/>
      <c r="BX47" s="32"/>
      <c r="BY47" s="32"/>
      <c r="BZ47" s="32"/>
      <c r="CA47" s="32"/>
      <c r="CB47" s="32"/>
      <c r="CC47" s="32"/>
    </row>
    <row r="48" spans="1:81" s="9" customFormat="1" ht="12" hidden="1" customHeight="1" x14ac:dyDescent="0.2">
      <c r="A48" s="8">
        <v>1</v>
      </c>
      <c r="B48" s="34"/>
      <c r="C48" s="34" t="e">
        <f>#REF!-(#REF!*0.2)</f>
        <v>#REF!</v>
      </c>
      <c r="D48" s="34"/>
      <c r="E48" s="34"/>
      <c r="F48" s="34" t="e">
        <f>#REF!-(#REF!*0.2)</f>
        <v>#REF!</v>
      </c>
      <c r="G48" s="34"/>
      <c r="H48" s="34" t="e">
        <f>#REF!-(#REF!*0.2)</f>
        <v>#REF!</v>
      </c>
      <c r="I48" s="34"/>
      <c r="J48" s="34" t="e">
        <f>#REF!-(#REF!*0.2)</f>
        <v>#REF!</v>
      </c>
      <c r="K48" s="34"/>
      <c r="L48" s="34"/>
      <c r="M48" s="34"/>
      <c r="N48" s="34"/>
      <c r="O48" s="34"/>
      <c r="P48" s="34" t="e">
        <f>#REF!-(#REF!*0.2)</f>
        <v>#REF!</v>
      </c>
      <c r="Q48" s="34"/>
      <c r="R48" s="34"/>
      <c r="S48" s="34" t="e">
        <f>#REF!-(#REF!*0.2)</f>
        <v>#REF!</v>
      </c>
      <c r="T48" s="34" t="e">
        <f>#REF!-(#REF!*0.2)</f>
        <v>#REF!</v>
      </c>
      <c r="U48" s="34" t="e">
        <f>#REF!-(#REF!*0.2)</f>
        <v>#REF!</v>
      </c>
      <c r="V48" s="34"/>
      <c r="W48" s="34"/>
      <c r="X48" s="34"/>
      <c r="Y48" s="34" t="e">
        <f>#REF!-(#REF!*0.2)</f>
        <v>#REF!</v>
      </c>
      <c r="Z48" s="34" t="e">
        <f>#REF!-(#REF!*0.2)</f>
        <v>#REF!</v>
      </c>
      <c r="AA48" s="34" t="e">
        <f>#REF!-(#REF!*0.2)</f>
        <v>#REF!</v>
      </c>
      <c r="AB48" s="34" t="e">
        <f>#REF!-(#REF!*0.2)</f>
        <v>#REF!</v>
      </c>
      <c r="AC48" s="34"/>
      <c r="AD48" s="34" t="e">
        <f>#REF!-(#REF!*0.2)</f>
        <v>#REF!</v>
      </c>
      <c r="AE48" s="34"/>
      <c r="AF48" s="34"/>
      <c r="AG48" s="34" t="e">
        <f>#REF!-(#REF!*0.2)</f>
        <v>#REF!</v>
      </c>
      <c r="AH48" s="34" t="e">
        <f>#REF!-(#REF!*0.2)</f>
        <v>#REF!</v>
      </c>
      <c r="AI48" s="34" t="e">
        <f>#REF!-(#REF!*0.2)</f>
        <v>#REF!</v>
      </c>
      <c r="AJ48" s="34" t="e">
        <f>#REF!-(#REF!*0.2)</f>
        <v>#REF!</v>
      </c>
      <c r="AK48" s="34" t="e">
        <f>#REF!-(#REF!*0.2)</f>
        <v>#REF!</v>
      </c>
      <c r="AL48" s="34" t="e">
        <f>#REF!-(#REF!*0.2)</f>
        <v>#REF!</v>
      </c>
      <c r="AM48" s="34"/>
      <c r="AN48" s="34"/>
      <c r="AO48" s="34"/>
      <c r="AP48" s="34"/>
      <c r="AQ48" s="34"/>
      <c r="AR48" s="34"/>
      <c r="AS48" s="34"/>
      <c r="AT48" s="34"/>
      <c r="AU48" s="34"/>
      <c r="AV48" s="34"/>
      <c r="AW48" s="34"/>
      <c r="AX48" s="34"/>
      <c r="AY48" s="34"/>
      <c r="AZ48" s="34"/>
      <c r="BA48" s="34"/>
      <c r="BB48" s="34" t="e">
        <f>#REF!-(#REF!*0.2)</f>
        <v>#REF!</v>
      </c>
      <c r="BC48" s="34"/>
      <c r="BD48" s="34"/>
      <c r="BE48" s="34"/>
      <c r="BF48" s="34"/>
      <c r="BG48" s="34"/>
      <c r="BH48" s="34"/>
      <c r="BI48" s="34"/>
      <c r="BJ48" s="34"/>
      <c r="BK48" s="34"/>
      <c r="BL48" s="34" t="e">
        <f>#REF!-(#REF!*0.2)</f>
        <v>#REF!</v>
      </c>
      <c r="BM48" s="34" t="e">
        <f>#REF!-(#REF!*0.2)</f>
        <v>#REF!</v>
      </c>
      <c r="BN48" s="34" t="e">
        <f>#REF!-(#REF!*0.2)</f>
        <v>#REF!</v>
      </c>
      <c r="BO48" s="34" t="e">
        <f>#REF!-(#REF!*0.2)</f>
        <v>#REF!</v>
      </c>
      <c r="BP48" s="34" t="e">
        <f>#REF!-(#REF!*0.2)</f>
        <v>#REF!</v>
      </c>
      <c r="BQ48" s="34" t="e">
        <f>#REF!-(#REF!*0.2)</f>
        <v>#REF!</v>
      </c>
      <c r="BR48" s="32"/>
      <c r="BS48" s="32"/>
      <c r="BT48" s="32"/>
      <c r="BU48" s="32"/>
      <c r="BV48" s="32"/>
      <c r="BW48" s="32"/>
      <c r="BX48" s="32"/>
      <c r="BY48" s="32"/>
      <c r="BZ48" s="32"/>
      <c r="CA48" s="32"/>
      <c r="CB48" s="32"/>
      <c r="CC48" s="32"/>
    </row>
    <row r="49" spans="1:81" s="9" customFormat="1" ht="12" hidden="1" customHeight="1" x14ac:dyDescent="0.2">
      <c r="A49" s="8">
        <v>2</v>
      </c>
      <c r="B49" s="34"/>
      <c r="C49" s="34" t="e">
        <f>#REF!-(#REF!*0.2)</f>
        <v>#REF!</v>
      </c>
      <c r="D49" s="34"/>
      <c r="E49" s="34"/>
      <c r="F49" s="34" t="e">
        <f>#REF!-(#REF!*0.2)</f>
        <v>#REF!</v>
      </c>
      <c r="G49" s="34"/>
      <c r="H49" s="34" t="e">
        <f>#REF!-(#REF!*0.2)</f>
        <v>#REF!</v>
      </c>
      <c r="I49" s="34"/>
      <c r="J49" s="34" t="e">
        <f>#REF!-(#REF!*0.2)</f>
        <v>#REF!</v>
      </c>
      <c r="K49" s="34"/>
      <c r="L49" s="34"/>
      <c r="M49" s="34"/>
      <c r="N49" s="34"/>
      <c r="O49" s="34"/>
      <c r="P49" s="34" t="e">
        <f>#REF!-(#REF!*0.2)</f>
        <v>#REF!</v>
      </c>
      <c r="Q49" s="34"/>
      <c r="R49" s="34"/>
      <c r="S49" s="34" t="e">
        <f>#REF!-(#REF!*0.2)</f>
        <v>#REF!</v>
      </c>
      <c r="T49" s="34" t="e">
        <f>#REF!-(#REF!*0.2)</f>
        <v>#REF!</v>
      </c>
      <c r="U49" s="34" t="e">
        <f>#REF!-(#REF!*0.2)</f>
        <v>#REF!</v>
      </c>
      <c r="V49" s="34"/>
      <c r="W49" s="34"/>
      <c r="X49" s="34"/>
      <c r="Y49" s="34" t="e">
        <f>#REF!-(#REF!*0.2)</f>
        <v>#REF!</v>
      </c>
      <c r="Z49" s="34" t="e">
        <f>#REF!-(#REF!*0.2)</f>
        <v>#REF!</v>
      </c>
      <c r="AA49" s="34" t="e">
        <f>#REF!-(#REF!*0.2)</f>
        <v>#REF!</v>
      </c>
      <c r="AB49" s="34" t="e">
        <f>#REF!-(#REF!*0.2)</f>
        <v>#REF!</v>
      </c>
      <c r="AC49" s="34"/>
      <c r="AD49" s="34" t="e">
        <f>#REF!-(#REF!*0.2)</f>
        <v>#REF!</v>
      </c>
      <c r="AE49" s="34"/>
      <c r="AF49" s="34"/>
      <c r="AG49" s="34" t="e">
        <f>#REF!-(#REF!*0.2)</f>
        <v>#REF!</v>
      </c>
      <c r="AH49" s="34" t="e">
        <f>#REF!-(#REF!*0.2)</f>
        <v>#REF!</v>
      </c>
      <c r="AI49" s="34" t="e">
        <f>#REF!-(#REF!*0.2)</f>
        <v>#REF!</v>
      </c>
      <c r="AJ49" s="34" t="e">
        <f>#REF!-(#REF!*0.2)</f>
        <v>#REF!</v>
      </c>
      <c r="AK49" s="34" t="e">
        <f>#REF!-(#REF!*0.2)</f>
        <v>#REF!</v>
      </c>
      <c r="AL49" s="34" t="e">
        <f>#REF!-(#REF!*0.2)</f>
        <v>#REF!</v>
      </c>
      <c r="AM49" s="34"/>
      <c r="AN49" s="34"/>
      <c r="AO49" s="34"/>
      <c r="AP49" s="34"/>
      <c r="AQ49" s="34"/>
      <c r="AR49" s="34"/>
      <c r="AS49" s="34"/>
      <c r="AT49" s="34"/>
      <c r="AU49" s="34"/>
      <c r="AV49" s="34"/>
      <c r="AW49" s="34"/>
      <c r="AX49" s="34"/>
      <c r="AY49" s="34"/>
      <c r="AZ49" s="34"/>
      <c r="BA49" s="34"/>
      <c r="BB49" s="34" t="e">
        <f>#REF!-(#REF!*0.2)</f>
        <v>#REF!</v>
      </c>
      <c r="BC49" s="34"/>
      <c r="BD49" s="34"/>
      <c r="BE49" s="34"/>
      <c r="BF49" s="34"/>
      <c r="BG49" s="34"/>
      <c r="BH49" s="34"/>
      <c r="BI49" s="34"/>
      <c r="BJ49" s="34"/>
      <c r="BK49" s="34"/>
      <c r="BL49" s="34" t="e">
        <f>#REF!-(#REF!*0.2)</f>
        <v>#REF!</v>
      </c>
      <c r="BM49" s="34" t="e">
        <f>#REF!-(#REF!*0.2)</f>
        <v>#REF!</v>
      </c>
      <c r="BN49" s="34" t="e">
        <f>#REF!-(#REF!*0.2)</f>
        <v>#REF!</v>
      </c>
      <c r="BO49" s="34" t="e">
        <f>#REF!-(#REF!*0.2)</f>
        <v>#REF!</v>
      </c>
      <c r="BP49" s="34" t="e">
        <f>#REF!-(#REF!*0.2)</f>
        <v>#REF!</v>
      </c>
      <c r="BQ49" s="34" t="e">
        <f>#REF!-(#REF!*0.2)</f>
        <v>#REF!</v>
      </c>
      <c r="BR49" s="32"/>
      <c r="BS49" s="32"/>
      <c r="BT49" s="32"/>
      <c r="BU49" s="32"/>
      <c r="BV49" s="32"/>
      <c r="BW49" s="32"/>
      <c r="BX49" s="32"/>
      <c r="BY49" s="32"/>
      <c r="BZ49" s="32"/>
      <c r="CA49" s="32"/>
      <c r="CB49" s="32"/>
      <c r="CC49" s="32"/>
    </row>
    <row r="50" spans="1:81" s="36" customFormat="1" ht="12" hidden="1" customHeight="1" x14ac:dyDescent="0.2">
      <c r="A50" s="34" t="s">
        <v>3</v>
      </c>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2"/>
      <c r="BS50" s="32"/>
      <c r="BT50" s="32"/>
      <c r="BU50" s="32"/>
      <c r="BV50" s="32"/>
      <c r="BW50" s="32"/>
      <c r="BX50" s="32"/>
      <c r="BY50" s="32"/>
      <c r="BZ50" s="32"/>
      <c r="CA50" s="32"/>
      <c r="CB50" s="32"/>
      <c r="CC50" s="32"/>
    </row>
    <row r="51" spans="1:81" s="9" customFormat="1" ht="12" hidden="1" customHeight="1" x14ac:dyDescent="0.2">
      <c r="A51" s="8">
        <v>1</v>
      </c>
      <c r="B51" s="34"/>
      <c r="C51" s="34" t="e">
        <f t="shared" ref="C51:BN52" si="11">C12-(C12*0.2)</f>
        <v>#REF!</v>
      </c>
      <c r="D51" s="34"/>
      <c r="E51" s="34"/>
      <c r="F51" s="34" t="e">
        <f t="shared" si="11"/>
        <v>#REF!</v>
      </c>
      <c r="G51" s="34"/>
      <c r="H51" s="34" t="e">
        <f t="shared" si="11"/>
        <v>#REF!</v>
      </c>
      <c r="I51" s="34"/>
      <c r="J51" s="34" t="e">
        <f t="shared" si="11"/>
        <v>#REF!</v>
      </c>
      <c r="K51" s="34"/>
      <c r="L51" s="34"/>
      <c r="M51" s="34"/>
      <c r="N51" s="34"/>
      <c r="O51" s="34"/>
      <c r="P51" s="34" t="e">
        <f t="shared" si="11"/>
        <v>#REF!</v>
      </c>
      <c r="Q51" s="34"/>
      <c r="R51" s="34"/>
      <c r="S51" s="34" t="e">
        <f t="shared" si="11"/>
        <v>#REF!</v>
      </c>
      <c r="T51" s="34" t="e">
        <f t="shared" si="11"/>
        <v>#REF!</v>
      </c>
      <c r="U51" s="34" t="e">
        <f t="shared" si="11"/>
        <v>#REF!</v>
      </c>
      <c r="V51" s="34"/>
      <c r="W51" s="34"/>
      <c r="X51" s="34"/>
      <c r="Y51" s="34" t="e">
        <f t="shared" si="11"/>
        <v>#REF!</v>
      </c>
      <c r="Z51" s="34" t="e">
        <f t="shared" si="11"/>
        <v>#REF!</v>
      </c>
      <c r="AA51" s="34" t="e">
        <f t="shared" si="11"/>
        <v>#REF!</v>
      </c>
      <c r="AB51" s="34" t="e">
        <f t="shared" si="11"/>
        <v>#REF!</v>
      </c>
      <c r="AC51" s="34"/>
      <c r="AD51" s="34" t="e">
        <f t="shared" si="11"/>
        <v>#REF!</v>
      </c>
      <c r="AE51" s="34"/>
      <c r="AF51" s="34"/>
      <c r="AG51" s="34" t="e">
        <f t="shared" si="11"/>
        <v>#REF!</v>
      </c>
      <c r="AH51" s="34" t="e">
        <f t="shared" si="11"/>
        <v>#REF!</v>
      </c>
      <c r="AI51" s="34" t="e">
        <f t="shared" si="11"/>
        <v>#REF!</v>
      </c>
      <c r="AJ51" s="34" t="e">
        <f t="shared" si="11"/>
        <v>#REF!</v>
      </c>
      <c r="AK51" s="34" t="e">
        <f t="shared" si="11"/>
        <v>#REF!</v>
      </c>
      <c r="AL51" s="34" t="e">
        <f t="shared" si="11"/>
        <v>#REF!</v>
      </c>
      <c r="AM51" s="34"/>
      <c r="AN51" s="34"/>
      <c r="AO51" s="34"/>
      <c r="AP51" s="34"/>
      <c r="AQ51" s="34"/>
      <c r="AR51" s="34"/>
      <c r="AS51" s="34"/>
      <c r="AT51" s="34"/>
      <c r="AU51" s="34"/>
      <c r="AV51" s="34"/>
      <c r="AW51" s="34"/>
      <c r="AX51" s="34"/>
      <c r="AY51" s="34"/>
      <c r="AZ51" s="34"/>
      <c r="BA51" s="34"/>
      <c r="BB51" s="34" t="e">
        <f t="shared" si="11"/>
        <v>#REF!</v>
      </c>
      <c r="BC51" s="34"/>
      <c r="BD51" s="34"/>
      <c r="BE51" s="34"/>
      <c r="BF51" s="34"/>
      <c r="BG51" s="34"/>
      <c r="BH51" s="34"/>
      <c r="BI51" s="34"/>
      <c r="BJ51" s="34"/>
      <c r="BK51" s="34"/>
      <c r="BL51" s="34" t="e">
        <f t="shared" si="11"/>
        <v>#REF!</v>
      </c>
      <c r="BM51" s="34" t="e">
        <f t="shared" si="11"/>
        <v>#REF!</v>
      </c>
      <c r="BN51" s="34" t="e">
        <f t="shared" si="11"/>
        <v>#REF!</v>
      </c>
      <c r="BO51" s="34" t="e">
        <f t="shared" ref="BO51:BQ52" si="12">BO12-(BO12*0.2)</f>
        <v>#REF!</v>
      </c>
      <c r="BP51" s="34" t="e">
        <f t="shared" si="12"/>
        <v>#REF!</v>
      </c>
      <c r="BQ51" s="34" t="e">
        <f t="shared" si="12"/>
        <v>#REF!</v>
      </c>
      <c r="BR51" s="32"/>
      <c r="BS51" s="32"/>
      <c r="BT51" s="32"/>
      <c r="BU51" s="32"/>
      <c r="BV51" s="32"/>
      <c r="BW51" s="32"/>
      <c r="BX51" s="32"/>
      <c r="BY51" s="32"/>
      <c r="BZ51" s="32"/>
      <c r="CA51" s="32"/>
      <c r="CB51" s="32"/>
      <c r="CC51" s="32"/>
    </row>
    <row r="52" spans="1:81" s="9" customFormat="1" ht="12" hidden="1" customHeight="1" x14ac:dyDescent="0.2">
      <c r="A52" s="8">
        <v>2</v>
      </c>
      <c r="B52" s="34"/>
      <c r="C52" s="34" t="e">
        <f t="shared" si="11"/>
        <v>#REF!</v>
      </c>
      <c r="D52" s="34"/>
      <c r="E52" s="34"/>
      <c r="F52" s="34" t="e">
        <f t="shared" si="11"/>
        <v>#REF!</v>
      </c>
      <c r="G52" s="34"/>
      <c r="H52" s="34" t="e">
        <f t="shared" si="11"/>
        <v>#REF!</v>
      </c>
      <c r="I52" s="34"/>
      <c r="J52" s="34" t="e">
        <f t="shared" si="11"/>
        <v>#REF!</v>
      </c>
      <c r="K52" s="34"/>
      <c r="L52" s="34"/>
      <c r="M52" s="34"/>
      <c r="N52" s="34"/>
      <c r="O52" s="34"/>
      <c r="P52" s="34" t="e">
        <f t="shared" si="11"/>
        <v>#REF!</v>
      </c>
      <c r="Q52" s="34"/>
      <c r="R52" s="34"/>
      <c r="S52" s="34" t="e">
        <f t="shared" si="11"/>
        <v>#REF!</v>
      </c>
      <c r="T52" s="34" t="e">
        <f t="shared" si="11"/>
        <v>#REF!</v>
      </c>
      <c r="U52" s="34" t="e">
        <f t="shared" si="11"/>
        <v>#REF!</v>
      </c>
      <c r="V52" s="34"/>
      <c r="W52" s="34"/>
      <c r="X52" s="34"/>
      <c r="Y52" s="34" t="e">
        <f t="shared" si="11"/>
        <v>#REF!</v>
      </c>
      <c r="Z52" s="34" t="e">
        <f t="shared" si="11"/>
        <v>#REF!</v>
      </c>
      <c r="AA52" s="34" t="e">
        <f t="shared" si="11"/>
        <v>#REF!</v>
      </c>
      <c r="AB52" s="34" t="e">
        <f t="shared" si="11"/>
        <v>#REF!</v>
      </c>
      <c r="AC52" s="34"/>
      <c r="AD52" s="34" t="e">
        <f t="shared" si="11"/>
        <v>#REF!</v>
      </c>
      <c r="AE52" s="34"/>
      <c r="AF52" s="34"/>
      <c r="AG52" s="34" t="e">
        <f t="shared" si="11"/>
        <v>#REF!</v>
      </c>
      <c r="AH52" s="34" t="e">
        <f t="shared" si="11"/>
        <v>#REF!</v>
      </c>
      <c r="AI52" s="34" t="e">
        <f t="shared" si="11"/>
        <v>#REF!</v>
      </c>
      <c r="AJ52" s="34" t="e">
        <f t="shared" si="11"/>
        <v>#REF!</v>
      </c>
      <c r="AK52" s="34" t="e">
        <f t="shared" si="11"/>
        <v>#REF!</v>
      </c>
      <c r="AL52" s="34" t="e">
        <f t="shared" si="11"/>
        <v>#REF!</v>
      </c>
      <c r="AM52" s="34"/>
      <c r="AN52" s="34"/>
      <c r="AO52" s="34"/>
      <c r="AP52" s="34"/>
      <c r="AQ52" s="34"/>
      <c r="AR52" s="34"/>
      <c r="AS52" s="34"/>
      <c r="AT52" s="34"/>
      <c r="AU52" s="34"/>
      <c r="AV52" s="34"/>
      <c r="AW52" s="34"/>
      <c r="AX52" s="34"/>
      <c r="AY52" s="34"/>
      <c r="AZ52" s="34"/>
      <c r="BA52" s="34"/>
      <c r="BB52" s="34" t="e">
        <f t="shared" si="11"/>
        <v>#REF!</v>
      </c>
      <c r="BC52" s="34"/>
      <c r="BD52" s="34"/>
      <c r="BE52" s="34"/>
      <c r="BF52" s="34"/>
      <c r="BG52" s="34"/>
      <c r="BH52" s="34"/>
      <c r="BI52" s="34"/>
      <c r="BJ52" s="34"/>
      <c r="BK52" s="34"/>
      <c r="BL52" s="34" t="e">
        <f t="shared" si="11"/>
        <v>#REF!</v>
      </c>
      <c r="BM52" s="34" t="e">
        <f t="shared" si="11"/>
        <v>#REF!</v>
      </c>
      <c r="BN52" s="34" t="e">
        <f t="shared" si="11"/>
        <v>#REF!</v>
      </c>
      <c r="BO52" s="34" t="e">
        <f t="shared" si="12"/>
        <v>#REF!</v>
      </c>
      <c r="BP52" s="34" t="e">
        <f t="shared" si="12"/>
        <v>#REF!</v>
      </c>
      <c r="BQ52" s="34" t="e">
        <f t="shared" si="12"/>
        <v>#REF!</v>
      </c>
      <c r="BR52" s="32"/>
      <c r="BS52" s="32"/>
      <c r="BT52" s="32"/>
      <c r="BU52" s="32"/>
      <c r="BV52" s="32"/>
      <c r="BW52" s="32"/>
      <c r="BX52" s="32"/>
      <c r="BY52" s="32"/>
      <c r="BZ52" s="32"/>
      <c r="CA52" s="32"/>
      <c r="CB52" s="32"/>
      <c r="CC52" s="32"/>
    </row>
    <row r="53" spans="1:81" s="36" customFormat="1" ht="12" hidden="1" customHeight="1" x14ac:dyDescent="0.2">
      <c r="A53" s="34" t="s">
        <v>4</v>
      </c>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2"/>
      <c r="BS53" s="32"/>
      <c r="BT53" s="32"/>
      <c r="BU53" s="32"/>
      <c r="BV53" s="32"/>
      <c r="BW53" s="32"/>
      <c r="BX53" s="32"/>
      <c r="BY53" s="32"/>
      <c r="BZ53" s="32"/>
      <c r="CA53" s="32"/>
      <c r="CB53" s="32"/>
      <c r="CC53" s="32"/>
    </row>
    <row r="54" spans="1:81" s="9" customFormat="1" ht="12" hidden="1" customHeight="1" x14ac:dyDescent="0.2">
      <c r="A54" s="8" t="s">
        <v>37</v>
      </c>
      <c r="B54" s="34"/>
      <c r="C54" s="34" t="e">
        <f t="shared" ref="C54:BN55" si="13">C15-(C15*0.2)</f>
        <v>#REF!</v>
      </c>
      <c r="D54" s="34"/>
      <c r="E54" s="34"/>
      <c r="F54" s="34" t="e">
        <f t="shared" si="13"/>
        <v>#REF!</v>
      </c>
      <c r="G54" s="34"/>
      <c r="H54" s="34" t="e">
        <f t="shared" si="13"/>
        <v>#REF!</v>
      </c>
      <c r="I54" s="34"/>
      <c r="J54" s="34" t="e">
        <f t="shared" si="13"/>
        <v>#REF!</v>
      </c>
      <c r="K54" s="34"/>
      <c r="L54" s="34"/>
      <c r="M54" s="34"/>
      <c r="N54" s="34"/>
      <c r="O54" s="34"/>
      <c r="P54" s="34" t="e">
        <f t="shared" si="13"/>
        <v>#REF!</v>
      </c>
      <c r="Q54" s="34"/>
      <c r="R54" s="34"/>
      <c r="S54" s="34" t="e">
        <f t="shared" si="13"/>
        <v>#REF!</v>
      </c>
      <c r="T54" s="34" t="e">
        <f t="shared" si="13"/>
        <v>#REF!</v>
      </c>
      <c r="U54" s="34" t="e">
        <f t="shared" si="13"/>
        <v>#REF!</v>
      </c>
      <c r="V54" s="34"/>
      <c r="W54" s="34"/>
      <c r="X54" s="34"/>
      <c r="Y54" s="34" t="e">
        <f t="shared" si="13"/>
        <v>#REF!</v>
      </c>
      <c r="Z54" s="34" t="e">
        <f t="shared" si="13"/>
        <v>#REF!</v>
      </c>
      <c r="AA54" s="34" t="e">
        <f t="shared" si="13"/>
        <v>#REF!</v>
      </c>
      <c r="AB54" s="34" t="e">
        <f t="shared" si="13"/>
        <v>#REF!</v>
      </c>
      <c r="AC54" s="34"/>
      <c r="AD54" s="34" t="e">
        <f t="shared" si="13"/>
        <v>#REF!</v>
      </c>
      <c r="AE54" s="34"/>
      <c r="AF54" s="34"/>
      <c r="AG54" s="34" t="e">
        <f t="shared" si="13"/>
        <v>#REF!</v>
      </c>
      <c r="AH54" s="34" t="e">
        <f t="shared" si="13"/>
        <v>#REF!</v>
      </c>
      <c r="AI54" s="34" t="e">
        <f t="shared" si="13"/>
        <v>#REF!</v>
      </c>
      <c r="AJ54" s="34" t="e">
        <f t="shared" si="13"/>
        <v>#REF!</v>
      </c>
      <c r="AK54" s="34" t="e">
        <f t="shared" si="13"/>
        <v>#REF!</v>
      </c>
      <c r="AL54" s="34" t="e">
        <f t="shared" si="13"/>
        <v>#REF!</v>
      </c>
      <c r="AM54" s="34"/>
      <c r="AN54" s="34"/>
      <c r="AO54" s="34"/>
      <c r="AP54" s="34"/>
      <c r="AQ54" s="34"/>
      <c r="AR54" s="34"/>
      <c r="AS54" s="34"/>
      <c r="AT54" s="34"/>
      <c r="AU54" s="34"/>
      <c r="AV54" s="34"/>
      <c r="AW54" s="34"/>
      <c r="AX54" s="34"/>
      <c r="AY54" s="34"/>
      <c r="AZ54" s="34"/>
      <c r="BA54" s="34"/>
      <c r="BB54" s="34" t="e">
        <f t="shared" si="13"/>
        <v>#REF!</v>
      </c>
      <c r="BC54" s="34"/>
      <c r="BD54" s="34"/>
      <c r="BE54" s="34"/>
      <c r="BF54" s="34"/>
      <c r="BG54" s="34"/>
      <c r="BH54" s="34"/>
      <c r="BI54" s="34"/>
      <c r="BJ54" s="34"/>
      <c r="BK54" s="34"/>
      <c r="BL54" s="34" t="e">
        <f t="shared" si="13"/>
        <v>#REF!</v>
      </c>
      <c r="BM54" s="34" t="e">
        <f t="shared" si="13"/>
        <v>#REF!</v>
      </c>
      <c r="BN54" s="34" t="e">
        <f t="shared" si="13"/>
        <v>#REF!</v>
      </c>
      <c r="BO54" s="34" t="e">
        <f t="shared" ref="BO54:BQ55" si="14">BO15-(BO15*0.2)</f>
        <v>#REF!</v>
      </c>
      <c r="BP54" s="34" t="e">
        <f t="shared" si="14"/>
        <v>#REF!</v>
      </c>
      <c r="BQ54" s="34" t="e">
        <f t="shared" si="14"/>
        <v>#REF!</v>
      </c>
      <c r="BR54" s="32"/>
      <c r="BS54" s="32"/>
      <c r="BT54" s="32"/>
      <c r="BU54" s="32"/>
      <c r="BV54" s="32"/>
      <c r="BW54" s="32"/>
      <c r="BX54" s="32"/>
      <c r="BY54" s="32"/>
      <c r="BZ54" s="32"/>
      <c r="CA54" s="32"/>
      <c r="CB54" s="32"/>
      <c r="CC54" s="32"/>
    </row>
    <row r="55" spans="1:81" s="9" customFormat="1" ht="12" hidden="1" customHeight="1" x14ac:dyDescent="0.2">
      <c r="A55" s="8">
        <v>2</v>
      </c>
      <c r="B55" s="34"/>
      <c r="C55" s="34" t="e">
        <f t="shared" si="13"/>
        <v>#REF!</v>
      </c>
      <c r="D55" s="34"/>
      <c r="E55" s="34"/>
      <c r="F55" s="34" t="e">
        <f t="shared" si="13"/>
        <v>#REF!</v>
      </c>
      <c r="G55" s="34"/>
      <c r="H55" s="34" t="e">
        <f t="shared" si="13"/>
        <v>#REF!</v>
      </c>
      <c r="I55" s="34"/>
      <c r="J55" s="34" t="e">
        <f t="shared" si="13"/>
        <v>#REF!</v>
      </c>
      <c r="K55" s="34"/>
      <c r="L55" s="34"/>
      <c r="M55" s="34"/>
      <c r="N55" s="34"/>
      <c r="O55" s="34"/>
      <c r="P55" s="34" t="e">
        <f t="shared" si="13"/>
        <v>#REF!</v>
      </c>
      <c r="Q55" s="34"/>
      <c r="R55" s="34"/>
      <c r="S55" s="34" t="e">
        <f t="shared" si="13"/>
        <v>#REF!</v>
      </c>
      <c r="T55" s="34" t="e">
        <f t="shared" si="13"/>
        <v>#REF!</v>
      </c>
      <c r="U55" s="34" t="e">
        <f t="shared" si="13"/>
        <v>#REF!</v>
      </c>
      <c r="V55" s="34"/>
      <c r="W55" s="34"/>
      <c r="X55" s="34"/>
      <c r="Y55" s="34" t="e">
        <f t="shared" si="13"/>
        <v>#REF!</v>
      </c>
      <c r="Z55" s="34" t="e">
        <f t="shared" si="13"/>
        <v>#REF!</v>
      </c>
      <c r="AA55" s="34" t="e">
        <f t="shared" si="13"/>
        <v>#REF!</v>
      </c>
      <c r="AB55" s="34" t="e">
        <f t="shared" si="13"/>
        <v>#REF!</v>
      </c>
      <c r="AC55" s="34"/>
      <c r="AD55" s="34" t="e">
        <f t="shared" si="13"/>
        <v>#REF!</v>
      </c>
      <c r="AE55" s="34"/>
      <c r="AF55" s="34"/>
      <c r="AG55" s="34" t="e">
        <f t="shared" si="13"/>
        <v>#REF!</v>
      </c>
      <c r="AH55" s="34" t="e">
        <f t="shared" si="13"/>
        <v>#REF!</v>
      </c>
      <c r="AI55" s="34" t="e">
        <f t="shared" si="13"/>
        <v>#REF!</v>
      </c>
      <c r="AJ55" s="34" t="e">
        <f t="shared" si="13"/>
        <v>#REF!</v>
      </c>
      <c r="AK55" s="34" t="e">
        <f t="shared" si="13"/>
        <v>#REF!</v>
      </c>
      <c r="AL55" s="34" t="e">
        <f t="shared" si="13"/>
        <v>#REF!</v>
      </c>
      <c r="AM55" s="34"/>
      <c r="AN55" s="34"/>
      <c r="AO55" s="34"/>
      <c r="AP55" s="34"/>
      <c r="AQ55" s="34"/>
      <c r="AR55" s="34"/>
      <c r="AS55" s="34"/>
      <c r="AT55" s="34"/>
      <c r="AU55" s="34"/>
      <c r="AV55" s="34"/>
      <c r="AW55" s="34"/>
      <c r="AX55" s="34"/>
      <c r="AY55" s="34"/>
      <c r="AZ55" s="34"/>
      <c r="BA55" s="34"/>
      <c r="BB55" s="34" t="e">
        <f t="shared" si="13"/>
        <v>#REF!</v>
      </c>
      <c r="BC55" s="34"/>
      <c r="BD55" s="34"/>
      <c r="BE55" s="34"/>
      <c r="BF55" s="34"/>
      <c r="BG55" s="34"/>
      <c r="BH55" s="34"/>
      <c r="BI55" s="34"/>
      <c r="BJ55" s="34"/>
      <c r="BK55" s="34"/>
      <c r="BL55" s="34" t="e">
        <f t="shared" si="13"/>
        <v>#REF!</v>
      </c>
      <c r="BM55" s="34" t="e">
        <f t="shared" si="13"/>
        <v>#REF!</v>
      </c>
      <c r="BN55" s="34" t="e">
        <f t="shared" si="13"/>
        <v>#REF!</v>
      </c>
      <c r="BO55" s="34" t="e">
        <f t="shared" si="14"/>
        <v>#REF!</v>
      </c>
      <c r="BP55" s="34" t="e">
        <f t="shared" si="14"/>
        <v>#REF!</v>
      </c>
      <c r="BQ55" s="34" t="e">
        <f t="shared" si="14"/>
        <v>#REF!</v>
      </c>
      <c r="BR55" s="32"/>
      <c r="BS55" s="32"/>
      <c r="BT55" s="32"/>
      <c r="BU55" s="32"/>
      <c r="BV55" s="32"/>
      <c r="BW55" s="32"/>
      <c r="BX55" s="32"/>
      <c r="BY55" s="32"/>
      <c r="BZ55" s="32"/>
      <c r="CA55" s="32"/>
      <c r="CB55" s="32"/>
      <c r="CC55" s="32"/>
    </row>
    <row r="56" spans="1:81" s="36" customFormat="1" ht="12" hidden="1" customHeight="1" x14ac:dyDescent="0.2">
      <c r="A56" s="34" t="s">
        <v>5</v>
      </c>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2"/>
      <c r="BS56" s="32"/>
      <c r="BT56" s="32"/>
      <c r="BU56" s="32"/>
      <c r="BV56" s="32"/>
      <c r="BW56" s="32"/>
      <c r="BX56" s="32"/>
      <c r="BY56" s="32"/>
      <c r="BZ56" s="32"/>
      <c r="CA56" s="32"/>
      <c r="CB56" s="32"/>
      <c r="CC56" s="32"/>
    </row>
    <row r="57" spans="1:81" s="9" customFormat="1" ht="12" hidden="1" customHeight="1" x14ac:dyDescent="0.2">
      <c r="A57" s="8" t="s">
        <v>37</v>
      </c>
      <c r="B57" s="34"/>
      <c r="C57" s="34" t="e">
        <f t="shared" ref="C57:BN58" si="15">C18-(C18*0.2)</f>
        <v>#REF!</v>
      </c>
      <c r="D57" s="34"/>
      <c r="E57" s="34"/>
      <c r="F57" s="34" t="e">
        <f t="shared" si="15"/>
        <v>#REF!</v>
      </c>
      <c r="G57" s="34"/>
      <c r="H57" s="34" t="e">
        <f t="shared" si="15"/>
        <v>#REF!</v>
      </c>
      <c r="I57" s="34"/>
      <c r="J57" s="34" t="e">
        <f t="shared" si="15"/>
        <v>#REF!</v>
      </c>
      <c r="K57" s="34"/>
      <c r="L57" s="34"/>
      <c r="M57" s="34"/>
      <c r="N57" s="34"/>
      <c r="O57" s="34"/>
      <c r="P57" s="34" t="e">
        <f t="shared" si="15"/>
        <v>#REF!</v>
      </c>
      <c r="Q57" s="34"/>
      <c r="R57" s="34"/>
      <c r="S57" s="34" t="e">
        <f t="shared" si="15"/>
        <v>#REF!</v>
      </c>
      <c r="T57" s="34" t="e">
        <f t="shared" si="15"/>
        <v>#REF!</v>
      </c>
      <c r="U57" s="34" t="e">
        <f t="shared" si="15"/>
        <v>#REF!</v>
      </c>
      <c r="V57" s="34"/>
      <c r="W57" s="34"/>
      <c r="X57" s="34"/>
      <c r="Y57" s="34" t="e">
        <f t="shared" si="15"/>
        <v>#REF!</v>
      </c>
      <c r="Z57" s="34" t="e">
        <f t="shared" si="15"/>
        <v>#REF!</v>
      </c>
      <c r="AA57" s="34" t="e">
        <f t="shared" si="15"/>
        <v>#REF!</v>
      </c>
      <c r="AB57" s="34" t="e">
        <f t="shared" si="15"/>
        <v>#REF!</v>
      </c>
      <c r="AC57" s="34"/>
      <c r="AD57" s="34" t="e">
        <f t="shared" si="15"/>
        <v>#REF!</v>
      </c>
      <c r="AE57" s="34"/>
      <c r="AF57" s="34"/>
      <c r="AG57" s="34" t="e">
        <f t="shared" si="15"/>
        <v>#REF!</v>
      </c>
      <c r="AH57" s="34" t="e">
        <f t="shared" si="15"/>
        <v>#REF!</v>
      </c>
      <c r="AI57" s="34" t="e">
        <f t="shared" si="15"/>
        <v>#REF!</v>
      </c>
      <c r="AJ57" s="34" t="e">
        <f t="shared" si="15"/>
        <v>#REF!</v>
      </c>
      <c r="AK57" s="34" t="e">
        <f t="shared" si="15"/>
        <v>#REF!</v>
      </c>
      <c r="AL57" s="34" t="e">
        <f t="shared" si="15"/>
        <v>#REF!</v>
      </c>
      <c r="AM57" s="34"/>
      <c r="AN57" s="34"/>
      <c r="AO57" s="34"/>
      <c r="AP57" s="34"/>
      <c r="AQ57" s="34"/>
      <c r="AR57" s="34"/>
      <c r="AS57" s="34"/>
      <c r="AT57" s="34"/>
      <c r="AU57" s="34"/>
      <c r="AV57" s="34"/>
      <c r="AW57" s="34"/>
      <c r="AX57" s="34"/>
      <c r="AY57" s="34"/>
      <c r="AZ57" s="34"/>
      <c r="BA57" s="34"/>
      <c r="BB57" s="34" t="e">
        <f t="shared" si="15"/>
        <v>#REF!</v>
      </c>
      <c r="BC57" s="34"/>
      <c r="BD57" s="34"/>
      <c r="BE57" s="34"/>
      <c r="BF57" s="34"/>
      <c r="BG57" s="34"/>
      <c r="BH57" s="34"/>
      <c r="BI57" s="34"/>
      <c r="BJ57" s="34"/>
      <c r="BK57" s="34"/>
      <c r="BL57" s="34" t="e">
        <f t="shared" si="15"/>
        <v>#REF!</v>
      </c>
      <c r="BM57" s="34" t="e">
        <f t="shared" si="15"/>
        <v>#REF!</v>
      </c>
      <c r="BN57" s="34" t="e">
        <f t="shared" si="15"/>
        <v>#REF!</v>
      </c>
      <c r="BO57" s="34" t="e">
        <f t="shared" ref="BO57:BQ58" si="16">BO18-(BO18*0.2)</f>
        <v>#REF!</v>
      </c>
      <c r="BP57" s="34" t="e">
        <f t="shared" si="16"/>
        <v>#REF!</v>
      </c>
      <c r="BQ57" s="34" t="e">
        <f t="shared" si="16"/>
        <v>#REF!</v>
      </c>
      <c r="BR57" s="32"/>
      <c r="BS57" s="32"/>
      <c r="BT57" s="32"/>
      <c r="BU57" s="32"/>
      <c r="BV57" s="32"/>
      <c r="BW57" s="32"/>
      <c r="BX57" s="32"/>
      <c r="BY57" s="32"/>
      <c r="BZ57" s="32"/>
      <c r="CA57" s="32"/>
      <c r="CB57" s="32"/>
      <c r="CC57" s="32"/>
    </row>
    <row r="58" spans="1:81" s="9" customFormat="1" ht="12" hidden="1" customHeight="1" x14ac:dyDescent="0.2">
      <c r="A58" s="8">
        <v>2</v>
      </c>
      <c r="B58" s="34"/>
      <c r="C58" s="34" t="e">
        <f t="shared" si="15"/>
        <v>#REF!</v>
      </c>
      <c r="D58" s="34"/>
      <c r="E58" s="34"/>
      <c r="F58" s="34" t="e">
        <f t="shared" si="15"/>
        <v>#REF!</v>
      </c>
      <c r="G58" s="34"/>
      <c r="H58" s="34" t="e">
        <f t="shared" si="15"/>
        <v>#REF!</v>
      </c>
      <c r="I58" s="34"/>
      <c r="J58" s="34" t="e">
        <f t="shared" si="15"/>
        <v>#REF!</v>
      </c>
      <c r="K58" s="34"/>
      <c r="L58" s="34"/>
      <c r="M58" s="34"/>
      <c r="N58" s="34"/>
      <c r="O58" s="34"/>
      <c r="P58" s="34" t="e">
        <f t="shared" si="15"/>
        <v>#REF!</v>
      </c>
      <c r="Q58" s="34"/>
      <c r="R58" s="34"/>
      <c r="S58" s="34" t="e">
        <f t="shared" si="15"/>
        <v>#REF!</v>
      </c>
      <c r="T58" s="34" t="e">
        <f t="shared" si="15"/>
        <v>#REF!</v>
      </c>
      <c r="U58" s="34" t="e">
        <f t="shared" si="15"/>
        <v>#REF!</v>
      </c>
      <c r="V58" s="34"/>
      <c r="W58" s="34"/>
      <c r="X58" s="34"/>
      <c r="Y58" s="34" t="e">
        <f t="shared" si="15"/>
        <v>#REF!</v>
      </c>
      <c r="Z58" s="34" t="e">
        <f t="shared" si="15"/>
        <v>#REF!</v>
      </c>
      <c r="AA58" s="34" t="e">
        <f t="shared" si="15"/>
        <v>#REF!</v>
      </c>
      <c r="AB58" s="34" t="e">
        <f t="shared" si="15"/>
        <v>#REF!</v>
      </c>
      <c r="AC58" s="34"/>
      <c r="AD58" s="34" t="e">
        <f t="shared" si="15"/>
        <v>#REF!</v>
      </c>
      <c r="AE58" s="34"/>
      <c r="AF58" s="34"/>
      <c r="AG58" s="34" t="e">
        <f t="shared" si="15"/>
        <v>#REF!</v>
      </c>
      <c r="AH58" s="34" t="e">
        <f t="shared" si="15"/>
        <v>#REF!</v>
      </c>
      <c r="AI58" s="34" t="e">
        <f t="shared" si="15"/>
        <v>#REF!</v>
      </c>
      <c r="AJ58" s="34" t="e">
        <f t="shared" si="15"/>
        <v>#REF!</v>
      </c>
      <c r="AK58" s="34" t="e">
        <f t="shared" si="15"/>
        <v>#REF!</v>
      </c>
      <c r="AL58" s="34" t="e">
        <f t="shared" si="15"/>
        <v>#REF!</v>
      </c>
      <c r="AM58" s="34"/>
      <c r="AN58" s="34"/>
      <c r="AO58" s="34"/>
      <c r="AP58" s="34"/>
      <c r="AQ58" s="34"/>
      <c r="AR58" s="34"/>
      <c r="AS58" s="34"/>
      <c r="AT58" s="34"/>
      <c r="AU58" s="34"/>
      <c r="AV58" s="34"/>
      <c r="AW58" s="34"/>
      <c r="AX58" s="34"/>
      <c r="AY58" s="34"/>
      <c r="AZ58" s="34"/>
      <c r="BA58" s="34"/>
      <c r="BB58" s="34" t="e">
        <f t="shared" si="15"/>
        <v>#REF!</v>
      </c>
      <c r="BC58" s="34"/>
      <c r="BD58" s="34"/>
      <c r="BE58" s="34"/>
      <c r="BF58" s="34"/>
      <c r="BG58" s="34"/>
      <c r="BH58" s="34"/>
      <c r="BI58" s="34"/>
      <c r="BJ58" s="34"/>
      <c r="BK58" s="34"/>
      <c r="BL58" s="34" t="e">
        <f t="shared" si="15"/>
        <v>#REF!</v>
      </c>
      <c r="BM58" s="34" t="e">
        <f t="shared" si="15"/>
        <v>#REF!</v>
      </c>
      <c r="BN58" s="34" t="e">
        <f t="shared" si="15"/>
        <v>#REF!</v>
      </c>
      <c r="BO58" s="34" t="e">
        <f t="shared" si="16"/>
        <v>#REF!</v>
      </c>
      <c r="BP58" s="34" t="e">
        <f t="shared" si="16"/>
        <v>#REF!</v>
      </c>
      <c r="BQ58" s="34" t="e">
        <f t="shared" si="16"/>
        <v>#REF!</v>
      </c>
      <c r="BR58" s="32"/>
      <c r="BS58" s="32"/>
      <c r="BT58" s="32"/>
      <c r="BU58" s="32"/>
      <c r="BV58" s="32"/>
      <c r="BW58" s="32"/>
      <c r="BX58" s="32"/>
      <c r="BY58" s="32"/>
      <c r="BZ58" s="32"/>
      <c r="CA58" s="32"/>
      <c r="CB58" s="32"/>
      <c r="CC58" s="32"/>
    </row>
    <row r="59" spans="1:81" s="36" customFormat="1" ht="12" hidden="1" customHeight="1" x14ac:dyDescent="0.2">
      <c r="A59" s="34" t="s">
        <v>6</v>
      </c>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2"/>
      <c r="BS59" s="32"/>
      <c r="BT59" s="32"/>
      <c r="BU59" s="32"/>
      <c r="BV59" s="32"/>
      <c r="BW59" s="32"/>
      <c r="BX59" s="32"/>
      <c r="BY59" s="32"/>
      <c r="BZ59" s="32"/>
      <c r="CA59" s="32"/>
      <c r="CB59" s="32"/>
      <c r="CC59" s="32"/>
    </row>
    <row r="60" spans="1:81" s="9" customFormat="1" ht="12" hidden="1" customHeight="1" x14ac:dyDescent="0.2">
      <c r="A60" s="8" t="s">
        <v>14</v>
      </c>
      <c r="B60" s="34"/>
      <c r="C60" s="34" t="e">
        <f t="shared" ref="C60:BN60" si="17">C21-(C21*0.2)</f>
        <v>#REF!</v>
      </c>
      <c r="D60" s="34"/>
      <c r="E60" s="34"/>
      <c r="F60" s="34" t="e">
        <f t="shared" si="17"/>
        <v>#REF!</v>
      </c>
      <c r="G60" s="34"/>
      <c r="H60" s="34" t="e">
        <f t="shared" si="17"/>
        <v>#REF!</v>
      </c>
      <c r="I60" s="34"/>
      <c r="J60" s="34" t="e">
        <f t="shared" si="17"/>
        <v>#REF!</v>
      </c>
      <c r="K60" s="34"/>
      <c r="L60" s="34"/>
      <c r="M60" s="34"/>
      <c r="N60" s="34"/>
      <c r="O60" s="34"/>
      <c r="P60" s="34" t="e">
        <f t="shared" si="17"/>
        <v>#REF!</v>
      </c>
      <c r="Q60" s="34"/>
      <c r="R60" s="34"/>
      <c r="S60" s="34" t="e">
        <f t="shared" si="17"/>
        <v>#REF!</v>
      </c>
      <c r="T60" s="34" t="e">
        <f t="shared" si="17"/>
        <v>#REF!</v>
      </c>
      <c r="U60" s="34" t="e">
        <f t="shared" si="17"/>
        <v>#REF!</v>
      </c>
      <c r="V60" s="34"/>
      <c r="W60" s="34"/>
      <c r="X60" s="34"/>
      <c r="Y60" s="34" t="e">
        <f t="shared" si="17"/>
        <v>#REF!</v>
      </c>
      <c r="Z60" s="34" t="e">
        <f t="shared" si="17"/>
        <v>#REF!</v>
      </c>
      <c r="AA60" s="34" t="e">
        <f t="shared" si="17"/>
        <v>#REF!</v>
      </c>
      <c r="AB60" s="34" t="e">
        <f t="shared" si="17"/>
        <v>#REF!</v>
      </c>
      <c r="AC60" s="34"/>
      <c r="AD60" s="34" t="e">
        <f t="shared" si="17"/>
        <v>#REF!</v>
      </c>
      <c r="AE60" s="34"/>
      <c r="AF60" s="34"/>
      <c r="AG60" s="34" t="e">
        <f t="shared" si="17"/>
        <v>#REF!</v>
      </c>
      <c r="AH60" s="34" t="e">
        <f t="shared" si="17"/>
        <v>#REF!</v>
      </c>
      <c r="AI60" s="34" t="e">
        <f t="shared" si="17"/>
        <v>#REF!</v>
      </c>
      <c r="AJ60" s="34" t="e">
        <f t="shared" si="17"/>
        <v>#REF!</v>
      </c>
      <c r="AK60" s="34" t="e">
        <f t="shared" si="17"/>
        <v>#REF!</v>
      </c>
      <c r="AL60" s="34" t="e">
        <f t="shared" si="17"/>
        <v>#REF!</v>
      </c>
      <c r="AM60" s="34"/>
      <c r="AN60" s="34"/>
      <c r="AO60" s="34"/>
      <c r="AP60" s="34"/>
      <c r="AQ60" s="34"/>
      <c r="AR60" s="34"/>
      <c r="AS60" s="34"/>
      <c r="AT60" s="34"/>
      <c r="AU60" s="34"/>
      <c r="AV60" s="34"/>
      <c r="AW60" s="34"/>
      <c r="AX60" s="34"/>
      <c r="AY60" s="34"/>
      <c r="AZ60" s="34"/>
      <c r="BA60" s="34"/>
      <c r="BB60" s="34" t="e">
        <f t="shared" si="17"/>
        <v>#REF!</v>
      </c>
      <c r="BC60" s="34"/>
      <c r="BD60" s="34"/>
      <c r="BE60" s="34"/>
      <c r="BF60" s="34"/>
      <c r="BG60" s="34"/>
      <c r="BH60" s="34"/>
      <c r="BI60" s="34"/>
      <c r="BJ60" s="34"/>
      <c r="BK60" s="34"/>
      <c r="BL60" s="34" t="e">
        <f t="shared" si="17"/>
        <v>#REF!</v>
      </c>
      <c r="BM60" s="34" t="e">
        <f t="shared" si="17"/>
        <v>#REF!</v>
      </c>
      <c r="BN60" s="34" t="e">
        <f t="shared" si="17"/>
        <v>#REF!</v>
      </c>
      <c r="BO60" s="34" t="e">
        <f t="shared" ref="BO60:BQ60" si="18">BO21-(BO21*0.2)</f>
        <v>#REF!</v>
      </c>
      <c r="BP60" s="34" t="e">
        <f t="shared" si="18"/>
        <v>#REF!</v>
      </c>
      <c r="BQ60" s="34" t="e">
        <f t="shared" si="18"/>
        <v>#REF!</v>
      </c>
      <c r="BR60" s="32"/>
      <c r="BS60" s="32"/>
      <c r="BT60" s="32"/>
      <c r="BU60" s="32"/>
      <c r="BV60" s="32"/>
      <c r="BW60" s="32"/>
      <c r="BX60" s="32"/>
      <c r="BY60" s="32"/>
      <c r="BZ60" s="32"/>
      <c r="CA60" s="32"/>
      <c r="CB60" s="32"/>
      <c r="CC60" s="32"/>
    </row>
    <row r="61" spans="1:81" s="36" customFormat="1" ht="12" hidden="1" customHeight="1" x14ac:dyDescent="0.2">
      <c r="A61" s="34" t="s">
        <v>7</v>
      </c>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2"/>
      <c r="BS61" s="32"/>
      <c r="BT61" s="32"/>
      <c r="BU61" s="32"/>
      <c r="BV61" s="32"/>
      <c r="BW61" s="32"/>
      <c r="BX61" s="32"/>
      <c r="BY61" s="32"/>
      <c r="BZ61" s="32"/>
      <c r="CA61" s="32"/>
      <c r="CB61" s="32"/>
      <c r="CC61" s="32"/>
    </row>
    <row r="62" spans="1:81" s="9" customFormat="1" ht="12" hidden="1" customHeight="1" x14ac:dyDescent="0.2">
      <c r="A62" s="8" t="s">
        <v>14</v>
      </c>
      <c r="B62" s="34"/>
      <c r="C62" s="34" t="e">
        <f t="shared" ref="C62:BN62" si="19">C23-(C23*0.2)</f>
        <v>#REF!</v>
      </c>
      <c r="D62" s="34"/>
      <c r="E62" s="34"/>
      <c r="F62" s="34" t="e">
        <f t="shared" si="19"/>
        <v>#REF!</v>
      </c>
      <c r="G62" s="34"/>
      <c r="H62" s="34" t="e">
        <f t="shared" si="19"/>
        <v>#REF!</v>
      </c>
      <c r="I62" s="34"/>
      <c r="J62" s="34" t="e">
        <f t="shared" si="19"/>
        <v>#REF!</v>
      </c>
      <c r="K62" s="34"/>
      <c r="L62" s="34"/>
      <c r="M62" s="34"/>
      <c r="N62" s="34"/>
      <c r="O62" s="34"/>
      <c r="P62" s="34" t="e">
        <f t="shared" si="19"/>
        <v>#REF!</v>
      </c>
      <c r="Q62" s="34"/>
      <c r="R62" s="34"/>
      <c r="S62" s="34" t="e">
        <f t="shared" si="19"/>
        <v>#REF!</v>
      </c>
      <c r="T62" s="34" t="e">
        <f t="shared" si="19"/>
        <v>#REF!</v>
      </c>
      <c r="U62" s="34" t="e">
        <f t="shared" si="19"/>
        <v>#REF!</v>
      </c>
      <c r="V62" s="34"/>
      <c r="W62" s="34"/>
      <c r="X62" s="34"/>
      <c r="Y62" s="34" t="e">
        <f t="shared" si="19"/>
        <v>#REF!</v>
      </c>
      <c r="Z62" s="34" t="e">
        <f t="shared" si="19"/>
        <v>#REF!</v>
      </c>
      <c r="AA62" s="34" t="e">
        <f t="shared" si="19"/>
        <v>#REF!</v>
      </c>
      <c r="AB62" s="34" t="e">
        <f t="shared" si="19"/>
        <v>#REF!</v>
      </c>
      <c r="AC62" s="34"/>
      <c r="AD62" s="34" t="e">
        <f t="shared" si="19"/>
        <v>#REF!</v>
      </c>
      <c r="AE62" s="34"/>
      <c r="AF62" s="34"/>
      <c r="AG62" s="34" t="e">
        <f t="shared" si="19"/>
        <v>#REF!</v>
      </c>
      <c r="AH62" s="34" t="e">
        <f t="shared" si="19"/>
        <v>#REF!</v>
      </c>
      <c r="AI62" s="34" t="e">
        <f t="shared" si="19"/>
        <v>#REF!</v>
      </c>
      <c r="AJ62" s="34" t="e">
        <f t="shared" si="19"/>
        <v>#REF!</v>
      </c>
      <c r="AK62" s="34" t="e">
        <f t="shared" si="19"/>
        <v>#REF!</v>
      </c>
      <c r="AL62" s="34" t="e">
        <f t="shared" si="19"/>
        <v>#REF!</v>
      </c>
      <c r="AM62" s="34"/>
      <c r="AN62" s="34"/>
      <c r="AO62" s="34"/>
      <c r="AP62" s="34"/>
      <c r="AQ62" s="34"/>
      <c r="AR62" s="34"/>
      <c r="AS62" s="34"/>
      <c r="AT62" s="34"/>
      <c r="AU62" s="34"/>
      <c r="AV62" s="34"/>
      <c r="AW62" s="34"/>
      <c r="AX62" s="34"/>
      <c r="AY62" s="34"/>
      <c r="AZ62" s="34"/>
      <c r="BA62" s="34"/>
      <c r="BB62" s="34" t="e">
        <f t="shared" si="19"/>
        <v>#REF!</v>
      </c>
      <c r="BC62" s="34"/>
      <c r="BD62" s="34"/>
      <c r="BE62" s="34"/>
      <c r="BF62" s="34"/>
      <c r="BG62" s="34"/>
      <c r="BH62" s="34"/>
      <c r="BI62" s="34"/>
      <c r="BJ62" s="34"/>
      <c r="BK62" s="34"/>
      <c r="BL62" s="34" t="e">
        <f t="shared" si="19"/>
        <v>#REF!</v>
      </c>
      <c r="BM62" s="34" t="e">
        <f t="shared" si="19"/>
        <v>#REF!</v>
      </c>
      <c r="BN62" s="34" t="e">
        <f t="shared" si="19"/>
        <v>#REF!</v>
      </c>
      <c r="BO62" s="34" t="e">
        <f t="shared" ref="BO62:BQ62" si="20">BO23-(BO23*0.2)</f>
        <v>#REF!</v>
      </c>
      <c r="BP62" s="34" t="e">
        <f t="shared" si="20"/>
        <v>#REF!</v>
      </c>
      <c r="BQ62" s="34" t="e">
        <f t="shared" si="20"/>
        <v>#REF!</v>
      </c>
      <c r="BR62" s="32"/>
      <c r="BS62" s="32"/>
      <c r="BT62" s="32"/>
      <c r="BU62" s="32"/>
      <c r="BV62" s="32"/>
      <c r="BW62" s="32"/>
      <c r="BX62" s="32"/>
      <c r="BY62" s="32"/>
      <c r="BZ62" s="32"/>
      <c r="CA62" s="32"/>
      <c r="CB62" s="32"/>
      <c r="CC62" s="32"/>
    </row>
    <row r="63" spans="1:81" s="36" customFormat="1" ht="12" hidden="1" customHeight="1" x14ac:dyDescent="0.2">
      <c r="A63" s="34" t="s">
        <v>8</v>
      </c>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2"/>
      <c r="BS63" s="32"/>
      <c r="BT63" s="32"/>
      <c r="BU63" s="32"/>
      <c r="BV63" s="32"/>
      <c r="BW63" s="32"/>
      <c r="BX63" s="32"/>
      <c r="BY63" s="32"/>
      <c r="BZ63" s="32"/>
      <c r="CA63" s="32"/>
      <c r="CB63" s="32"/>
      <c r="CC63" s="32"/>
    </row>
    <row r="64" spans="1:81" s="9" customFormat="1" ht="12" hidden="1" customHeight="1" x14ac:dyDescent="0.2">
      <c r="A64" s="8" t="s">
        <v>13</v>
      </c>
      <c r="B64" s="34"/>
      <c r="C64" s="34" t="e">
        <f t="shared" ref="C64:BN64" si="21">C25-(C25*0.2)</f>
        <v>#REF!</v>
      </c>
      <c r="D64" s="34"/>
      <c r="E64" s="34"/>
      <c r="F64" s="34" t="e">
        <f t="shared" si="21"/>
        <v>#REF!</v>
      </c>
      <c r="G64" s="34"/>
      <c r="H64" s="34" t="e">
        <f t="shared" si="21"/>
        <v>#REF!</v>
      </c>
      <c r="I64" s="34"/>
      <c r="J64" s="34" t="e">
        <f t="shared" si="21"/>
        <v>#REF!</v>
      </c>
      <c r="K64" s="34"/>
      <c r="L64" s="34"/>
      <c r="M64" s="34"/>
      <c r="N64" s="34"/>
      <c r="O64" s="34"/>
      <c r="P64" s="34" t="e">
        <f t="shared" si="21"/>
        <v>#REF!</v>
      </c>
      <c r="Q64" s="34"/>
      <c r="R64" s="34"/>
      <c r="S64" s="34" t="e">
        <f t="shared" si="21"/>
        <v>#REF!</v>
      </c>
      <c r="T64" s="34" t="e">
        <f t="shared" si="21"/>
        <v>#REF!</v>
      </c>
      <c r="U64" s="34" t="e">
        <f t="shared" si="21"/>
        <v>#REF!</v>
      </c>
      <c r="V64" s="34"/>
      <c r="W64" s="34"/>
      <c r="X64" s="34"/>
      <c r="Y64" s="34" t="e">
        <f t="shared" si="21"/>
        <v>#REF!</v>
      </c>
      <c r="Z64" s="34" t="e">
        <f t="shared" si="21"/>
        <v>#REF!</v>
      </c>
      <c r="AA64" s="34" t="e">
        <f t="shared" si="21"/>
        <v>#REF!</v>
      </c>
      <c r="AB64" s="34" t="e">
        <f t="shared" si="21"/>
        <v>#REF!</v>
      </c>
      <c r="AC64" s="34"/>
      <c r="AD64" s="34" t="e">
        <f t="shared" si="21"/>
        <v>#REF!</v>
      </c>
      <c r="AE64" s="34"/>
      <c r="AF64" s="34"/>
      <c r="AG64" s="34" t="e">
        <f t="shared" si="21"/>
        <v>#REF!</v>
      </c>
      <c r="AH64" s="34" t="e">
        <f t="shared" si="21"/>
        <v>#REF!</v>
      </c>
      <c r="AI64" s="34" t="e">
        <f t="shared" si="21"/>
        <v>#REF!</v>
      </c>
      <c r="AJ64" s="34" t="e">
        <f t="shared" si="21"/>
        <v>#REF!</v>
      </c>
      <c r="AK64" s="34" t="e">
        <f t="shared" si="21"/>
        <v>#REF!</v>
      </c>
      <c r="AL64" s="34" t="e">
        <f t="shared" si="21"/>
        <v>#REF!</v>
      </c>
      <c r="AM64" s="34"/>
      <c r="AN64" s="34"/>
      <c r="AO64" s="34"/>
      <c r="AP64" s="34"/>
      <c r="AQ64" s="34"/>
      <c r="AR64" s="34"/>
      <c r="AS64" s="34"/>
      <c r="AT64" s="34"/>
      <c r="AU64" s="34"/>
      <c r="AV64" s="34"/>
      <c r="AW64" s="34"/>
      <c r="AX64" s="34"/>
      <c r="AY64" s="34"/>
      <c r="AZ64" s="34"/>
      <c r="BA64" s="34"/>
      <c r="BB64" s="34" t="e">
        <f t="shared" si="21"/>
        <v>#REF!</v>
      </c>
      <c r="BC64" s="34"/>
      <c r="BD64" s="34"/>
      <c r="BE64" s="34"/>
      <c r="BF64" s="34"/>
      <c r="BG64" s="34"/>
      <c r="BH64" s="34"/>
      <c r="BI64" s="34"/>
      <c r="BJ64" s="34"/>
      <c r="BK64" s="34"/>
      <c r="BL64" s="34" t="e">
        <f t="shared" si="21"/>
        <v>#REF!</v>
      </c>
      <c r="BM64" s="34" t="e">
        <f t="shared" si="21"/>
        <v>#REF!</v>
      </c>
      <c r="BN64" s="34" t="e">
        <f t="shared" si="21"/>
        <v>#REF!</v>
      </c>
      <c r="BO64" s="34" t="e">
        <f t="shared" ref="BO64:BQ64" si="22">BO25-(BO25*0.2)</f>
        <v>#REF!</v>
      </c>
      <c r="BP64" s="34" t="e">
        <f t="shared" si="22"/>
        <v>#REF!</v>
      </c>
      <c r="BQ64" s="34" t="e">
        <f t="shared" si="22"/>
        <v>#REF!</v>
      </c>
      <c r="BR64" s="32"/>
      <c r="BS64" s="32"/>
      <c r="BT64" s="32"/>
      <c r="BU64" s="32"/>
      <c r="BV64" s="32"/>
      <c r="BW64" s="32"/>
      <c r="BX64" s="32"/>
      <c r="BY64" s="32"/>
      <c r="BZ64" s="32"/>
      <c r="CA64" s="32"/>
      <c r="CB64" s="32"/>
      <c r="CC64" s="32"/>
    </row>
    <row r="65" spans="1:81" s="36" customFormat="1" ht="12" hidden="1" customHeight="1" x14ac:dyDescent="0.2">
      <c r="A65" s="34" t="s">
        <v>9</v>
      </c>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2"/>
      <c r="BS65" s="32"/>
      <c r="BT65" s="32"/>
      <c r="BU65" s="32"/>
      <c r="BV65" s="32"/>
      <c r="BW65" s="32"/>
      <c r="BX65" s="32"/>
      <c r="BY65" s="32"/>
      <c r="BZ65" s="32"/>
      <c r="CA65" s="32"/>
      <c r="CB65" s="32"/>
      <c r="CC65" s="32"/>
    </row>
    <row r="66" spans="1:81" s="9" customFormat="1" ht="12" hidden="1" customHeight="1" x14ac:dyDescent="0.2">
      <c r="A66" s="8" t="s">
        <v>15</v>
      </c>
      <c r="B66" s="34"/>
      <c r="C66" s="34" t="e">
        <f t="shared" ref="C66:BN66" si="23">C27-(C27*0.2)</f>
        <v>#REF!</v>
      </c>
      <c r="D66" s="34"/>
      <c r="E66" s="34"/>
      <c r="F66" s="34" t="e">
        <f t="shared" si="23"/>
        <v>#REF!</v>
      </c>
      <c r="G66" s="34"/>
      <c r="H66" s="34" t="e">
        <f t="shared" si="23"/>
        <v>#REF!</v>
      </c>
      <c r="I66" s="34"/>
      <c r="J66" s="34" t="e">
        <f t="shared" si="23"/>
        <v>#REF!</v>
      </c>
      <c r="K66" s="34"/>
      <c r="L66" s="34"/>
      <c r="M66" s="34"/>
      <c r="N66" s="34"/>
      <c r="O66" s="34"/>
      <c r="P66" s="34" t="e">
        <f t="shared" si="23"/>
        <v>#REF!</v>
      </c>
      <c r="Q66" s="34"/>
      <c r="R66" s="34"/>
      <c r="S66" s="34" t="e">
        <f t="shared" si="23"/>
        <v>#REF!</v>
      </c>
      <c r="T66" s="34" t="e">
        <f t="shared" si="23"/>
        <v>#REF!</v>
      </c>
      <c r="U66" s="34" t="e">
        <f t="shared" si="23"/>
        <v>#REF!</v>
      </c>
      <c r="V66" s="34"/>
      <c r="W66" s="34"/>
      <c r="X66" s="34"/>
      <c r="Y66" s="34" t="e">
        <f t="shared" si="23"/>
        <v>#REF!</v>
      </c>
      <c r="Z66" s="34" t="e">
        <f t="shared" si="23"/>
        <v>#REF!</v>
      </c>
      <c r="AA66" s="34" t="e">
        <f t="shared" si="23"/>
        <v>#REF!</v>
      </c>
      <c r="AB66" s="34" t="e">
        <f t="shared" si="23"/>
        <v>#REF!</v>
      </c>
      <c r="AC66" s="34"/>
      <c r="AD66" s="34" t="e">
        <f t="shared" si="23"/>
        <v>#REF!</v>
      </c>
      <c r="AE66" s="34"/>
      <c r="AF66" s="34"/>
      <c r="AG66" s="34" t="e">
        <f t="shared" si="23"/>
        <v>#REF!</v>
      </c>
      <c r="AH66" s="34" t="e">
        <f t="shared" si="23"/>
        <v>#REF!</v>
      </c>
      <c r="AI66" s="34" t="e">
        <f t="shared" si="23"/>
        <v>#REF!</v>
      </c>
      <c r="AJ66" s="34" t="e">
        <f t="shared" si="23"/>
        <v>#REF!</v>
      </c>
      <c r="AK66" s="34" t="e">
        <f t="shared" si="23"/>
        <v>#REF!</v>
      </c>
      <c r="AL66" s="34" t="e">
        <f t="shared" si="23"/>
        <v>#REF!</v>
      </c>
      <c r="AM66" s="34"/>
      <c r="AN66" s="34"/>
      <c r="AO66" s="34"/>
      <c r="AP66" s="34"/>
      <c r="AQ66" s="34"/>
      <c r="AR66" s="34"/>
      <c r="AS66" s="34"/>
      <c r="AT66" s="34"/>
      <c r="AU66" s="34"/>
      <c r="AV66" s="34"/>
      <c r="AW66" s="34"/>
      <c r="AX66" s="34"/>
      <c r="AY66" s="34"/>
      <c r="AZ66" s="34"/>
      <c r="BA66" s="34"/>
      <c r="BB66" s="34" t="e">
        <f t="shared" si="23"/>
        <v>#REF!</v>
      </c>
      <c r="BC66" s="34"/>
      <c r="BD66" s="34"/>
      <c r="BE66" s="34"/>
      <c r="BF66" s="34"/>
      <c r="BG66" s="34"/>
      <c r="BH66" s="34"/>
      <c r="BI66" s="34"/>
      <c r="BJ66" s="34"/>
      <c r="BK66" s="34"/>
      <c r="BL66" s="34" t="e">
        <f t="shared" si="23"/>
        <v>#REF!</v>
      </c>
      <c r="BM66" s="34" t="e">
        <f t="shared" si="23"/>
        <v>#REF!</v>
      </c>
      <c r="BN66" s="34" t="e">
        <f t="shared" si="23"/>
        <v>#REF!</v>
      </c>
      <c r="BO66" s="34" t="e">
        <f t="shared" ref="BO66:BQ66" si="24">BO27-(BO27*0.2)</f>
        <v>#REF!</v>
      </c>
      <c r="BP66" s="34" t="e">
        <f t="shared" si="24"/>
        <v>#REF!</v>
      </c>
      <c r="BQ66" s="34" t="e">
        <f t="shared" si="24"/>
        <v>#REF!</v>
      </c>
      <c r="BR66" s="32"/>
      <c r="BS66" s="32"/>
      <c r="BT66" s="32"/>
      <c r="BU66" s="32"/>
      <c r="BV66" s="32"/>
      <c r="BW66" s="32"/>
      <c r="BX66" s="32"/>
      <c r="BY66" s="32"/>
      <c r="BZ66" s="32"/>
      <c r="CA66" s="32"/>
      <c r="CB66" s="32"/>
      <c r="CC66" s="32"/>
    </row>
    <row r="67" spans="1:81" s="36" customFormat="1" ht="12" hidden="1" customHeight="1" x14ac:dyDescent="0.2">
      <c r="A67" s="34" t="s">
        <v>11</v>
      </c>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2"/>
      <c r="BS67" s="32"/>
      <c r="BT67" s="32"/>
      <c r="BU67" s="32"/>
      <c r="BV67" s="32"/>
      <c r="BW67" s="32"/>
      <c r="BX67" s="32"/>
      <c r="BY67" s="32"/>
      <c r="BZ67" s="32"/>
      <c r="CA67" s="32"/>
      <c r="CB67" s="32"/>
      <c r="CC67" s="32"/>
    </row>
    <row r="68" spans="1:81" s="9" customFormat="1" ht="12" hidden="1" customHeight="1" x14ac:dyDescent="0.2">
      <c r="A68" s="8" t="s">
        <v>37</v>
      </c>
      <c r="B68" s="34"/>
      <c r="C68" s="34">
        <f t="shared" ref="C68:BN69" si="25">C29-(C29*0.2)</f>
        <v>76000</v>
      </c>
      <c r="D68" s="34"/>
      <c r="E68" s="34"/>
      <c r="F68" s="34">
        <f t="shared" si="25"/>
        <v>76000</v>
      </c>
      <c r="G68" s="34"/>
      <c r="H68" s="34">
        <f t="shared" si="25"/>
        <v>76000</v>
      </c>
      <c r="I68" s="34"/>
      <c r="J68" s="34">
        <f t="shared" si="25"/>
        <v>76000</v>
      </c>
      <c r="K68" s="34"/>
      <c r="L68" s="34"/>
      <c r="M68" s="34"/>
      <c r="N68" s="34"/>
      <c r="O68" s="34"/>
      <c r="P68" s="34">
        <f t="shared" si="25"/>
        <v>76000</v>
      </c>
      <c r="Q68" s="34"/>
      <c r="R68" s="34"/>
      <c r="S68" s="34">
        <f t="shared" si="25"/>
        <v>76000</v>
      </c>
      <c r="T68" s="34">
        <f t="shared" si="25"/>
        <v>76000</v>
      </c>
      <c r="U68" s="34">
        <f t="shared" si="25"/>
        <v>76000</v>
      </c>
      <c r="V68" s="34"/>
      <c r="W68" s="34"/>
      <c r="X68" s="34"/>
      <c r="Y68" s="34">
        <f t="shared" si="25"/>
        <v>76000</v>
      </c>
      <c r="Z68" s="34">
        <f t="shared" si="25"/>
        <v>76000</v>
      </c>
      <c r="AA68" s="34">
        <f t="shared" si="25"/>
        <v>76000</v>
      </c>
      <c r="AB68" s="34">
        <f t="shared" si="25"/>
        <v>76000</v>
      </c>
      <c r="AC68" s="34"/>
      <c r="AD68" s="34">
        <f t="shared" si="25"/>
        <v>76000</v>
      </c>
      <c r="AE68" s="34"/>
      <c r="AF68" s="34"/>
      <c r="AG68" s="34">
        <f t="shared" si="25"/>
        <v>76000</v>
      </c>
      <c r="AH68" s="34">
        <f t="shared" si="25"/>
        <v>76000</v>
      </c>
      <c r="AI68" s="34">
        <f t="shared" si="25"/>
        <v>76000</v>
      </c>
      <c r="AJ68" s="34">
        <f t="shared" si="25"/>
        <v>76000</v>
      </c>
      <c r="AK68" s="34">
        <f t="shared" si="25"/>
        <v>76000</v>
      </c>
      <c r="AL68" s="34">
        <f t="shared" si="25"/>
        <v>76000</v>
      </c>
      <c r="AM68" s="34"/>
      <c r="AN68" s="34"/>
      <c r="AO68" s="34"/>
      <c r="AP68" s="34"/>
      <c r="AQ68" s="34"/>
      <c r="AR68" s="34"/>
      <c r="AS68" s="34"/>
      <c r="AT68" s="34"/>
      <c r="AU68" s="34"/>
      <c r="AV68" s="34"/>
      <c r="AW68" s="34"/>
      <c r="AX68" s="34"/>
      <c r="AY68" s="34"/>
      <c r="AZ68" s="34"/>
      <c r="BA68" s="34"/>
      <c r="BB68" s="34">
        <f t="shared" si="25"/>
        <v>76000</v>
      </c>
      <c r="BC68" s="34"/>
      <c r="BD68" s="34"/>
      <c r="BE68" s="34"/>
      <c r="BF68" s="34"/>
      <c r="BG68" s="34"/>
      <c r="BH68" s="34"/>
      <c r="BI68" s="34"/>
      <c r="BJ68" s="34"/>
      <c r="BK68" s="34"/>
      <c r="BL68" s="34">
        <f t="shared" si="25"/>
        <v>76000</v>
      </c>
      <c r="BM68" s="34">
        <f t="shared" si="25"/>
        <v>76000</v>
      </c>
      <c r="BN68" s="34">
        <f t="shared" si="25"/>
        <v>76000</v>
      </c>
      <c r="BO68" s="34">
        <f t="shared" ref="BO68:BQ69" si="26">BO29-(BO29*0.2)</f>
        <v>76000</v>
      </c>
      <c r="BP68" s="34">
        <f t="shared" si="26"/>
        <v>76000</v>
      </c>
      <c r="BQ68" s="34">
        <f t="shared" si="26"/>
        <v>76000</v>
      </c>
      <c r="BR68" s="32"/>
      <c r="BS68" s="32"/>
      <c r="BT68" s="32"/>
      <c r="BU68" s="32"/>
      <c r="BV68" s="32"/>
      <c r="BW68" s="32"/>
      <c r="BX68" s="32"/>
      <c r="BY68" s="32"/>
      <c r="BZ68" s="32"/>
      <c r="CA68" s="32"/>
      <c r="CB68" s="32"/>
      <c r="CC68" s="32"/>
    </row>
    <row r="69" spans="1:81" s="9" customFormat="1" ht="12" hidden="1" customHeight="1" x14ac:dyDescent="0.2">
      <c r="A69" s="8">
        <v>2</v>
      </c>
      <c r="B69" s="34"/>
      <c r="C69" s="34">
        <f t="shared" si="25"/>
        <v>76000</v>
      </c>
      <c r="D69" s="34"/>
      <c r="E69" s="34"/>
      <c r="F69" s="34">
        <f t="shared" si="25"/>
        <v>76000</v>
      </c>
      <c r="G69" s="34"/>
      <c r="H69" s="34">
        <f t="shared" si="25"/>
        <v>76000</v>
      </c>
      <c r="I69" s="34"/>
      <c r="J69" s="34">
        <f t="shared" si="25"/>
        <v>76000</v>
      </c>
      <c r="K69" s="34"/>
      <c r="L69" s="34"/>
      <c r="M69" s="34"/>
      <c r="N69" s="34"/>
      <c r="O69" s="34"/>
      <c r="P69" s="34">
        <f t="shared" si="25"/>
        <v>76000</v>
      </c>
      <c r="Q69" s="34"/>
      <c r="R69" s="34"/>
      <c r="S69" s="34">
        <f t="shared" si="25"/>
        <v>76000</v>
      </c>
      <c r="T69" s="34">
        <f t="shared" si="25"/>
        <v>76000</v>
      </c>
      <c r="U69" s="34">
        <f t="shared" si="25"/>
        <v>76000</v>
      </c>
      <c r="V69" s="34"/>
      <c r="W69" s="34"/>
      <c r="X69" s="34"/>
      <c r="Y69" s="34">
        <f t="shared" si="25"/>
        <v>76000</v>
      </c>
      <c r="Z69" s="34">
        <f t="shared" si="25"/>
        <v>76000</v>
      </c>
      <c r="AA69" s="34">
        <f t="shared" si="25"/>
        <v>76000</v>
      </c>
      <c r="AB69" s="34">
        <f t="shared" si="25"/>
        <v>76000</v>
      </c>
      <c r="AC69" s="34"/>
      <c r="AD69" s="34">
        <f t="shared" si="25"/>
        <v>76000</v>
      </c>
      <c r="AE69" s="34"/>
      <c r="AF69" s="34"/>
      <c r="AG69" s="34">
        <f t="shared" si="25"/>
        <v>76000</v>
      </c>
      <c r="AH69" s="34">
        <f t="shared" si="25"/>
        <v>76000</v>
      </c>
      <c r="AI69" s="34">
        <f t="shared" si="25"/>
        <v>76000</v>
      </c>
      <c r="AJ69" s="34">
        <f t="shared" si="25"/>
        <v>76000</v>
      </c>
      <c r="AK69" s="34">
        <f t="shared" si="25"/>
        <v>76000</v>
      </c>
      <c r="AL69" s="34">
        <f t="shared" si="25"/>
        <v>76000</v>
      </c>
      <c r="AM69" s="34"/>
      <c r="AN69" s="34"/>
      <c r="AO69" s="34"/>
      <c r="AP69" s="34"/>
      <c r="AQ69" s="34"/>
      <c r="AR69" s="34"/>
      <c r="AS69" s="34"/>
      <c r="AT69" s="34"/>
      <c r="AU69" s="34"/>
      <c r="AV69" s="34"/>
      <c r="AW69" s="34"/>
      <c r="AX69" s="34"/>
      <c r="AY69" s="34"/>
      <c r="AZ69" s="34"/>
      <c r="BA69" s="34"/>
      <c r="BB69" s="34">
        <f t="shared" si="25"/>
        <v>76000</v>
      </c>
      <c r="BC69" s="34"/>
      <c r="BD69" s="34"/>
      <c r="BE69" s="34"/>
      <c r="BF69" s="34"/>
      <c r="BG69" s="34"/>
      <c r="BH69" s="34"/>
      <c r="BI69" s="34"/>
      <c r="BJ69" s="34"/>
      <c r="BK69" s="34"/>
      <c r="BL69" s="34">
        <f t="shared" si="25"/>
        <v>76000</v>
      </c>
      <c r="BM69" s="34">
        <f t="shared" si="25"/>
        <v>76000</v>
      </c>
      <c r="BN69" s="34">
        <f t="shared" si="25"/>
        <v>76000</v>
      </c>
      <c r="BO69" s="34">
        <f t="shared" si="26"/>
        <v>76000</v>
      </c>
      <c r="BP69" s="34">
        <f t="shared" si="26"/>
        <v>76000</v>
      </c>
      <c r="BQ69" s="34">
        <f t="shared" si="26"/>
        <v>76000</v>
      </c>
      <c r="BR69" s="32"/>
      <c r="BS69" s="32"/>
      <c r="BT69" s="32"/>
      <c r="BU69" s="32"/>
      <c r="BV69" s="32"/>
      <c r="BW69" s="32"/>
      <c r="BX69" s="32"/>
      <c r="BY69" s="32"/>
      <c r="BZ69" s="32"/>
      <c r="CA69" s="32"/>
      <c r="CB69" s="32"/>
      <c r="CC69" s="32"/>
    </row>
    <row r="70" spans="1:81" s="36" customFormat="1" ht="12" hidden="1" customHeight="1" x14ac:dyDescent="0.2">
      <c r="A70" s="34" t="s">
        <v>10</v>
      </c>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2"/>
      <c r="BS70" s="32"/>
      <c r="BT70" s="32"/>
      <c r="BU70" s="32"/>
      <c r="BV70" s="32"/>
      <c r="BW70" s="32"/>
      <c r="BX70" s="32"/>
      <c r="BY70" s="32"/>
      <c r="BZ70" s="32"/>
      <c r="CA70" s="32"/>
      <c r="CB70" s="32"/>
      <c r="CC70" s="32"/>
    </row>
    <row r="71" spans="1:81" s="9" customFormat="1" ht="12" hidden="1" customHeight="1" x14ac:dyDescent="0.2">
      <c r="A71" s="8" t="s">
        <v>13</v>
      </c>
      <c r="B71" s="34"/>
      <c r="C71" s="34">
        <f t="shared" ref="C71:BN71" si="27">C32-(C32*0.2)</f>
        <v>60000</v>
      </c>
      <c r="D71" s="34"/>
      <c r="E71" s="34"/>
      <c r="F71" s="34">
        <f t="shared" si="27"/>
        <v>60000</v>
      </c>
      <c r="G71" s="34"/>
      <c r="H71" s="34">
        <f t="shared" si="27"/>
        <v>60000</v>
      </c>
      <c r="I71" s="34"/>
      <c r="J71" s="34">
        <f t="shared" si="27"/>
        <v>60000</v>
      </c>
      <c r="K71" s="34"/>
      <c r="L71" s="34"/>
      <c r="M71" s="34"/>
      <c r="N71" s="34"/>
      <c r="O71" s="34"/>
      <c r="P71" s="34">
        <f t="shared" si="27"/>
        <v>60000</v>
      </c>
      <c r="Q71" s="34"/>
      <c r="R71" s="34"/>
      <c r="S71" s="34">
        <f t="shared" si="27"/>
        <v>60000</v>
      </c>
      <c r="T71" s="34">
        <f t="shared" si="27"/>
        <v>60000</v>
      </c>
      <c r="U71" s="34">
        <f t="shared" si="27"/>
        <v>60000</v>
      </c>
      <c r="V71" s="34"/>
      <c r="W71" s="34"/>
      <c r="X71" s="34"/>
      <c r="Y71" s="34">
        <f t="shared" si="27"/>
        <v>60000</v>
      </c>
      <c r="Z71" s="34">
        <f t="shared" si="27"/>
        <v>60000</v>
      </c>
      <c r="AA71" s="34">
        <f t="shared" si="27"/>
        <v>60000</v>
      </c>
      <c r="AB71" s="34">
        <f t="shared" si="27"/>
        <v>60000</v>
      </c>
      <c r="AC71" s="34"/>
      <c r="AD71" s="34">
        <f t="shared" si="27"/>
        <v>60000</v>
      </c>
      <c r="AE71" s="34"/>
      <c r="AF71" s="34"/>
      <c r="AG71" s="34">
        <f t="shared" si="27"/>
        <v>60000</v>
      </c>
      <c r="AH71" s="34">
        <f t="shared" si="27"/>
        <v>60000</v>
      </c>
      <c r="AI71" s="34">
        <f t="shared" si="27"/>
        <v>60000</v>
      </c>
      <c r="AJ71" s="34">
        <f t="shared" si="27"/>
        <v>60000</v>
      </c>
      <c r="AK71" s="34">
        <f t="shared" si="27"/>
        <v>60000</v>
      </c>
      <c r="AL71" s="34">
        <f t="shared" si="27"/>
        <v>60000</v>
      </c>
      <c r="AM71" s="34"/>
      <c r="AN71" s="34"/>
      <c r="AO71" s="34"/>
      <c r="AP71" s="34"/>
      <c r="AQ71" s="34"/>
      <c r="AR71" s="34"/>
      <c r="AS71" s="34"/>
      <c r="AT71" s="34"/>
      <c r="AU71" s="34"/>
      <c r="AV71" s="34"/>
      <c r="AW71" s="34"/>
      <c r="AX71" s="34"/>
      <c r="AY71" s="34"/>
      <c r="AZ71" s="34"/>
      <c r="BA71" s="34"/>
      <c r="BB71" s="34">
        <f t="shared" si="27"/>
        <v>60000</v>
      </c>
      <c r="BC71" s="34"/>
      <c r="BD71" s="34"/>
      <c r="BE71" s="34"/>
      <c r="BF71" s="34"/>
      <c r="BG71" s="34"/>
      <c r="BH71" s="34"/>
      <c r="BI71" s="34"/>
      <c r="BJ71" s="34"/>
      <c r="BK71" s="34"/>
      <c r="BL71" s="34">
        <f t="shared" si="27"/>
        <v>60000</v>
      </c>
      <c r="BM71" s="34">
        <f t="shared" si="27"/>
        <v>60000</v>
      </c>
      <c r="BN71" s="34">
        <f t="shared" si="27"/>
        <v>60000</v>
      </c>
      <c r="BO71" s="34">
        <f t="shared" ref="BO71:BQ71" si="28">BO32-(BO32*0.2)</f>
        <v>60000</v>
      </c>
      <c r="BP71" s="34">
        <f t="shared" si="28"/>
        <v>60000</v>
      </c>
      <c r="BQ71" s="34">
        <f t="shared" si="28"/>
        <v>60000</v>
      </c>
      <c r="BR71" s="32"/>
      <c r="BS71" s="32"/>
      <c r="BT71" s="32"/>
      <c r="BU71" s="32"/>
      <c r="BV71" s="32"/>
      <c r="BW71" s="32"/>
      <c r="BX71" s="32"/>
      <c r="BY71" s="32"/>
      <c r="BZ71" s="32"/>
      <c r="CA71" s="32"/>
      <c r="CB71" s="32"/>
      <c r="CC71" s="32"/>
    </row>
    <row r="72" spans="1:81" s="9" customFormat="1" ht="12" hidden="1" customHeight="1" x14ac:dyDescent="0.2">
      <c r="A72" s="8"/>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2"/>
      <c r="BS72" s="32"/>
      <c r="BT72" s="32"/>
      <c r="BU72" s="32"/>
      <c r="BV72" s="32"/>
      <c r="BW72" s="32"/>
      <c r="BX72" s="32"/>
      <c r="BY72" s="32"/>
      <c r="BZ72" s="32"/>
      <c r="CA72" s="32"/>
      <c r="CB72" s="32"/>
      <c r="CC72" s="32"/>
    </row>
    <row r="74" spans="1:81" s="6" customFormat="1" ht="12.75" customHeight="1" x14ac:dyDescent="0.2">
      <c r="A74" s="95" t="s">
        <v>74</v>
      </c>
    </row>
    <row r="75" spans="1:81" s="6" customFormat="1" ht="12.75" customHeight="1" x14ac:dyDescent="0.2">
      <c r="A75" s="68" t="s">
        <v>75</v>
      </c>
    </row>
    <row r="76" spans="1:81" s="6" customFormat="1" ht="12.75" customHeight="1" x14ac:dyDescent="0.2">
      <c r="A76" s="69" t="s">
        <v>76</v>
      </c>
    </row>
    <row r="77" spans="1:81" s="6" customFormat="1" ht="12.75" customHeight="1" x14ac:dyDescent="0.2">
      <c r="A77" s="69" t="s">
        <v>77</v>
      </c>
    </row>
    <row r="78" spans="1:81" s="6" customFormat="1" ht="12.75" customHeight="1" x14ac:dyDescent="0.2">
      <c r="A78" s="69" t="s">
        <v>78</v>
      </c>
    </row>
    <row r="79" spans="1:81" s="6" customFormat="1" ht="12.75" customHeight="1" x14ac:dyDescent="0.2">
      <c r="A79" s="69" t="s">
        <v>79</v>
      </c>
    </row>
    <row r="80" spans="1:81" s="6" customFormat="1" ht="12.75" customHeight="1" x14ac:dyDescent="0.2">
      <c r="A80" s="69" t="s">
        <v>80</v>
      </c>
    </row>
    <row r="81" spans="1:82" s="6" customFormat="1" ht="12.75" customHeight="1" x14ac:dyDescent="0.2"/>
    <row r="82" spans="1:82" s="6" customFormat="1" ht="12" x14ac:dyDescent="0.2">
      <c r="A82" s="11" t="s">
        <v>147</v>
      </c>
      <c r="B82" s="87"/>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row>
    <row r="83" spans="1:82" s="33" customFormat="1" ht="26.25" customHeight="1" x14ac:dyDescent="0.2">
      <c r="A83" s="64" t="s">
        <v>62</v>
      </c>
      <c r="B83" s="81" t="e">
        <f>B3</f>
        <v>#REF!</v>
      </c>
      <c r="C83" s="81" t="e">
        <f t="shared" ref="C83:AG83" si="29">C3</f>
        <v>#REF!</v>
      </c>
      <c r="D83" s="81" t="e">
        <f t="shared" si="29"/>
        <v>#REF!</v>
      </c>
      <c r="E83" s="81" t="e">
        <f t="shared" si="29"/>
        <v>#REF!</v>
      </c>
      <c r="F83" s="81" t="e">
        <f t="shared" si="29"/>
        <v>#REF!</v>
      </c>
      <c r="G83" s="81" t="e">
        <f t="shared" si="29"/>
        <v>#REF!</v>
      </c>
      <c r="H83" s="81" t="e">
        <f t="shared" si="29"/>
        <v>#REF!</v>
      </c>
      <c r="I83" s="81" t="e">
        <f t="shared" si="29"/>
        <v>#REF!</v>
      </c>
      <c r="J83" s="81" t="e">
        <f t="shared" si="29"/>
        <v>#REF!</v>
      </c>
      <c r="K83" s="81" t="e">
        <f t="shared" si="29"/>
        <v>#REF!</v>
      </c>
      <c r="L83" s="81" t="e">
        <f t="shared" si="29"/>
        <v>#REF!</v>
      </c>
      <c r="M83" s="81" t="e">
        <f t="shared" si="29"/>
        <v>#REF!</v>
      </c>
      <c r="N83" s="81" t="e">
        <f t="shared" si="29"/>
        <v>#REF!</v>
      </c>
      <c r="O83" s="81" t="e">
        <f t="shared" si="29"/>
        <v>#REF!</v>
      </c>
      <c r="P83" s="81" t="e">
        <f t="shared" si="29"/>
        <v>#REF!</v>
      </c>
      <c r="Q83" s="81" t="e">
        <f t="shared" si="29"/>
        <v>#REF!</v>
      </c>
      <c r="R83" s="81" t="e">
        <f t="shared" si="29"/>
        <v>#REF!</v>
      </c>
      <c r="S83" s="81" t="e">
        <f t="shared" si="29"/>
        <v>#REF!</v>
      </c>
      <c r="T83" s="81" t="e">
        <f t="shared" si="29"/>
        <v>#REF!</v>
      </c>
      <c r="U83" s="81" t="e">
        <f t="shared" si="29"/>
        <v>#REF!</v>
      </c>
      <c r="V83" s="81" t="e">
        <f t="shared" si="29"/>
        <v>#REF!</v>
      </c>
      <c r="W83" s="81" t="e">
        <f t="shared" si="29"/>
        <v>#REF!</v>
      </c>
      <c r="X83" s="81" t="e">
        <f t="shared" si="29"/>
        <v>#REF!</v>
      </c>
      <c r="Y83" s="81" t="e">
        <f t="shared" si="29"/>
        <v>#REF!</v>
      </c>
      <c r="Z83" s="81" t="e">
        <f t="shared" si="29"/>
        <v>#REF!</v>
      </c>
      <c r="AA83" s="81" t="e">
        <f t="shared" si="29"/>
        <v>#REF!</v>
      </c>
      <c r="AB83" s="81" t="e">
        <f t="shared" si="29"/>
        <v>#REF!</v>
      </c>
      <c r="AC83" s="81" t="e">
        <f t="shared" si="29"/>
        <v>#REF!</v>
      </c>
      <c r="AD83" s="81" t="e">
        <f t="shared" si="29"/>
        <v>#REF!</v>
      </c>
      <c r="AE83" s="81" t="e">
        <f t="shared" si="29"/>
        <v>#REF!</v>
      </c>
      <c r="AF83" s="81" t="e">
        <f t="shared" si="29"/>
        <v>#REF!</v>
      </c>
      <c r="AG83" s="112" t="e">
        <f t="shared" si="29"/>
        <v>#REF!</v>
      </c>
      <c r="AH83" s="114" t="e">
        <f>AH3</f>
        <v>#REF!</v>
      </c>
      <c r="AI83" s="114" t="e">
        <f t="shared" ref="AI83:BK84" si="30">AI3</f>
        <v>#REF!</v>
      </c>
      <c r="AJ83" s="114" t="e">
        <f t="shared" si="30"/>
        <v>#REF!</v>
      </c>
      <c r="AK83" s="114" t="e">
        <f t="shared" si="30"/>
        <v>#REF!</v>
      </c>
      <c r="AL83" s="114" t="e">
        <f t="shared" si="30"/>
        <v>#REF!</v>
      </c>
      <c r="AM83" s="114" t="e">
        <f t="shared" si="30"/>
        <v>#REF!</v>
      </c>
      <c r="AN83" s="114" t="e">
        <f t="shared" si="30"/>
        <v>#REF!</v>
      </c>
      <c r="AO83" s="114" t="e">
        <f t="shared" si="30"/>
        <v>#REF!</v>
      </c>
      <c r="AP83" s="114" t="e">
        <f t="shared" si="30"/>
        <v>#REF!</v>
      </c>
      <c r="AQ83" s="114" t="e">
        <f t="shared" si="30"/>
        <v>#REF!</v>
      </c>
      <c r="AR83" s="114" t="e">
        <f t="shared" si="30"/>
        <v>#REF!</v>
      </c>
      <c r="AS83" s="114" t="e">
        <f t="shared" si="30"/>
        <v>#REF!</v>
      </c>
      <c r="AT83" s="114" t="e">
        <f t="shared" si="30"/>
        <v>#REF!</v>
      </c>
      <c r="AU83" s="114" t="e">
        <f t="shared" si="30"/>
        <v>#REF!</v>
      </c>
      <c r="AV83" s="114" t="e">
        <f t="shared" si="30"/>
        <v>#REF!</v>
      </c>
      <c r="AW83" s="135" t="e">
        <f t="shared" si="30"/>
        <v>#REF!</v>
      </c>
      <c r="AX83" s="135" t="e">
        <f t="shared" si="30"/>
        <v>#REF!</v>
      </c>
      <c r="AY83" s="116" t="e">
        <f t="shared" si="30"/>
        <v>#REF!</v>
      </c>
      <c r="AZ83" s="116" t="e">
        <f t="shared" si="30"/>
        <v>#REF!</v>
      </c>
      <c r="BA83" s="116" t="e">
        <f t="shared" si="30"/>
        <v>#REF!</v>
      </c>
      <c r="BB83" s="116" t="e">
        <f t="shared" si="30"/>
        <v>#REF!</v>
      </c>
      <c r="BC83" s="116" t="e">
        <f t="shared" si="30"/>
        <v>#REF!</v>
      </c>
      <c r="BD83" s="116" t="e">
        <f t="shared" si="30"/>
        <v>#REF!</v>
      </c>
      <c r="BE83" s="116" t="e">
        <f t="shared" si="30"/>
        <v>#REF!</v>
      </c>
      <c r="BF83" s="116" t="e">
        <f t="shared" si="30"/>
        <v>#REF!</v>
      </c>
      <c r="BG83" s="116" t="e">
        <f t="shared" si="30"/>
        <v>#REF!</v>
      </c>
      <c r="BH83" s="116" t="e">
        <f t="shared" si="30"/>
        <v>#REF!</v>
      </c>
      <c r="BI83" s="116" t="e">
        <f t="shared" si="30"/>
        <v>#REF!</v>
      </c>
      <c r="BJ83" s="116" t="e">
        <f t="shared" si="30"/>
        <v>#REF!</v>
      </c>
      <c r="BK83" s="116" t="e">
        <f t="shared" si="30"/>
        <v>#REF!</v>
      </c>
      <c r="BL83" s="116" t="e">
        <f t="shared" ref="BL83:CD83" si="31">BL3</f>
        <v>#REF!</v>
      </c>
      <c r="BM83" s="116" t="e">
        <f t="shared" si="31"/>
        <v>#REF!</v>
      </c>
      <c r="BN83" s="116" t="e">
        <f t="shared" si="31"/>
        <v>#REF!</v>
      </c>
      <c r="BO83" s="116" t="e">
        <f t="shared" si="31"/>
        <v>#REF!</v>
      </c>
      <c r="BP83" s="116" t="e">
        <f t="shared" si="31"/>
        <v>#REF!</v>
      </c>
      <c r="BQ83" s="116" t="e">
        <f t="shared" si="31"/>
        <v>#REF!</v>
      </c>
      <c r="BR83" s="116" t="e">
        <f t="shared" si="31"/>
        <v>#REF!</v>
      </c>
      <c r="BS83" s="116" t="e">
        <f t="shared" si="31"/>
        <v>#REF!</v>
      </c>
      <c r="BT83" s="116" t="e">
        <f t="shared" si="31"/>
        <v>#REF!</v>
      </c>
      <c r="BU83" s="116" t="e">
        <f t="shared" si="31"/>
        <v>#REF!</v>
      </c>
      <c r="BV83" s="116" t="e">
        <f t="shared" si="31"/>
        <v>#REF!</v>
      </c>
      <c r="BW83" s="116" t="e">
        <f t="shared" si="31"/>
        <v>#REF!</v>
      </c>
      <c r="BX83" s="116" t="e">
        <f t="shared" si="31"/>
        <v>#REF!</v>
      </c>
      <c r="BY83" s="116" t="e">
        <f t="shared" si="31"/>
        <v>#REF!</v>
      </c>
      <c r="BZ83" s="116" t="e">
        <f t="shared" si="31"/>
        <v>#REF!</v>
      </c>
      <c r="CA83" s="116" t="e">
        <f t="shared" si="31"/>
        <v>#REF!</v>
      </c>
      <c r="CB83" s="116" t="e">
        <f t="shared" si="31"/>
        <v>#REF!</v>
      </c>
      <c r="CC83" s="116" t="e">
        <f t="shared" si="31"/>
        <v>#REF!</v>
      </c>
      <c r="CD83" s="116" t="e">
        <f t="shared" si="31"/>
        <v>#REF!</v>
      </c>
    </row>
    <row r="84" spans="1:82" s="33" customFormat="1" ht="26.25" customHeight="1" x14ac:dyDescent="0.2">
      <c r="A84" s="108"/>
      <c r="B84" s="111"/>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4" t="e">
        <f>AH4</f>
        <v>#REF!</v>
      </c>
      <c r="AI84" s="114" t="e">
        <f t="shared" si="30"/>
        <v>#REF!</v>
      </c>
      <c r="AJ84" s="114" t="e">
        <f t="shared" si="30"/>
        <v>#REF!</v>
      </c>
      <c r="AK84" s="114" t="e">
        <f t="shared" si="30"/>
        <v>#REF!</v>
      </c>
      <c r="AL84" s="114" t="e">
        <f t="shared" si="30"/>
        <v>#REF!</v>
      </c>
      <c r="AM84" s="114" t="e">
        <f t="shared" si="30"/>
        <v>#REF!</v>
      </c>
      <c r="AN84" s="114" t="e">
        <f t="shared" si="30"/>
        <v>#REF!</v>
      </c>
      <c r="AO84" s="114" t="e">
        <f t="shared" si="30"/>
        <v>#REF!</v>
      </c>
      <c r="AP84" s="114" t="e">
        <f t="shared" si="30"/>
        <v>#REF!</v>
      </c>
      <c r="AQ84" s="114" t="e">
        <f t="shared" si="30"/>
        <v>#REF!</v>
      </c>
      <c r="AR84" s="114" t="e">
        <f t="shared" si="30"/>
        <v>#REF!</v>
      </c>
      <c r="AS84" s="114" t="e">
        <f t="shared" si="30"/>
        <v>#REF!</v>
      </c>
      <c r="AT84" s="114" t="e">
        <f t="shared" si="30"/>
        <v>#REF!</v>
      </c>
      <c r="AU84" s="114" t="e">
        <f t="shared" si="30"/>
        <v>#REF!</v>
      </c>
      <c r="AV84" s="114" t="e">
        <f t="shared" si="30"/>
        <v>#REF!</v>
      </c>
      <c r="AW84" s="135" t="e">
        <f t="shared" si="30"/>
        <v>#REF!</v>
      </c>
      <c r="AX84" s="135" t="e">
        <f t="shared" si="30"/>
        <v>#REF!</v>
      </c>
      <c r="AY84" s="116" t="e">
        <f t="shared" si="30"/>
        <v>#REF!</v>
      </c>
      <c r="AZ84" s="116" t="e">
        <f t="shared" si="30"/>
        <v>#REF!</v>
      </c>
      <c r="BA84" s="116" t="e">
        <f t="shared" si="30"/>
        <v>#REF!</v>
      </c>
      <c r="BB84" s="116" t="e">
        <f t="shared" si="30"/>
        <v>#REF!</v>
      </c>
      <c r="BC84" s="116" t="e">
        <f t="shared" si="30"/>
        <v>#REF!</v>
      </c>
      <c r="BD84" s="116" t="e">
        <f t="shared" si="30"/>
        <v>#REF!</v>
      </c>
      <c r="BE84" s="116" t="e">
        <f t="shared" si="30"/>
        <v>#REF!</v>
      </c>
      <c r="BF84" s="116" t="e">
        <f t="shared" si="30"/>
        <v>#REF!</v>
      </c>
      <c r="BG84" s="116" t="e">
        <f t="shared" si="30"/>
        <v>#REF!</v>
      </c>
      <c r="BH84" s="116" t="e">
        <f t="shared" si="30"/>
        <v>#REF!</v>
      </c>
      <c r="BI84" s="116" t="e">
        <f t="shared" si="30"/>
        <v>#REF!</v>
      </c>
      <c r="BJ84" s="116" t="e">
        <f t="shared" si="30"/>
        <v>#REF!</v>
      </c>
      <c r="BK84" s="116" t="e">
        <f t="shared" si="30"/>
        <v>#REF!</v>
      </c>
      <c r="BL84" s="116" t="e">
        <f t="shared" ref="BL84:CD84" si="32">BL4</f>
        <v>#REF!</v>
      </c>
      <c r="BM84" s="116" t="e">
        <f t="shared" si="32"/>
        <v>#REF!</v>
      </c>
      <c r="BN84" s="116" t="e">
        <f t="shared" si="32"/>
        <v>#REF!</v>
      </c>
      <c r="BO84" s="116" t="e">
        <f t="shared" si="32"/>
        <v>#REF!</v>
      </c>
      <c r="BP84" s="116" t="e">
        <f t="shared" si="32"/>
        <v>#REF!</v>
      </c>
      <c r="BQ84" s="116" t="e">
        <f t="shared" si="32"/>
        <v>#REF!</v>
      </c>
      <c r="BR84" s="116" t="e">
        <f t="shared" si="32"/>
        <v>#REF!</v>
      </c>
      <c r="BS84" s="116" t="e">
        <f t="shared" si="32"/>
        <v>#REF!</v>
      </c>
      <c r="BT84" s="116" t="e">
        <f t="shared" si="32"/>
        <v>#REF!</v>
      </c>
      <c r="BU84" s="116" t="e">
        <f t="shared" si="32"/>
        <v>#REF!</v>
      </c>
      <c r="BV84" s="116" t="e">
        <f t="shared" si="32"/>
        <v>#REF!</v>
      </c>
      <c r="BW84" s="116" t="e">
        <f t="shared" si="32"/>
        <v>#REF!</v>
      </c>
      <c r="BX84" s="116" t="e">
        <f t="shared" si="32"/>
        <v>#REF!</v>
      </c>
      <c r="BY84" s="116" t="e">
        <f t="shared" si="32"/>
        <v>#REF!</v>
      </c>
      <c r="BZ84" s="116" t="e">
        <f t="shared" si="32"/>
        <v>#REF!</v>
      </c>
      <c r="CA84" s="116" t="e">
        <f t="shared" si="32"/>
        <v>#REF!</v>
      </c>
      <c r="CB84" s="116" t="e">
        <f t="shared" si="32"/>
        <v>#REF!</v>
      </c>
      <c r="CC84" s="116" t="e">
        <f t="shared" si="32"/>
        <v>#REF!</v>
      </c>
      <c r="CD84" s="116" t="e">
        <f t="shared" si="32"/>
        <v>#REF!</v>
      </c>
    </row>
    <row r="85" spans="1:82" s="36" customFormat="1" ht="12" customHeight="1" x14ac:dyDescent="0.2">
      <c r="A85" s="65" t="s">
        <v>63</v>
      </c>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row>
    <row r="86" spans="1:82" s="36" customFormat="1" ht="12" customHeight="1" x14ac:dyDescent="0.2">
      <c r="A86" s="52">
        <v>1</v>
      </c>
      <c r="B86" s="43" t="e">
        <f>B6*0.8*0.9</f>
        <v>#REF!</v>
      </c>
      <c r="C86" s="43" t="e">
        <f t="shared" ref="C86:AV87" si="33">C6*0.8*0.9</f>
        <v>#REF!</v>
      </c>
      <c r="D86" s="43" t="e">
        <f t="shared" si="33"/>
        <v>#REF!</v>
      </c>
      <c r="E86" s="43" t="e">
        <f t="shared" si="33"/>
        <v>#REF!</v>
      </c>
      <c r="F86" s="43" t="e">
        <f t="shared" si="33"/>
        <v>#REF!</v>
      </c>
      <c r="G86" s="43" t="e">
        <f t="shared" si="33"/>
        <v>#REF!</v>
      </c>
      <c r="H86" s="43" t="e">
        <f t="shared" si="33"/>
        <v>#REF!</v>
      </c>
      <c r="I86" s="43" t="e">
        <f t="shared" si="33"/>
        <v>#REF!</v>
      </c>
      <c r="J86" s="43" t="e">
        <f t="shared" si="33"/>
        <v>#REF!</v>
      </c>
      <c r="K86" s="43" t="e">
        <f t="shared" si="33"/>
        <v>#REF!</v>
      </c>
      <c r="L86" s="43" t="e">
        <f t="shared" si="33"/>
        <v>#REF!</v>
      </c>
      <c r="M86" s="43" t="e">
        <f t="shared" si="33"/>
        <v>#REF!</v>
      </c>
      <c r="N86" s="43" t="e">
        <f t="shared" si="33"/>
        <v>#REF!</v>
      </c>
      <c r="O86" s="43" t="e">
        <f t="shared" si="33"/>
        <v>#REF!</v>
      </c>
      <c r="P86" s="43" t="e">
        <f t="shared" si="33"/>
        <v>#REF!</v>
      </c>
      <c r="Q86" s="43" t="e">
        <f t="shared" si="33"/>
        <v>#REF!</v>
      </c>
      <c r="R86" s="43" t="e">
        <f t="shared" si="33"/>
        <v>#REF!</v>
      </c>
      <c r="S86" s="43" t="e">
        <f t="shared" si="33"/>
        <v>#REF!</v>
      </c>
      <c r="T86" s="43" t="e">
        <f t="shared" si="33"/>
        <v>#REF!</v>
      </c>
      <c r="U86" s="43" t="e">
        <f t="shared" si="33"/>
        <v>#REF!</v>
      </c>
      <c r="V86" s="43" t="e">
        <f t="shared" si="33"/>
        <v>#REF!</v>
      </c>
      <c r="W86" s="43" t="e">
        <f t="shared" si="33"/>
        <v>#REF!</v>
      </c>
      <c r="X86" s="43" t="e">
        <f t="shared" si="33"/>
        <v>#REF!</v>
      </c>
      <c r="Y86" s="43" t="e">
        <f t="shared" si="33"/>
        <v>#REF!</v>
      </c>
      <c r="Z86" s="43" t="e">
        <f t="shared" si="33"/>
        <v>#REF!</v>
      </c>
      <c r="AA86" s="43" t="e">
        <f t="shared" si="33"/>
        <v>#REF!</v>
      </c>
      <c r="AB86" s="43" t="e">
        <f t="shared" si="33"/>
        <v>#REF!</v>
      </c>
      <c r="AC86" s="43" t="e">
        <f t="shared" si="33"/>
        <v>#REF!</v>
      </c>
      <c r="AD86" s="43" t="e">
        <f t="shared" si="33"/>
        <v>#REF!</v>
      </c>
      <c r="AE86" s="43" t="e">
        <f t="shared" si="33"/>
        <v>#REF!</v>
      </c>
      <c r="AF86" s="43" t="e">
        <f t="shared" si="33"/>
        <v>#REF!</v>
      </c>
      <c r="AG86" s="43" t="e">
        <f t="shared" si="33"/>
        <v>#REF!</v>
      </c>
      <c r="AH86" s="43" t="e">
        <f t="shared" si="33"/>
        <v>#REF!</v>
      </c>
      <c r="AI86" s="43" t="e">
        <f t="shared" si="33"/>
        <v>#REF!</v>
      </c>
      <c r="AJ86" s="43" t="e">
        <f t="shared" si="33"/>
        <v>#REF!</v>
      </c>
      <c r="AK86" s="43" t="e">
        <f t="shared" si="33"/>
        <v>#REF!</v>
      </c>
      <c r="AL86" s="43" t="e">
        <f t="shared" si="33"/>
        <v>#REF!</v>
      </c>
      <c r="AM86" s="43" t="e">
        <f t="shared" si="33"/>
        <v>#REF!</v>
      </c>
      <c r="AN86" s="43" t="e">
        <f t="shared" si="33"/>
        <v>#REF!</v>
      </c>
      <c r="AO86" s="43" t="e">
        <f t="shared" si="33"/>
        <v>#REF!</v>
      </c>
      <c r="AP86" s="43" t="e">
        <f t="shared" si="33"/>
        <v>#REF!</v>
      </c>
      <c r="AQ86" s="43" t="e">
        <f t="shared" si="33"/>
        <v>#REF!</v>
      </c>
      <c r="AR86" s="43" t="e">
        <f t="shared" si="33"/>
        <v>#REF!</v>
      </c>
      <c r="AS86" s="43" t="e">
        <f t="shared" si="33"/>
        <v>#REF!</v>
      </c>
      <c r="AT86" s="43" t="e">
        <f t="shared" si="33"/>
        <v>#REF!</v>
      </c>
      <c r="AU86" s="43" t="e">
        <f t="shared" si="33"/>
        <v>#REF!</v>
      </c>
      <c r="AV86" s="43" t="e">
        <f t="shared" si="33"/>
        <v>#REF!</v>
      </c>
      <c r="AW86" s="43" t="e">
        <f>AW6*0.9*0.9</f>
        <v>#REF!</v>
      </c>
      <c r="AX86" s="43" t="e">
        <f t="shared" ref="AX86:BG87" si="34">AX6*0.9*0.9</f>
        <v>#REF!</v>
      </c>
      <c r="AY86" s="43" t="e">
        <f t="shared" si="34"/>
        <v>#REF!</v>
      </c>
      <c r="AZ86" s="43" t="e">
        <f t="shared" si="34"/>
        <v>#REF!</v>
      </c>
      <c r="BA86" s="43" t="e">
        <f t="shared" si="34"/>
        <v>#REF!</v>
      </c>
      <c r="BB86" s="43" t="e">
        <f t="shared" si="34"/>
        <v>#REF!</v>
      </c>
      <c r="BC86" s="43" t="e">
        <f t="shared" si="34"/>
        <v>#REF!</v>
      </c>
      <c r="BD86" s="43" t="e">
        <f t="shared" si="34"/>
        <v>#REF!</v>
      </c>
      <c r="BE86" s="43" t="e">
        <f t="shared" si="34"/>
        <v>#REF!</v>
      </c>
      <c r="BF86" s="43" t="e">
        <f t="shared" si="34"/>
        <v>#REF!</v>
      </c>
      <c r="BG86" s="43" t="e">
        <f t="shared" si="34"/>
        <v>#REF!</v>
      </c>
      <c r="BH86" s="57" t="e">
        <f>BH6*0.85*0.9</f>
        <v>#REF!</v>
      </c>
      <c r="BI86" s="57" t="e">
        <f t="shared" ref="BI86:BK101" si="35">BI6*0.85*0.9</f>
        <v>#REF!</v>
      </c>
      <c r="BJ86" s="57" t="e">
        <f t="shared" si="35"/>
        <v>#REF!</v>
      </c>
      <c r="BK86" s="57" t="e">
        <f t="shared" si="35"/>
        <v>#REF!</v>
      </c>
      <c r="BL86" s="57" t="e">
        <f t="shared" ref="BL86:CD86" si="36">BL6*0.85*0.9</f>
        <v>#REF!</v>
      </c>
      <c r="BM86" s="57" t="e">
        <f t="shared" si="36"/>
        <v>#REF!</v>
      </c>
      <c r="BN86" s="57" t="e">
        <f t="shared" si="36"/>
        <v>#REF!</v>
      </c>
      <c r="BO86" s="57" t="e">
        <f t="shared" si="36"/>
        <v>#REF!</v>
      </c>
      <c r="BP86" s="57" t="e">
        <f t="shared" si="36"/>
        <v>#REF!</v>
      </c>
      <c r="BQ86" s="57" t="e">
        <f t="shared" si="36"/>
        <v>#REF!</v>
      </c>
      <c r="BR86" s="57" t="e">
        <f t="shared" si="36"/>
        <v>#REF!</v>
      </c>
      <c r="BS86" s="57" t="e">
        <f t="shared" si="36"/>
        <v>#REF!</v>
      </c>
      <c r="BT86" s="57" t="e">
        <f t="shared" si="36"/>
        <v>#REF!</v>
      </c>
      <c r="BU86" s="57" t="e">
        <f t="shared" si="36"/>
        <v>#REF!</v>
      </c>
      <c r="BV86" s="57" t="e">
        <f t="shared" si="36"/>
        <v>#REF!</v>
      </c>
      <c r="BW86" s="57" t="e">
        <f t="shared" si="36"/>
        <v>#REF!</v>
      </c>
      <c r="BX86" s="57" t="e">
        <f t="shared" si="36"/>
        <v>#REF!</v>
      </c>
      <c r="BY86" s="57" t="e">
        <f t="shared" si="36"/>
        <v>#REF!</v>
      </c>
      <c r="BZ86" s="57" t="e">
        <f t="shared" si="36"/>
        <v>#REF!</v>
      </c>
      <c r="CA86" s="57" t="e">
        <f t="shared" si="36"/>
        <v>#REF!</v>
      </c>
      <c r="CB86" s="57" t="e">
        <f t="shared" si="36"/>
        <v>#REF!</v>
      </c>
      <c r="CC86" s="57" t="e">
        <f t="shared" si="36"/>
        <v>#REF!</v>
      </c>
      <c r="CD86" s="57" t="e">
        <f t="shared" si="36"/>
        <v>#REF!</v>
      </c>
    </row>
    <row r="87" spans="1:82" s="36" customFormat="1" ht="12" customHeight="1" x14ac:dyDescent="0.2">
      <c r="A87" s="52">
        <v>2</v>
      </c>
      <c r="B87" s="43" t="e">
        <f t="shared" ref="B87:Q93" si="37">B7*0.8*0.9</f>
        <v>#REF!</v>
      </c>
      <c r="C87" s="43" t="e">
        <f t="shared" si="33"/>
        <v>#REF!</v>
      </c>
      <c r="D87" s="43" t="e">
        <f t="shared" si="33"/>
        <v>#REF!</v>
      </c>
      <c r="E87" s="43" t="e">
        <f t="shared" si="33"/>
        <v>#REF!</v>
      </c>
      <c r="F87" s="43" t="e">
        <f t="shared" si="33"/>
        <v>#REF!</v>
      </c>
      <c r="G87" s="43" t="e">
        <f t="shared" si="33"/>
        <v>#REF!</v>
      </c>
      <c r="H87" s="43" t="e">
        <f t="shared" si="33"/>
        <v>#REF!</v>
      </c>
      <c r="I87" s="43" t="e">
        <f t="shared" si="33"/>
        <v>#REF!</v>
      </c>
      <c r="J87" s="43" t="e">
        <f t="shared" si="33"/>
        <v>#REF!</v>
      </c>
      <c r="K87" s="43" t="e">
        <f t="shared" si="33"/>
        <v>#REF!</v>
      </c>
      <c r="L87" s="43" t="e">
        <f t="shared" si="33"/>
        <v>#REF!</v>
      </c>
      <c r="M87" s="43" t="e">
        <f t="shared" si="33"/>
        <v>#REF!</v>
      </c>
      <c r="N87" s="43" t="e">
        <f t="shared" si="33"/>
        <v>#REF!</v>
      </c>
      <c r="O87" s="43" t="e">
        <f t="shared" si="33"/>
        <v>#REF!</v>
      </c>
      <c r="P87" s="43" t="e">
        <f t="shared" si="33"/>
        <v>#REF!</v>
      </c>
      <c r="Q87" s="43" t="e">
        <f t="shared" si="33"/>
        <v>#REF!</v>
      </c>
      <c r="R87" s="43" t="e">
        <f t="shared" si="33"/>
        <v>#REF!</v>
      </c>
      <c r="S87" s="43" t="e">
        <f t="shared" si="33"/>
        <v>#REF!</v>
      </c>
      <c r="T87" s="43" t="e">
        <f t="shared" si="33"/>
        <v>#REF!</v>
      </c>
      <c r="U87" s="43" t="e">
        <f t="shared" si="33"/>
        <v>#REF!</v>
      </c>
      <c r="V87" s="43" t="e">
        <f t="shared" si="33"/>
        <v>#REF!</v>
      </c>
      <c r="W87" s="43" t="e">
        <f t="shared" si="33"/>
        <v>#REF!</v>
      </c>
      <c r="X87" s="43" t="e">
        <f t="shared" si="33"/>
        <v>#REF!</v>
      </c>
      <c r="Y87" s="43" t="e">
        <f t="shared" si="33"/>
        <v>#REF!</v>
      </c>
      <c r="Z87" s="43" t="e">
        <f t="shared" si="33"/>
        <v>#REF!</v>
      </c>
      <c r="AA87" s="43" t="e">
        <f t="shared" si="33"/>
        <v>#REF!</v>
      </c>
      <c r="AB87" s="43" t="e">
        <f t="shared" si="33"/>
        <v>#REF!</v>
      </c>
      <c r="AC87" s="43" t="e">
        <f t="shared" si="33"/>
        <v>#REF!</v>
      </c>
      <c r="AD87" s="43" t="e">
        <f t="shared" si="33"/>
        <v>#REF!</v>
      </c>
      <c r="AE87" s="43" t="e">
        <f t="shared" si="33"/>
        <v>#REF!</v>
      </c>
      <c r="AF87" s="43" t="e">
        <f t="shared" si="33"/>
        <v>#REF!</v>
      </c>
      <c r="AG87" s="43" t="e">
        <f t="shared" si="33"/>
        <v>#REF!</v>
      </c>
      <c r="AH87" s="43" t="e">
        <f t="shared" si="33"/>
        <v>#REF!</v>
      </c>
      <c r="AI87" s="43" t="e">
        <f t="shared" si="33"/>
        <v>#REF!</v>
      </c>
      <c r="AJ87" s="43" t="e">
        <f t="shared" si="33"/>
        <v>#REF!</v>
      </c>
      <c r="AK87" s="43" t="e">
        <f t="shared" si="33"/>
        <v>#REF!</v>
      </c>
      <c r="AL87" s="43" t="e">
        <f t="shared" si="33"/>
        <v>#REF!</v>
      </c>
      <c r="AM87" s="43" t="e">
        <f t="shared" si="33"/>
        <v>#REF!</v>
      </c>
      <c r="AN87" s="43" t="e">
        <f t="shared" si="33"/>
        <v>#REF!</v>
      </c>
      <c r="AO87" s="43" t="e">
        <f t="shared" si="33"/>
        <v>#REF!</v>
      </c>
      <c r="AP87" s="43" t="e">
        <f t="shared" si="33"/>
        <v>#REF!</v>
      </c>
      <c r="AQ87" s="43" t="e">
        <f t="shared" si="33"/>
        <v>#REF!</v>
      </c>
      <c r="AR87" s="43" t="e">
        <f t="shared" si="33"/>
        <v>#REF!</v>
      </c>
      <c r="AS87" s="43" t="e">
        <f t="shared" si="33"/>
        <v>#REF!</v>
      </c>
      <c r="AT87" s="43" t="e">
        <f t="shared" si="33"/>
        <v>#REF!</v>
      </c>
      <c r="AU87" s="43" t="e">
        <f t="shared" si="33"/>
        <v>#REF!</v>
      </c>
      <c r="AV87" s="43" t="e">
        <f t="shared" si="33"/>
        <v>#REF!</v>
      </c>
      <c r="AW87" s="43" t="e">
        <f t="shared" ref="AW87:BG101" si="38">AW7*0.9*0.9</f>
        <v>#REF!</v>
      </c>
      <c r="AX87" s="43" t="e">
        <f t="shared" si="34"/>
        <v>#REF!</v>
      </c>
      <c r="AY87" s="43" t="e">
        <f t="shared" si="34"/>
        <v>#REF!</v>
      </c>
      <c r="AZ87" s="43" t="e">
        <f t="shared" si="34"/>
        <v>#REF!</v>
      </c>
      <c r="BA87" s="43" t="e">
        <f t="shared" si="34"/>
        <v>#REF!</v>
      </c>
      <c r="BB87" s="43" t="e">
        <f t="shared" si="34"/>
        <v>#REF!</v>
      </c>
      <c r="BC87" s="43" t="e">
        <f t="shared" si="34"/>
        <v>#REF!</v>
      </c>
      <c r="BD87" s="43" t="e">
        <f t="shared" si="34"/>
        <v>#REF!</v>
      </c>
      <c r="BE87" s="43" t="e">
        <f t="shared" si="34"/>
        <v>#REF!</v>
      </c>
      <c r="BF87" s="43" t="e">
        <f t="shared" si="34"/>
        <v>#REF!</v>
      </c>
      <c r="BG87" s="43" t="e">
        <f t="shared" si="34"/>
        <v>#REF!</v>
      </c>
      <c r="BH87" s="57" t="e">
        <f t="shared" ref="BH87:BK105" si="39">BH7*0.85*0.9</f>
        <v>#REF!</v>
      </c>
      <c r="BI87" s="57" t="e">
        <f t="shared" si="39"/>
        <v>#REF!</v>
      </c>
      <c r="BJ87" s="57" t="e">
        <f t="shared" si="39"/>
        <v>#REF!</v>
      </c>
      <c r="BK87" s="57" t="e">
        <f t="shared" si="39"/>
        <v>#REF!</v>
      </c>
      <c r="BL87" s="57" t="e">
        <f t="shared" ref="BL87:CD87" si="40">BL7*0.85*0.9</f>
        <v>#REF!</v>
      </c>
      <c r="BM87" s="57" t="e">
        <f t="shared" si="40"/>
        <v>#REF!</v>
      </c>
      <c r="BN87" s="57" t="e">
        <f t="shared" si="40"/>
        <v>#REF!</v>
      </c>
      <c r="BO87" s="57" t="e">
        <f t="shared" si="40"/>
        <v>#REF!</v>
      </c>
      <c r="BP87" s="57" t="e">
        <f t="shared" si="40"/>
        <v>#REF!</v>
      </c>
      <c r="BQ87" s="57" t="e">
        <f t="shared" si="40"/>
        <v>#REF!</v>
      </c>
      <c r="BR87" s="57" t="e">
        <f t="shared" si="40"/>
        <v>#REF!</v>
      </c>
      <c r="BS87" s="57" t="e">
        <f t="shared" si="40"/>
        <v>#REF!</v>
      </c>
      <c r="BT87" s="57" t="e">
        <f t="shared" si="40"/>
        <v>#REF!</v>
      </c>
      <c r="BU87" s="57" t="e">
        <f t="shared" si="40"/>
        <v>#REF!</v>
      </c>
      <c r="BV87" s="57" t="e">
        <f t="shared" si="40"/>
        <v>#REF!</v>
      </c>
      <c r="BW87" s="57" t="e">
        <f t="shared" si="40"/>
        <v>#REF!</v>
      </c>
      <c r="BX87" s="57" t="e">
        <f t="shared" si="40"/>
        <v>#REF!</v>
      </c>
      <c r="BY87" s="57" t="e">
        <f t="shared" si="40"/>
        <v>#REF!</v>
      </c>
      <c r="BZ87" s="57" t="e">
        <f t="shared" si="40"/>
        <v>#REF!</v>
      </c>
      <c r="CA87" s="57" t="e">
        <f t="shared" si="40"/>
        <v>#REF!</v>
      </c>
      <c r="CB87" s="57" t="e">
        <f t="shared" si="40"/>
        <v>#REF!</v>
      </c>
      <c r="CC87" s="57" t="e">
        <f t="shared" si="40"/>
        <v>#REF!</v>
      </c>
      <c r="CD87" s="57" t="e">
        <f t="shared" si="40"/>
        <v>#REF!</v>
      </c>
    </row>
    <row r="88" spans="1:82" s="36" customFormat="1" ht="12" customHeight="1" x14ac:dyDescent="0.2">
      <c r="A88" s="66" t="s">
        <v>64</v>
      </c>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57"/>
      <c r="BI88" s="57"/>
      <c r="BJ88" s="57"/>
      <c r="BK88" s="57"/>
      <c r="BL88" s="57"/>
      <c r="BM88" s="57"/>
      <c r="BN88" s="57"/>
      <c r="BO88" s="57"/>
      <c r="BP88" s="57"/>
      <c r="BQ88" s="57"/>
      <c r="BR88" s="57"/>
      <c r="BS88" s="57"/>
      <c r="BT88" s="57"/>
      <c r="BU88" s="57"/>
      <c r="BV88" s="57"/>
      <c r="BW88" s="57"/>
      <c r="BX88" s="57"/>
      <c r="BY88" s="57"/>
      <c r="BZ88" s="57"/>
      <c r="CA88" s="57"/>
      <c r="CB88" s="57"/>
      <c r="CC88" s="57"/>
      <c r="CD88" s="57"/>
    </row>
    <row r="89" spans="1:82" s="9" customFormat="1" ht="12" customHeight="1" x14ac:dyDescent="0.2">
      <c r="A89" s="8">
        <v>1</v>
      </c>
      <c r="B89" s="43" t="e">
        <f t="shared" si="37"/>
        <v>#REF!</v>
      </c>
      <c r="C89" s="43" t="e">
        <f t="shared" si="37"/>
        <v>#REF!</v>
      </c>
      <c r="D89" s="43" t="e">
        <f t="shared" si="37"/>
        <v>#REF!</v>
      </c>
      <c r="E89" s="43" t="e">
        <f t="shared" si="37"/>
        <v>#REF!</v>
      </c>
      <c r="F89" s="43" t="e">
        <f t="shared" si="37"/>
        <v>#REF!</v>
      </c>
      <c r="G89" s="43" t="e">
        <f t="shared" si="37"/>
        <v>#REF!</v>
      </c>
      <c r="H89" s="43" t="e">
        <f t="shared" si="37"/>
        <v>#REF!</v>
      </c>
      <c r="I89" s="43" t="e">
        <f t="shared" si="37"/>
        <v>#REF!</v>
      </c>
      <c r="J89" s="43" t="e">
        <f t="shared" si="37"/>
        <v>#REF!</v>
      </c>
      <c r="K89" s="43" t="e">
        <f t="shared" si="37"/>
        <v>#REF!</v>
      </c>
      <c r="L89" s="43" t="e">
        <f t="shared" si="37"/>
        <v>#REF!</v>
      </c>
      <c r="M89" s="43" t="e">
        <f t="shared" si="37"/>
        <v>#REF!</v>
      </c>
      <c r="N89" s="43" t="e">
        <f t="shared" si="37"/>
        <v>#REF!</v>
      </c>
      <c r="O89" s="43" t="e">
        <f t="shared" si="37"/>
        <v>#REF!</v>
      </c>
      <c r="P89" s="43" t="e">
        <f t="shared" si="37"/>
        <v>#REF!</v>
      </c>
      <c r="Q89" s="43" t="e">
        <f t="shared" si="37"/>
        <v>#REF!</v>
      </c>
      <c r="R89" s="43" t="e">
        <f t="shared" ref="R89:AV90" si="41">R9*0.8*0.9</f>
        <v>#REF!</v>
      </c>
      <c r="S89" s="43" t="e">
        <f t="shared" si="41"/>
        <v>#REF!</v>
      </c>
      <c r="T89" s="43" t="e">
        <f t="shared" si="41"/>
        <v>#REF!</v>
      </c>
      <c r="U89" s="43" t="e">
        <f t="shared" si="41"/>
        <v>#REF!</v>
      </c>
      <c r="V89" s="43" t="e">
        <f t="shared" si="41"/>
        <v>#REF!</v>
      </c>
      <c r="W89" s="43" t="e">
        <f t="shared" si="41"/>
        <v>#REF!</v>
      </c>
      <c r="X89" s="43" t="e">
        <f t="shared" si="41"/>
        <v>#REF!</v>
      </c>
      <c r="Y89" s="43" t="e">
        <f t="shared" si="41"/>
        <v>#REF!</v>
      </c>
      <c r="Z89" s="43" t="e">
        <f t="shared" si="41"/>
        <v>#REF!</v>
      </c>
      <c r="AA89" s="43" t="e">
        <f t="shared" si="41"/>
        <v>#REF!</v>
      </c>
      <c r="AB89" s="43" t="e">
        <f t="shared" si="41"/>
        <v>#REF!</v>
      </c>
      <c r="AC89" s="43" t="e">
        <f t="shared" si="41"/>
        <v>#REF!</v>
      </c>
      <c r="AD89" s="43" t="e">
        <f t="shared" si="41"/>
        <v>#REF!</v>
      </c>
      <c r="AE89" s="43" t="e">
        <f t="shared" si="41"/>
        <v>#REF!</v>
      </c>
      <c r="AF89" s="43" t="e">
        <f t="shared" si="41"/>
        <v>#REF!</v>
      </c>
      <c r="AG89" s="43" t="e">
        <f t="shared" si="41"/>
        <v>#REF!</v>
      </c>
      <c r="AH89" s="43" t="e">
        <f t="shared" si="41"/>
        <v>#REF!</v>
      </c>
      <c r="AI89" s="43" t="e">
        <f t="shared" si="41"/>
        <v>#REF!</v>
      </c>
      <c r="AJ89" s="43" t="e">
        <f t="shared" si="41"/>
        <v>#REF!</v>
      </c>
      <c r="AK89" s="43" t="e">
        <f t="shared" si="41"/>
        <v>#REF!</v>
      </c>
      <c r="AL89" s="43" t="e">
        <f t="shared" si="41"/>
        <v>#REF!</v>
      </c>
      <c r="AM89" s="43" t="e">
        <f t="shared" si="41"/>
        <v>#REF!</v>
      </c>
      <c r="AN89" s="43" t="e">
        <f t="shared" si="41"/>
        <v>#REF!</v>
      </c>
      <c r="AO89" s="43" t="e">
        <f t="shared" si="41"/>
        <v>#REF!</v>
      </c>
      <c r="AP89" s="43" t="e">
        <f t="shared" si="41"/>
        <v>#REF!</v>
      </c>
      <c r="AQ89" s="43" t="e">
        <f t="shared" si="41"/>
        <v>#REF!</v>
      </c>
      <c r="AR89" s="43" t="e">
        <f t="shared" si="41"/>
        <v>#REF!</v>
      </c>
      <c r="AS89" s="43" t="e">
        <f t="shared" si="41"/>
        <v>#REF!</v>
      </c>
      <c r="AT89" s="43" t="e">
        <f t="shared" si="41"/>
        <v>#REF!</v>
      </c>
      <c r="AU89" s="43" t="e">
        <f t="shared" si="41"/>
        <v>#REF!</v>
      </c>
      <c r="AV89" s="43" t="e">
        <f t="shared" si="41"/>
        <v>#REF!</v>
      </c>
      <c r="AW89" s="43" t="e">
        <f t="shared" si="38"/>
        <v>#REF!</v>
      </c>
      <c r="AX89" s="43" t="e">
        <f t="shared" si="38"/>
        <v>#REF!</v>
      </c>
      <c r="AY89" s="43" t="e">
        <f t="shared" si="38"/>
        <v>#REF!</v>
      </c>
      <c r="AZ89" s="43" t="e">
        <f t="shared" si="38"/>
        <v>#REF!</v>
      </c>
      <c r="BA89" s="43" t="e">
        <f t="shared" si="38"/>
        <v>#REF!</v>
      </c>
      <c r="BB89" s="43" t="e">
        <f t="shared" si="38"/>
        <v>#REF!</v>
      </c>
      <c r="BC89" s="43" t="e">
        <f t="shared" si="38"/>
        <v>#REF!</v>
      </c>
      <c r="BD89" s="43" t="e">
        <f t="shared" si="38"/>
        <v>#REF!</v>
      </c>
      <c r="BE89" s="43" t="e">
        <f t="shared" si="38"/>
        <v>#REF!</v>
      </c>
      <c r="BF89" s="43" t="e">
        <f t="shared" si="38"/>
        <v>#REF!</v>
      </c>
      <c r="BG89" s="43" t="e">
        <f t="shared" si="38"/>
        <v>#REF!</v>
      </c>
      <c r="BH89" s="57" t="e">
        <f t="shared" si="39"/>
        <v>#REF!</v>
      </c>
      <c r="BI89" s="57" t="e">
        <f t="shared" si="35"/>
        <v>#REF!</v>
      </c>
      <c r="BJ89" s="57" t="e">
        <f t="shared" si="35"/>
        <v>#REF!</v>
      </c>
      <c r="BK89" s="57" t="e">
        <f t="shared" si="35"/>
        <v>#REF!</v>
      </c>
      <c r="BL89" s="57" t="e">
        <f t="shared" ref="BL89:CD89" si="42">BL9*0.85*0.9</f>
        <v>#REF!</v>
      </c>
      <c r="BM89" s="57" t="e">
        <f t="shared" si="42"/>
        <v>#REF!</v>
      </c>
      <c r="BN89" s="57" t="e">
        <f t="shared" si="42"/>
        <v>#REF!</v>
      </c>
      <c r="BO89" s="57" t="e">
        <f t="shared" si="42"/>
        <v>#REF!</v>
      </c>
      <c r="BP89" s="57" t="e">
        <f t="shared" si="42"/>
        <v>#REF!</v>
      </c>
      <c r="BQ89" s="57" t="e">
        <f t="shared" si="42"/>
        <v>#REF!</v>
      </c>
      <c r="BR89" s="57" t="e">
        <f t="shared" si="42"/>
        <v>#REF!</v>
      </c>
      <c r="BS89" s="57" t="e">
        <f t="shared" si="42"/>
        <v>#REF!</v>
      </c>
      <c r="BT89" s="57" t="e">
        <f t="shared" si="42"/>
        <v>#REF!</v>
      </c>
      <c r="BU89" s="57" t="e">
        <f t="shared" si="42"/>
        <v>#REF!</v>
      </c>
      <c r="BV89" s="57" t="e">
        <f t="shared" si="42"/>
        <v>#REF!</v>
      </c>
      <c r="BW89" s="57" t="e">
        <f t="shared" si="42"/>
        <v>#REF!</v>
      </c>
      <c r="BX89" s="57" t="e">
        <f t="shared" si="42"/>
        <v>#REF!</v>
      </c>
      <c r="BY89" s="57" t="e">
        <f t="shared" si="42"/>
        <v>#REF!</v>
      </c>
      <c r="BZ89" s="57" t="e">
        <f t="shared" si="42"/>
        <v>#REF!</v>
      </c>
      <c r="CA89" s="57" t="e">
        <f t="shared" si="42"/>
        <v>#REF!</v>
      </c>
      <c r="CB89" s="57" t="e">
        <f t="shared" si="42"/>
        <v>#REF!</v>
      </c>
      <c r="CC89" s="57" t="e">
        <f t="shared" si="42"/>
        <v>#REF!</v>
      </c>
      <c r="CD89" s="57" t="e">
        <f t="shared" si="42"/>
        <v>#REF!</v>
      </c>
    </row>
    <row r="90" spans="1:82" s="9" customFormat="1" ht="12" customHeight="1" x14ac:dyDescent="0.2">
      <c r="A90" s="8">
        <v>2</v>
      </c>
      <c r="B90" s="43" t="e">
        <f t="shared" si="37"/>
        <v>#REF!</v>
      </c>
      <c r="C90" s="43" t="e">
        <f t="shared" si="37"/>
        <v>#REF!</v>
      </c>
      <c r="D90" s="43" t="e">
        <f t="shared" si="37"/>
        <v>#REF!</v>
      </c>
      <c r="E90" s="43" t="e">
        <f t="shared" si="37"/>
        <v>#REF!</v>
      </c>
      <c r="F90" s="43" t="e">
        <f t="shared" si="37"/>
        <v>#REF!</v>
      </c>
      <c r="G90" s="43" t="e">
        <f t="shared" si="37"/>
        <v>#REF!</v>
      </c>
      <c r="H90" s="43" t="e">
        <f t="shared" si="37"/>
        <v>#REF!</v>
      </c>
      <c r="I90" s="43" t="e">
        <f t="shared" si="37"/>
        <v>#REF!</v>
      </c>
      <c r="J90" s="43" t="e">
        <f t="shared" si="37"/>
        <v>#REF!</v>
      </c>
      <c r="K90" s="43" t="e">
        <f t="shared" si="37"/>
        <v>#REF!</v>
      </c>
      <c r="L90" s="43" t="e">
        <f t="shared" si="37"/>
        <v>#REF!</v>
      </c>
      <c r="M90" s="43" t="e">
        <f t="shared" si="37"/>
        <v>#REF!</v>
      </c>
      <c r="N90" s="43" t="e">
        <f t="shared" si="37"/>
        <v>#REF!</v>
      </c>
      <c r="O90" s="43" t="e">
        <f t="shared" si="37"/>
        <v>#REF!</v>
      </c>
      <c r="P90" s="43" t="e">
        <f t="shared" si="37"/>
        <v>#REF!</v>
      </c>
      <c r="Q90" s="43" t="e">
        <f t="shared" si="37"/>
        <v>#REF!</v>
      </c>
      <c r="R90" s="43" t="e">
        <f t="shared" si="41"/>
        <v>#REF!</v>
      </c>
      <c r="S90" s="43" t="e">
        <f t="shared" si="41"/>
        <v>#REF!</v>
      </c>
      <c r="T90" s="43" t="e">
        <f t="shared" si="41"/>
        <v>#REF!</v>
      </c>
      <c r="U90" s="43" t="e">
        <f t="shared" si="41"/>
        <v>#REF!</v>
      </c>
      <c r="V90" s="43" t="e">
        <f t="shared" si="41"/>
        <v>#REF!</v>
      </c>
      <c r="W90" s="43" t="e">
        <f t="shared" si="41"/>
        <v>#REF!</v>
      </c>
      <c r="X90" s="43" t="e">
        <f t="shared" si="41"/>
        <v>#REF!</v>
      </c>
      <c r="Y90" s="43" t="e">
        <f t="shared" si="41"/>
        <v>#REF!</v>
      </c>
      <c r="Z90" s="43" t="e">
        <f t="shared" si="41"/>
        <v>#REF!</v>
      </c>
      <c r="AA90" s="43" t="e">
        <f t="shared" si="41"/>
        <v>#REF!</v>
      </c>
      <c r="AB90" s="43" t="e">
        <f t="shared" si="41"/>
        <v>#REF!</v>
      </c>
      <c r="AC90" s="43" t="e">
        <f t="shared" si="41"/>
        <v>#REF!</v>
      </c>
      <c r="AD90" s="43" t="e">
        <f t="shared" si="41"/>
        <v>#REF!</v>
      </c>
      <c r="AE90" s="43" t="e">
        <f t="shared" si="41"/>
        <v>#REF!</v>
      </c>
      <c r="AF90" s="43" t="e">
        <f t="shared" si="41"/>
        <v>#REF!</v>
      </c>
      <c r="AG90" s="43" t="e">
        <f t="shared" si="41"/>
        <v>#REF!</v>
      </c>
      <c r="AH90" s="43" t="e">
        <f t="shared" si="41"/>
        <v>#REF!</v>
      </c>
      <c r="AI90" s="43" t="e">
        <f t="shared" si="41"/>
        <v>#REF!</v>
      </c>
      <c r="AJ90" s="43" t="e">
        <f t="shared" si="41"/>
        <v>#REF!</v>
      </c>
      <c r="AK90" s="43" t="e">
        <f t="shared" si="41"/>
        <v>#REF!</v>
      </c>
      <c r="AL90" s="43" t="e">
        <f t="shared" si="41"/>
        <v>#REF!</v>
      </c>
      <c r="AM90" s="43" t="e">
        <f t="shared" si="41"/>
        <v>#REF!</v>
      </c>
      <c r="AN90" s="43" t="e">
        <f t="shared" si="41"/>
        <v>#REF!</v>
      </c>
      <c r="AO90" s="43" t="e">
        <f t="shared" si="41"/>
        <v>#REF!</v>
      </c>
      <c r="AP90" s="43" t="e">
        <f t="shared" si="41"/>
        <v>#REF!</v>
      </c>
      <c r="AQ90" s="43" t="e">
        <f t="shared" si="41"/>
        <v>#REF!</v>
      </c>
      <c r="AR90" s="43" t="e">
        <f t="shared" si="41"/>
        <v>#REF!</v>
      </c>
      <c r="AS90" s="43" t="e">
        <f t="shared" si="41"/>
        <v>#REF!</v>
      </c>
      <c r="AT90" s="43" t="e">
        <f t="shared" si="41"/>
        <v>#REF!</v>
      </c>
      <c r="AU90" s="43" t="e">
        <f t="shared" si="41"/>
        <v>#REF!</v>
      </c>
      <c r="AV90" s="43" t="e">
        <f t="shared" si="41"/>
        <v>#REF!</v>
      </c>
      <c r="AW90" s="43" t="e">
        <f t="shared" si="38"/>
        <v>#REF!</v>
      </c>
      <c r="AX90" s="43" t="e">
        <f t="shared" si="38"/>
        <v>#REF!</v>
      </c>
      <c r="AY90" s="43" t="e">
        <f t="shared" si="38"/>
        <v>#REF!</v>
      </c>
      <c r="AZ90" s="43" t="e">
        <f t="shared" si="38"/>
        <v>#REF!</v>
      </c>
      <c r="BA90" s="43" t="e">
        <f t="shared" si="38"/>
        <v>#REF!</v>
      </c>
      <c r="BB90" s="43" t="e">
        <f t="shared" si="38"/>
        <v>#REF!</v>
      </c>
      <c r="BC90" s="43" t="e">
        <f t="shared" si="38"/>
        <v>#REF!</v>
      </c>
      <c r="BD90" s="43" t="e">
        <f t="shared" si="38"/>
        <v>#REF!</v>
      </c>
      <c r="BE90" s="43" t="e">
        <f t="shared" si="38"/>
        <v>#REF!</v>
      </c>
      <c r="BF90" s="43" t="e">
        <f t="shared" si="38"/>
        <v>#REF!</v>
      </c>
      <c r="BG90" s="43" t="e">
        <f t="shared" si="38"/>
        <v>#REF!</v>
      </c>
      <c r="BH90" s="57" t="e">
        <f t="shared" si="39"/>
        <v>#REF!</v>
      </c>
      <c r="BI90" s="57" t="e">
        <f t="shared" si="35"/>
        <v>#REF!</v>
      </c>
      <c r="BJ90" s="57" t="e">
        <f t="shared" si="35"/>
        <v>#REF!</v>
      </c>
      <c r="BK90" s="57" t="e">
        <f t="shared" si="35"/>
        <v>#REF!</v>
      </c>
      <c r="BL90" s="57" t="e">
        <f t="shared" ref="BL90:CD90" si="43">BL10*0.85*0.9</f>
        <v>#REF!</v>
      </c>
      <c r="BM90" s="57" t="e">
        <f t="shared" si="43"/>
        <v>#REF!</v>
      </c>
      <c r="BN90" s="57" t="e">
        <f t="shared" si="43"/>
        <v>#REF!</v>
      </c>
      <c r="BO90" s="57" t="e">
        <f t="shared" si="43"/>
        <v>#REF!</v>
      </c>
      <c r="BP90" s="57" t="e">
        <f t="shared" si="43"/>
        <v>#REF!</v>
      </c>
      <c r="BQ90" s="57" t="e">
        <f t="shared" si="43"/>
        <v>#REF!</v>
      </c>
      <c r="BR90" s="57" t="e">
        <f t="shared" si="43"/>
        <v>#REF!</v>
      </c>
      <c r="BS90" s="57" t="e">
        <f t="shared" si="43"/>
        <v>#REF!</v>
      </c>
      <c r="BT90" s="57" t="e">
        <f t="shared" si="43"/>
        <v>#REF!</v>
      </c>
      <c r="BU90" s="57" t="e">
        <f t="shared" si="43"/>
        <v>#REF!</v>
      </c>
      <c r="BV90" s="57" t="e">
        <f t="shared" si="43"/>
        <v>#REF!</v>
      </c>
      <c r="BW90" s="57" t="e">
        <f t="shared" si="43"/>
        <v>#REF!</v>
      </c>
      <c r="BX90" s="57" t="e">
        <f t="shared" si="43"/>
        <v>#REF!</v>
      </c>
      <c r="BY90" s="57" t="e">
        <f t="shared" si="43"/>
        <v>#REF!</v>
      </c>
      <c r="BZ90" s="57" t="e">
        <f t="shared" si="43"/>
        <v>#REF!</v>
      </c>
      <c r="CA90" s="57" t="e">
        <f t="shared" si="43"/>
        <v>#REF!</v>
      </c>
      <c r="CB90" s="57" t="e">
        <f t="shared" si="43"/>
        <v>#REF!</v>
      </c>
      <c r="CC90" s="57" t="e">
        <f t="shared" si="43"/>
        <v>#REF!</v>
      </c>
      <c r="CD90" s="57" t="e">
        <f t="shared" si="43"/>
        <v>#REF!</v>
      </c>
    </row>
    <row r="91" spans="1:82" s="36" customFormat="1" ht="12" customHeight="1" x14ac:dyDescent="0.2">
      <c r="A91" s="66" t="s">
        <v>65</v>
      </c>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57"/>
      <c r="BI91" s="57"/>
      <c r="BJ91" s="57"/>
      <c r="BK91" s="57"/>
      <c r="BL91" s="57"/>
      <c r="BM91" s="57"/>
      <c r="BN91" s="57"/>
      <c r="BO91" s="57"/>
      <c r="BP91" s="57"/>
      <c r="BQ91" s="57"/>
      <c r="BR91" s="57"/>
      <c r="BS91" s="57"/>
      <c r="BT91" s="57"/>
      <c r="BU91" s="57"/>
      <c r="BV91" s="57"/>
      <c r="BW91" s="57"/>
      <c r="BX91" s="57"/>
      <c r="BY91" s="57"/>
      <c r="BZ91" s="57"/>
      <c r="CA91" s="57"/>
      <c r="CB91" s="57"/>
      <c r="CC91" s="57"/>
      <c r="CD91" s="57"/>
    </row>
    <row r="92" spans="1:82" s="9" customFormat="1" ht="12" customHeight="1" x14ac:dyDescent="0.2">
      <c r="A92" s="8">
        <v>1</v>
      </c>
      <c r="B92" s="43" t="e">
        <f t="shared" si="37"/>
        <v>#REF!</v>
      </c>
      <c r="C92" s="43" t="e">
        <f t="shared" si="37"/>
        <v>#REF!</v>
      </c>
      <c r="D92" s="43" t="e">
        <f t="shared" si="37"/>
        <v>#REF!</v>
      </c>
      <c r="E92" s="43" t="e">
        <f t="shared" si="37"/>
        <v>#REF!</v>
      </c>
      <c r="F92" s="43" t="e">
        <f t="shared" si="37"/>
        <v>#REF!</v>
      </c>
      <c r="G92" s="43" t="e">
        <f t="shared" si="37"/>
        <v>#REF!</v>
      </c>
      <c r="H92" s="43" t="e">
        <f t="shared" si="37"/>
        <v>#REF!</v>
      </c>
      <c r="I92" s="43" t="e">
        <f t="shared" si="37"/>
        <v>#REF!</v>
      </c>
      <c r="J92" s="43" t="e">
        <f t="shared" si="37"/>
        <v>#REF!</v>
      </c>
      <c r="K92" s="43" t="e">
        <f t="shared" si="37"/>
        <v>#REF!</v>
      </c>
      <c r="L92" s="43" t="e">
        <f t="shared" si="37"/>
        <v>#REF!</v>
      </c>
      <c r="M92" s="43" t="e">
        <f t="shared" si="37"/>
        <v>#REF!</v>
      </c>
      <c r="N92" s="43" t="e">
        <f t="shared" si="37"/>
        <v>#REF!</v>
      </c>
      <c r="O92" s="43" t="e">
        <f t="shared" si="37"/>
        <v>#REF!</v>
      </c>
      <c r="P92" s="43" t="e">
        <f t="shared" si="37"/>
        <v>#REF!</v>
      </c>
      <c r="Q92" s="43" t="e">
        <f t="shared" si="37"/>
        <v>#REF!</v>
      </c>
      <c r="R92" s="43" t="e">
        <f t="shared" ref="R92:AV93" si="44">R12*0.8*0.9</f>
        <v>#REF!</v>
      </c>
      <c r="S92" s="43" t="e">
        <f t="shared" si="44"/>
        <v>#REF!</v>
      </c>
      <c r="T92" s="43" t="e">
        <f t="shared" si="44"/>
        <v>#REF!</v>
      </c>
      <c r="U92" s="43" t="e">
        <f t="shared" si="44"/>
        <v>#REF!</v>
      </c>
      <c r="V92" s="43" t="e">
        <f t="shared" si="44"/>
        <v>#REF!</v>
      </c>
      <c r="W92" s="43" t="e">
        <f t="shared" si="44"/>
        <v>#REF!</v>
      </c>
      <c r="X92" s="43" t="e">
        <f t="shared" si="44"/>
        <v>#REF!</v>
      </c>
      <c r="Y92" s="43" t="e">
        <f t="shared" si="44"/>
        <v>#REF!</v>
      </c>
      <c r="Z92" s="43" t="e">
        <f t="shared" si="44"/>
        <v>#REF!</v>
      </c>
      <c r="AA92" s="43" t="e">
        <f t="shared" si="44"/>
        <v>#REF!</v>
      </c>
      <c r="AB92" s="43" t="e">
        <f t="shared" si="44"/>
        <v>#REF!</v>
      </c>
      <c r="AC92" s="43" t="e">
        <f t="shared" si="44"/>
        <v>#REF!</v>
      </c>
      <c r="AD92" s="43" t="e">
        <f t="shared" si="44"/>
        <v>#REF!</v>
      </c>
      <c r="AE92" s="43" t="e">
        <f t="shared" si="44"/>
        <v>#REF!</v>
      </c>
      <c r="AF92" s="43" t="e">
        <f t="shared" si="44"/>
        <v>#REF!</v>
      </c>
      <c r="AG92" s="43" t="e">
        <f t="shared" si="44"/>
        <v>#REF!</v>
      </c>
      <c r="AH92" s="43" t="e">
        <f t="shared" si="44"/>
        <v>#REF!</v>
      </c>
      <c r="AI92" s="43" t="e">
        <f t="shared" si="44"/>
        <v>#REF!</v>
      </c>
      <c r="AJ92" s="43" t="e">
        <f t="shared" si="44"/>
        <v>#REF!</v>
      </c>
      <c r="AK92" s="43" t="e">
        <f t="shared" si="44"/>
        <v>#REF!</v>
      </c>
      <c r="AL92" s="43" t="e">
        <f t="shared" si="44"/>
        <v>#REF!</v>
      </c>
      <c r="AM92" s="43" t="e">
        <f t="shared" si="44"/>
        <v>#REF!</v>
      </c>
      <c r="AN92" s="43" t="e">
        <f t="shared" si="44"/>
        <v>#REF!</v>
      </c>
      <c r="AO92" s="43" t="e">
        <f t="shared" si="44"/>
        <v>#REF!</v>
      </c>
      <c r="AP92" s="43" t="e">
        <f t="shared" si="44"/>
        <v>#REF!</v>
      </c>
      <c r="AQ92" s="43" t="e">
        <f t="shared" si="44"/>
        <v>#REF!</v>
      </c>
      <c r="AR92" s="43" t="e">
        <f t="shared" si="44"/>
        <v>#REF!</v>
      </c>
      <c r="AS92" s="43" t="e">
        <f t="shared" si="44"/>
        <v>#REF!</v>
      </c>
      <c r="AT92" s="43" t="e">
        <f t="shared" si="44"/>
        <v>#REF!</v>
      </c>
      <c r="AU92" s="43" t="e">
        <f t="shared" si="44"/>
        <v>#REF!</v>
      </c>
      <c r="AV92" s="43" t="e">
        <f t="shared" si="44"/>
        <v>#REF!</v>
      </c>
      <c r="AW92" s="43" t="e">
        <f t="shared" si="38"/>
        <v>#REF!</v>
      </c>
      <c r="AX92" s="43" t="e">
        <f t="shared" si="38"/>
        <v>#REF!</v>
      </c>
      <c r="AY92" s="43" t="e">
        <f t="shared" si="38"/>
        <v>#REF!</v>
      </c>
      <c r="AZ92" s="43" t="e">
        <f t="shared" si="38"/>
        <v>#REF!</v>
      </c>
      <c r="BA92" s="43" t="e">
        <f t="shared" si="38"/>
        <v>#REF!</v>
      </c>
      <c r="BB92" s="43" t="e">
        <f t="shared" si="38"/>
        <v>#REF!</v>
      </c>
      <c r="BC92" s="43" t="e">
        <f t="shared" si="38"/>
        <v>#REF!</v>
      </c>
      <c r="BD92" s="43" t="e">
        <f t="shared" si="38"/>
        <v>#REF!</v>
      </c>
      <c r="BE92" s="43" t="e">
        <f t="shared" si="38"/>
        <v>#REF!</v>
      </c>
      <c r="BF92" s="43" t="e">
        <f t="shared" si="38"/>
        <v>#REF!</v>
      </c>
      <c r="BG92" s="43" t="e">
        <f t="shared" si="38"/>
        <v>#REF!</v>
      </c>
      <c r="BH92" s="57" t="e">
        <f t="shared" si="39"/>
        <v>#REF!</v>
      </c>
      <c r="BI92" s="57" t="e">
        <f t="shared" si="35"/>
        <v>#REF!</v>
      </c>
      <c r="BJ92" s="57" t="e">
        <f t="shared" si="35"/>
        <v>#REF!</v>
      </c>
      <c r="BK92" s="57" t="e">
        <f t="shared" si="35"/>
        <v>#REF!</v>
      </c>
      <c r="BL92" s="57" t="e">
        <f t="shared" ref="BL92:CD92" si="45">BL12*0.85*0.9</f>
        <v>#REF!</v>
      </c>
      <c r="BM92" s="57" t="e">
        <f t="shared" si="45"/>
        <v>#REF!</v>
      </c>
      <c r="BN92" s="57" t="e">
        <f t="shared" si="45"/>
        <v>#REF!</v>
      </c>
      <c r="BO92" s="57" t="e">
        <f t="shared" si="45"/>
        <v>#REF!</v>
      </c>
      <c r="BP92" s="57" t="e">
        <f t="shared" si="45"/>
        <v>#REF!</v>
      </c>
      <c r="BQ92" s="57" t="e">
        <f t="shared" si="45"/>
        <v>#REF!</v>
      </c>
      <c r="BR92" s="57" t="e">
        <f t="shared" si="45"/>
        <v>#REF!</v>
      </c>
      <c r="BS92" s="57" t="e">
        <f t="shared" si="45"/>
        <v>#REF!</v>
      </c>
      <c r="BT92" s="57" t="e">
        <f t="shared" si="45"/>
        <v>#REF!</v>
      </c>
      <c r="BU92" s="57" t="e">
        <f t="shared" si="45"/>
        <v>#REF!</v>
      </c>
      <c r="BV92" s="57" t="e">
        <f t="shared" si="45"/>
        <v>#REF!</v>
      </c>
      <c r="BW92" s="57" t="e">
        <f t="shared" si="45"/>
        <v>#REF!</v>
      </c>
      <c r="BX92" s="57" t="e">
        <f t="shared" si="45"/>
        <v>#REF!</v>
      </c>
      <c r="BY92" s="57" t="e">
        <f t="shared" si="45"/>
        <v>#REF!</v>
      </c>
      <c r="BZ92" s="57" t="e">
        <f t="shared" si="45"/>
        <v>#REF!</v>
      </c>
      <c r="CA92" s="57" t="e">
        <f t="shared" si="45"/>
        <v>#REF!</v>
      </c>
      <c r="CB92" s="57" t="e">
        <f t="shared" si="45"/>
        <v>#REF!</v>
      </c>
      <c r="CC92" s="57" t="e">
        <f t="shared" si="45"/>
        <v>#REF!</v>
      </c>
      <c r="CD92" s="57" t="e">
        <f t="shared" si="45"/>
        <v>#REF!</v>
      </c>
    </row>
    <row r="93" spans="1:82" s="9" customFormat="1" ht="12" customHeight="1" x14ac:dyDescent="0.2">
      <c r="A93" s="8">
        <v>2</v>
      </c>
      <c r="B93" s="43" t="e">
        <f t="shared" si="37"/>
        <v>#REF!</v>
      </c>
      <c r="C93" s="43" t="e">
        <f t="shared" si="37"/>
        <v>#REF!</v>
      </c>
      <c r="D93" s="43" t="e">
        <f t="shared" si="37"/>
        <v>#REF!</v>
      </c>
      <c r="E93" s="43" t="e">
        <f t="shared" si="37"/>
        <v>#REF!</v>
      </c>
      <c r="F93" s="43" t="e">
        <f t="shared" si="37"/>
        <v>#REF!</v>
      </c>
      <c r="G93" s="43" t="e">
        <f t="shared" si="37"/>
        <v>#REF!</v>
      </c>
      <c r="H93" s="43" t="e">
        <f t="shared" si="37"/>
        <v>#REF!</v>
      </c>
      <c r="I93" s="43" t="e">
        <f t="shared" si="37"/>
        <v>#REF!</v>
      </c>
      <c r="J93" s="43" t="e">
        <f t="shared" si="37"/>
        <v>#REF!</v>
      </c>
      <c r="K93" s="43" t="e">
        <f t="shared" si="37"/>
        <v>#REF!</v>
      </c>
      <c r="L93" s="43" t="e">
        <f t="shared" si="37"/>
        <v>#REF!</v>
      </c>
      <c r="M93" s="43" t="e">
        <f t="shared" si="37"/>
        <v>#REF!</v>
      </c>
      <c r="N93" s="43" t="e">
        <f t="shared" si="37"/>
        <v>#REF!</v>
      </c>
      <c r="O93" s="43" t="e">
        <f t="shared" si="37"/>
        <v>#REF!</v>
      </c>
      <c r="P93" s="43" t="e">
        <f t="shared" si="37"/>
        <v>#REF!</v>
      </c>
      <c r="Q93" s="43" t="e">
        <f t="shared" si="37"/>
        <v>#REF!</v>
      </c>
      <c r="R93" s="43" t="e">
        <f t="shared" si="44"/>
        <v>#REF!</v>
      </c>
      <c r="S93" s="43" t="e">
        <f t="shared" si="44"/>
        <v>#REF!</v>
      </c>
      <c r="T93" s="43" t="e">
        <f t="shared" si="44"/>
        <v>#REF!</v>
      </c>
      <c r="U93" s="43" t="e">
        <f t="shared" si="44"/>
        <v>#REF!</v>
      </c>
      <c r="V93" s="43" t="e">
        <f t="shared" si="44"/>
        <v>#REF!</v>
      </c>
      <c r="W93" s="43" t="e">
        <f t="shared" si="44"/>
        <v>#REF!</v>
      </c>
      <c r="X93" s="43" t="e">
        <f t="shared" si="44"/>
        <v>#REF!</v>
      </c>
      <c r="Y93" s="43" t="e">
        <f t="shared" si="44"/>
        <v>#REF!</v>
      </c>
      <c r="Z93" s="43" t="e">
        <f t="shared" si="44"/>
        <v>#REF!</v>
      </c>
      <c r="AA93" s="43" t="e">
        <f t="shared" si="44"/>
        <v>#REF!</v>
      </c>
      <c r="AB93" s="43" t="e">
        <f t="shared" si="44"/>
        <v>#REF!</v>
      </c>
      <c r="AC93" s="43" t="e">
        <f t="shared" si="44"/>
        <v>#REF!</v>
      </c>
      <c r="AD93" s="43" t="e">
        <f t="shared" si="44"/>
        <v>#REF!</v>
      </c>
      <c r="AE93" s="43" t="e">
        <f t="shared" si="44"/>
        <v>#REF!</v>
      </c>
      <c r="AF93" s="43" t="e">
        <f t="shared" si="44"/>
        <v>#REF!</v>
      </c>
      <c r="AG93" s="43" t="e">
        <f t="shared" si="44"/>
        <v>#REF!</v>
      </c>
      <c r="AH93" s="43" t="e">
        <f t="shared" si="44"/>
        <v>#REF!</v>
      </c>
      <c r="AI93" s="43" t="e">
        <f t="shared" si="44"/>
        <v>#REF!</v>
      </c>
      <c r="AJ93" s="43" t="e">
        <f t="shared" si="44"/>
        <v>#REF!</v>
      </c>
      <c r="AK93" s="43" t="e">
        <f t="shared" si="44"/>
        <v>#REF!</v>
      </c>
      <c r="AL93" s="43" t="e">
        <f t="shared" si="44"/>
        <v>#REF!</v>
      </c>
      <c r="AM93" s="43" t="e">
        <f t="shared" si="44"/>
        <v>#REF!</v>
      </c>
      <c r="AN93" s="43" t="e">
        <f t="shared" si="44"/>
        <v>#REF!</v>
      </c>
      <c r="AO93" s="43" t="e">
        <f t="shared" si="44"/>
        <v>#REF!</v>
      </c>
      <c r="AP93" s="43" t="e">
        <f t="shared" si="44"/>
        <v>#REF!</v>
      </c>
      <c r="AQ93" s="43" t="e">
        <f t="shared" si="44"/>
        <v>#REF!</v>
      </c>
      <c r="AR93" s="43" t="e">
        <f t="shared" si="44"/>
        <v>#REF!</v>
      </c>
      <c r="AS93" s="43" t="e">
        <f t="shared" si="44"/>
        <v>#REF!</v>
      </c>
      <c r="AT93" s="43" t="e">
        <f t="shared" si="44"/>
        <v>#REF!</v>
      </c>
      <c r="AU93" s="43" t="e">
        <f t="shared" si="44"/>
        <v>#REF!</v>
      </c>
      <c r="AV93" s="43" t="e">
        <f t="shared" si="44"/>
        <v>#REF!</v>
      </c>
      <c r="AW93" s="43" t="e">
        <f t="shared" si="38"/>
        <v>#REF!</v>
      </c>
      <c r="AX93" s="43" t="e">
        <f t="shared" si="38"/>
        <v>#REF!</v>
      </c>
      <c r="AY93" s="43" t="e">
        <f t="shared" si="38"/>
        <v>#REF!</v>
      </c>
      <c r="AZ93" s="43" t="e">
        <f t="shared" si="38"/>
        <v>#REF!</v>
      </c>
      <c r="BA93" s="43" t="e">
        <f t="shared" si="38"/>
        <v>#REF!</v>
      </c>
      <c r="BB93" s="43" t="e">
        <f t="shared" si="38"/>
        <v>#REF!</v>
      </c>
      <c r="BC93" s="43" t="e">
        <f t="shared" si="38"/>
        <v>#REF!</v>
      </c>
      <c r="BD93" s="43" t="e">
        <f t="shared" si="38"/>
        <v>#REF!</v>
      </c>
      <c r="BE93" s="43" t="e">
        <f t="shared" si="38"/>
        <v>#REF!</v>
      </c>
      <c r="BF93" s="43" t="e">
        <f t="shared" si="38"/>
        <v>#REF!</v>
      </c>
      <c r="BG93" s="43" t="e">
        <f t="shared" si="38"/>
        <v>#REF!</v>
      </c>
      <c r="BH93" s="57" t="e">
        <f t="shared" si="39"/>
        <v>#REF!</v>
      </c>
      <c r="BI93" s="57" t="e">
        <f t="shared" si="35"/>
        <v>#REF!</v>
      </c>
      <c r="BJ93" s="57" t="e">
        <f t="shared" si="35"/>
        <v>#REF!</v>
      </c>
      <c r="BK93" s="57" t="e">
        <f t="shared" si="35"/>
        <v>#REF!</v>
      </c>
      <c r="BL93" s="57" t="e">
        <f t="shared" ref="BL93:CD93" si="46">BL13*0.85*0.9</f>
        <v>#REF!</v>
      </c>
      <c r="BM93" s="57" t="e">
        <f t="shared" si="46"/>
        <v>#REF!</v>
      </c>
      <c r="BN93" s="57" t="e">
        <f t="shared" si="46"/>
        <v>#REF!</v>
      </c>
      <c r="BO93" s="57" t="e">
        <f t="shared" si="46"/>
        <v>#REF!</v>
      </c>
      <c r="BP93" s="57" t="e">
        <f t="shared" si="46"/>
        <v>#REF!</v>
      </c>
      <c r="BQ93" s="57" t="e">
        <f t="shared" si="46"/>
        <v>#REF!</v>
      </c>
      <c r="BR93" s="57" t="e">
        <f t="shared" si="46"/>
        <v>#REF!</v>
      </c>
      <c r="BS93" s="57" t="e">
        <f t="shared" si="46"/>
        <v>#REF!</v>
      </c>
      <c r="BT93" s="57" t="e">
        <f t="shared" si="46"/>
        <v>#REF!</v>
      </c>
      <c r="BU93" s="57" t="e">
        <f t="shared" si="46"/>
        <v>#REF!</v>
      </c>
      <c r="BV93" s="57" t="e">
        <f t="shared" si="46"/>
        <v>#REF!</v>
      </c>
      <c r="BW93" s="57" t="e">
        <f t="shared" si="46"/>
        <v>#REF!</v>
      </c>
      <c r="BX93" s="57" t="e">
        <f t="shared" si="46"/>
        <v>#REF!</v>
      </c>
      <c r="BY93" s="57" t="e">
        <f t="shared" si="46"/>
        <v>#REF!</v>
      </c>
      <c r="BZ93" s="57" t="e">
        <f t="shared" si="46"/>
        <v>#REF!</v>
      </c>
      <c r="CA93" s="57" t="e">
        <f t="shared" si="46"/>
        <v>#REF!</v>
      </c>
      <c r="CB93" s="57" t="e">
        <f t="shared" si="46"/>
        <v>#REF!</v>
      </c>
      <c r="CC93" s="57" t="e">
        <f t="shared" si="46"/>
        <v>#REF!</v>
      </c>
      <c r="CD93" s="57" t="e">
        <f t="shared" si="46"/>
        <v>#REF!</v>
      </c>
    </row>
    <row r="94" spans="1:82" s="9" customFormat="1" ht="12" customHeight="1" x14ac:dyDescent="0.2">
      <c r="A94" s="146" t="s">
        <v>66</v>
      </c>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34"/>
      <c r="AO94" s="34"/>
      <c r="AP94" s="34"/>
      <c r="AQ94" s="34"/>
      <c r="AR94" s="34"/>
      <c r="AS94" s="34"/>
      <c r="AT94" s="34"/>
      <c r="AU94" s="34"/>
      <c r="AV94" s="34"/>
      <c r="AW94" s="43"/>
      <c r="AX94" s="43"/>
      <c r="AY94" s="43"/>
      <c r="AZ94" s="43"/>
      <c r="BA94" s="43"/>
      <c r="BB94" s="43"/>
      <c r="BC94" s="43"/>
      <c r="BD94" s="43"/>
      <c r="BE94" s="43"/>
      <c r="BF94" s="43"/>
      <c r="BG94" s="43"/>
      <c r="BH94" s="57"/>
      <c r="BI94" s="57"/>
      <c r="BJ94" s="57"/>
      <c r="BK94" s="57"/>
      <c r="BL94" s="57"/>
      <c r="BM94" s="57"/>
      <c r="BN94" s="57"/>
      <c r="BO94" s="57"/>
      <c r="BP94" s="57"/>
      <c r="BQ94" s="57"/>
      <c r="BR94" s="57"/>
      <c r="BS94" s="57"/>
      <c r="BT94" s="57"/>
      <c r="BU94" s="57"/>
      <c r="BV94" s="57"/>
      <c r="BW94" s="57"/>
      <c r="BX94" s="57"/>
      <c r="BY94" s="57"/>
      <c r="BZ94" s="57"/>
      <c r="CA94" s="57"/>
      <c r="CB94" s="57"/>
      <c r="CC94" s="57"/>
      <c r="CD94" s="57"/>
    </row>
    <row r="95" spans="1:82" s="9" customFormat="1" ht="12" customHeight="1" x14ac:dyDescent="0.2">
      <c r="A95" s="52" t="s">
        <v>37</v>
      </c>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53" t="e">
        <f>AN15*0.8*0.9</f>
        <v>#REF!</v>
      </c>
      <c r="AO95" s="43" t="e">
        <f t="shared" ref="AO95:AV96" si="47">AO15*0.8*0.9</f>
        <v>#REF!</v>
      </c>
      <c r="AP95" s="43" t="e">
        <f t="shared" si="47"/>
        <v>#REF!</v>
      </c>
      <c r="AQ95" s="43" t="e">
        <f t="shared" si="47"/>
        <v>#REF!</v>
      </c>
      <c r="AR95" s="43" t="e">
        <f t="shared" si="47"/>
        <v>#REF!</v>
      </c>
      <c r="AS95" s="43" t="e">
        <f t="shared" si="47"/>
        <v>#REF!</v>
      </c>
      <c r="AT95" s="43" t="e">
        <f t="shared" si="47"/>
        <v>#REF!</v>
      </c>
      <c r="AU95" s="43" t="e">
        <f t="shared" si="47"/>
        <v>#REF!</v>
      </c>
      <c r="AV95" s="43" t="e">
        <f t="shared" si="47"/>
        <v>#REF!</v>
      </c>
      <c r="AW95" s="43" t="e">
        <f t="shared" si="38"/>
        <v>#REF!</v>
      </c>
      <c r="AX95" s="43" t="e">
        <f t="shared" si="38"/>
        <v>#REF!</v>
      </c>
      <c r="AY95" s="43" t="e">
        <f t="shared" si="38"/>
        <v>#REF!</v>
      </c>
      <c r="AZ95" s="43" t="e">
        <f t="shared" si="38"/>
        <v>#REF!</v>
      </c>
      <c r="BA95" s="43" t="e">
        <f t="shared" si="38"/>
        <v>#REF!</v>
      </c>
      <c r="BB95" s="43" t="e">
        <f t="shared" si="38"/>
        <v>#REF!</v>
      </c>
      <c r="BC95" s="43" t="e">
        <f t="shared" si="38"/>
        <v>#REF!</v>
      </c>
      <c r="BD95" s="43" t="e">
        <f t="shared" si="38"/>
        <v>#REF!</v>
      </c>
      <c r="BE95" s="43" t="e">
        <f t="shared" si="38"/>
        <v>#REF!</v>
      </c>
      <c r="BF95" s="43" t="e">
        <f t="shared" si="38"/>
        <v>#REF!</v>
      </c>
      <c r="BG95" s="43" t="e">
        <f t="shared" si="38"/>
        <v>#REF!</v>
      </c>
      <c r="BH95" s="57" t="e">
        <f t="shared" si="39"/>
        <v>#REF!</v>
      </c>
      <c r="BI95" s="57" t="e">
        <f t="shared" si="35"/>
        <v>#REF!</v>
      </c>
      <c r="BJ95" s="57" t="e">
        <f t="shared" si="35"/>
        <v>#REF!</v>
      </c>
      <c r="BK95" s="57" t="e">
        <f t="shared" si="35"/>
        <v>#REF!</v>
      </c>
      <c r="BL95" s="57" t="e">
        <f t="shared" ref="BL95:CD95" si="48">BL15*0.85*0.9</f>
        <v>#REF!</v>
      </c>
      <c r="BM95" s="57" t="e">
        <f t="shared" si="48"/>
        <v>#REF!</v>
      </c>
      <c r="BN95" s="57" t="e">
        <f t="shared" si="48"/>
        <v>#REF!</v>
      </c>
      <c r="BO95" s="57" t="e">
        <f t="shared" si="48"/>
        <v>#REF!</v>
      </c>
      <c r="BP95" s="57" t="e">
        <f t="shared" si="48"/>
        <v>#REF!</v>
      </c>
      <c r="BQ95" s="57" t="e">
        <f t="shared" si="48"/>
        <v>#REF!</v>
      </c>
      <c r="BR95" s="57" t="e">
        <f t="shared" si="48"/>
        <v>#REF!</v>
      </c>
      <c r="BS95" s="57" t="e">
        <f t="shared" si="48"/>
        <v>#REF!</v>
      </c>
      <c r="BT95" s="57" t="e">
        <f t="shared" si="48"/>
        <v>#REF!</v>
      </c>
      <c r="BU95" s="57" t="e">
        <f t="shared" si="48"/>
        <v>#REF!</v>
      </c>
      <c r="BV95" s="57" t="e">
        <f t="shared" si="48"/>
        <v>#REF!</v>
      </c>
      <c r="BW95" s="57" t="e">
        <f t="shared" si="48"/>
        <v>#REF!</v>
      </c>
      <c r="BX95" s="57" t="e">
        <f t="shared" si="48"/>
        <v>#REF!</v>
      </c>
      <c r="BY95" s="57" t="e">
        <f t="shared" si="48"/>
        <v>#REF!</v>
      </c>
      <c r="BZ95" s="57" t="e">
        <f t="shared" si="48"/>
        <v>#REF!</v>
      </c>
      <c r="CA95" s="57" t="e">
        <f t="shared" si="48"/>
        <v>#REF!</v>
      </c>
      <c r="CB95" s="57" t="e">
        <f t="shared" si="48"/>
        <v>#REF!</v>
      </c>
      <c r="CC95" s="57" t="e">
        <f t="shared" si="48"/>
        <v>#REF!</v>
      </c>
      <c r="CD95" s="57" t="e">
        <f t="shared" si="48"/>
        <v>#REF!</v>
      </c>
    </row>
    <row r="96" spans="1:82" s="9" customFormat="1" ht="12" customHeight="1" x14ac:dyDescent="0.2">
      <c r="A96" s="52">
        <v>2</v>
      </c>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53" t="e">
        <f>AN16*0.8*0.9</f>
        <v>#REF!</v>
      </c>
      <c r="AO96" s="43" t="e">
        <f t="shared" si="47"/>
        <v>#REF!</v>
      </c>
      <c r="AP96" s="43" t="e">
        <f t="shared" si="47"/>
        <v>#REF!</v>
      </c>
      <c r="AQ96" s="43" t="e">
        <f t="shared" si="47"/>
        <v>#REF!</v>
      </c>
      <c r="AR96" s="43" t="e">
        <f t="shared" si="47"/>
        <v>#REF!</v>
      </c>
      <c r="AS96" s="43" t="e">
        <f t="shared" si="47"/>
        <v>#REF!</v>
      </c>
      <c r="AT96" s="43" t="e">
        <f t="shared" si="47"/>
        <v>#REF!</v>
      </c>
      <c r="AU96" s="43" t="e">
        <f t="shared" si="47"/>
        <v>#REF!</v>
      </c>
      <c r="AV96" s="43" t="e">
        <f t="shared" si="47"/>
        <v>#REF!</v>
      </c>
      <c r="AW96" s="43" t="e">
        <f t="shared" si="38"/>
        <v>#REF!</v>
      </c>
      <c r="AX96" s="43" t="e">
        <f t="shared" si="38"/>
        <v>#REF!</v>
      </c>
      <c r="AY96" s="43" t="e">
        <f t="shared" si="38"/>
        <v>#REF!</v>
      </c>
      <c r="AZ96" s="43" t="e">
        <f t="shared" si="38"/>
        <v>#REF!</v>
      </c>
      <c r="BA96" s="43" t="e">
        <f t="shared" si="38"/>
        <v>#REF!</v>
      </c>
      <c r="BB96" s="43" t="e">
        <f t="shared" si="38"/>
        <v>#REF!</v>
      </c>
      <c r="BC96" s="43" t="e">
        <f t="shared" si="38"/>
        <v>#REF!</v>
      </c>
      <c r="BD96" s="43" t="e">
        <f t="shared" si="38"/>
        <v>#REF!</v>
      </c>
      <c r="BE96" s="43" t="e">
        <f t="shared" si="38"/>
        <v>#REF!</v>
      </c>
      <c r="BF96" s="43" t="e">
        <f t="shared" si="38"/>
        <v>#REF!</v>
      </c>
      <c r="BG96" s="43" t="e">
        <f t="shared" si="38"/>
        <v>#REF!</v>
      </c>
      <c r="BH96" s="57" t="e">
        <f t="shared" si="39"/>
        <v>#REF!</v>
      </c>
      <c r="BI96" s="57" t="e">
        <f t="shared" si="35"/>
        <v>#REF!</v>
      </c>
      <c r="BJ96" s="57" t="e">
        <f t="shared" si="35"/>
        <v>#REF!</v>
      </c>
      <c r="BK96" s="57" t="e">
        <f t="shared" si="35"/>
        <v>#REF!</v>
      </c>
      <c r="BL96" s="57" t="e">
        <f t="shared" ref="BL96:CD96" si="49">BL16*0.85*0.9</f>
        <v>#REF!</v>
      </c>
      <c r="BM96" s="57" t="e">
        <f t="shared" si="49"/>
        <v>#REF!</v>
      </c>
      <c r="BN96" s="57" t="e">
        <f t="shared" si="49"/>
        <v>#REF!</v>
      </c>
      <c r="BO96" s="57" t="e">
        <f t="shared" si="49"/>
        <v>#REF!</v>
      </c>
      <c r="BP96" s="57" t="e">
        <f t="shared" si="49"/>
        <v>#REF!</v>
      </c>
      <c r="BQ96" s="57" t="e">
        <f t="shared" si="49"/>
        <v>#REF!</v>
      </c>
      <c r="BR96" s="57" t="e">
        <f t="shared" si="49"/>
        <v>#REF!</v>
      </c>
      <c r="BS96" s="57" t="e">
        <f t="shared" si="49"/>
        <v>#REF!</v>
      </c>
      <c r="BT96" s="57" t="e">
        <f t="shared" si="49"/>
        <v>#REF!</v>
      </c>
      <c r="BU96" s="57" t="e">
        <f t="shared" si="49"/>
        <v>#REF!</v>
      </c>
      <c r="BV96" s="57" t="e">
        <f t="shared" si="49"/>
        <v>#REF!</v>
      </c>
      <c r="BW96" s="57" t="e">
        <f t="shared" si="49"/>
        <v>#REF!</v>
      </c>
      <c r="BX96" s="57" t="e">
        <f t="shared" si="49"/>
        <v>#REF!</v>
      </c>
      <c r="BY96" s="57" t="e">
        <f t="shared" si="49"/>
        <v>#REF!</v>
      </c>
      <c r="BZ96" s="57" t="e">
        <f t="shared" si="49"/>
        <v>#REF!</v>
      </c>
      <c r="CA96" s="57" t="e">
        <f t="shared" si="49"/>
        <v>#REF!</v>
      </c>
      <c r="CB96" s="57" t="e">
        <f t="shared" si="49"/>
        <v>#REF!</v>
      </c>
      <c r="CC96" s="57" t="e">
        <f t="shared" si="49"/>
        <v>#REF!</v>
      </c>
      <c r="CD96" s="57" t="e">
        <f t="shared" si="49"/>
        <v>#REF!</v>
      </c>
    </row>
    <row r="97" spans="1:82" s="9" customFormat="1" ht="12" customHeight="1" x14ac:dyDescent="0.2">
      <c r="A97" s="146" t="s">
        <v>67</v>
      </c>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34"/>
      <c r="AO97" s="43"/>
      <c r="AP97" s="43"/>
      <c r="AQ97" s="43"/>
      <c r="AR97" s="43"/>
      <c r="AS97" s="43"/>
      <c r="AT97" s="43"/>
      <c r="AU97" s="43"/>
      <c r="AV97" s="43"/>
      <c r="AW97" s="43"/>
      <c r="AX97" s="43"/>
      <c r="AY97" s="43"/>
      <c r="AZ97" s="43"/>
      <c r="BA97" s="43"/>
      <c r="BB97" s="43"/>
      <c r="BC97" s="43"/>
      <c r="BD97" s="43"/>
      <c r="BE97" s="43"/>
      <c r="BF97" s="43"/>
      <c r="BG97" s="43"/>
      <c r="BH97" s="57"/>
      <c r="BI97" s="57"/>
      <c r="BJ97" s="57"/>
      <c r="BK97" s="57"/>
      <c r="BL97" s="57"/>
      <c r="BM97" s="57"/>
      <c r="BN97" s="57"/>
      <c r="BO97" s="57"/>
      <c r="BP97" s="57"/>
      <c r="BQ97" s="57"/>
      <c r="BR97" s="57"/>
      <c r="BS97" s="57"/>
      <c r="BT97" s="57"/>
      <c r="BU97" s="57"/>
      <c r="BV97" s="57"/>
      <c r="BW97" s="57"/>
      <c r="BX97" s="57"/>
      <c r="BY97" s="57"/>
      <c r="BZ97" s="57"/>
      <c r="CA97" s="57"/>
      <c r="CB97" s="57"/>
      <c r="CC97" s="57"/>
      <c r="CD97" s="57"/>
    </row>
    <row r="98" spans="1:82" s="9" customFormat="1" ht="12" customHeight="1" x14ac:dyDescent="0.2">
      <c r="A98" s="52" t="s">
        <v>37</v>
      </c>
      <c r="B98" s="86"/>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53" t="e">
        <f t="shared" ref="AN98:AV105" si="50">AN18*0.8*0.9</f>
        <v>#REF!</v>
      </c>
      <c r="AO98" s="43" t="e">
        <f t="shared" si="50"/>
        <v>#REF!</v>
      </c>
      <c r="AP98" s="43" t="e">
        <f t="shared" si="50"/>
        <v>#REF!</v>
      </c>
      <c r="AQ98" s="43" t="e">
        <f t="shared" si="50"/>
        <v>#REF!</v>
      </c>
      <c r="AR98" s="43" t="e">
        <f t="shared" si="50"/>
        <v>#REF!</v>
      </c>
      <c r="AS98" s="43" t="e">
        <f t="shared" si="50"/>
        <v>#REF!</v>
      </c>
      <c r="AT98" s="43" t="e">
        <f t="shared" si="50"/>
        <v>#REF!</v>
      </c>
      <c r="AU98" s="43" t="e">
        <f t="shared" si="50"/>
        <v>#REF!</v>
      </c>
      <c r="AV98" s="43" t="e">
        <f t="shared" si="50"/>
        <v>#REF!</v>
      </c>
      <c r="AW98" s="43" t="e">
        <f t="shared" si="38"/>
        <v>#REF!</v>
      </c>
      <c r="AX98" s="43" t="e">
        <f t="shared" si="38"/>
        <v>#REF!</v>
      </c>
      <c r="AY98" s="43" t="e">
        <f t="shared" si="38"/>
        <v>#REF!</v>
      </c>
      <c r="AZ98" s="43" t="e">
        <f t="shared" si="38"/>
        <v>#REF!</v>
      </c>
      <c r="BA98" s="43" t="e">
        <f t="shared" si="38"/>
        <v>#REF!</v>
      </c>
      <c r="BB98" s="43" t="e">
        <f t="shared" si="38"/>
        <v>#REF!</v>
      </c>
      <c r="BC98" s="43" t="e">
        <f t="shared" si="38"/>
        <v>#REF!</v>
      </c>
      <c r="BD98" s="43" t="e">
        <f t="shared" si="38"/>
        <v>#REF!</v>
      </c>
      <c r="BE98" s="43" t="e">
        <f t="shared" si="38"/>
        <v>#REF!</v>
      </c>
      <c r="BF98" s="43" t="e">
        <f t="shared" si="38"/>
        <v>#REF!</v>
      </c>
      <c r="BG98" s="43" t="e">
        <f t="shared" si="38"/>
        <v>#REF!</v>
      </c>
      <c r="BH98" s="57" t="e">
        <f t="shared" si="39"/>
        <v>#REF!</v>
      </c>
      <c r="BI98" s="57" t="e">
        <f t="shared" si="35"/>
        <v>#REF!</v>
      </c>
      <c r="BJ98" s="57" t="e">
        <f t="shared" si="35"/>
        <v>#REF!</v>
      </c>
      <c r="BK98" s="57" t="e">
        <f t="shared" si="35"/>
        <v>#REF!</v>
      </c>
      <c r="BL98" s="57" t="e">
        <f t="shared" ref="BL98:CD98" si="51">BL18*0.85*0.9</f>
        <v>#REF!</v>
      </c>
      <c r="BM98" s="57" t="e">
        <f t="shared" si="51"/>
        <v>#REF!</v>
      </c>
      <c r="BN98" s="57" t="e">
        <f t="shared" si="51"/>
        <v>#REF!</v>
      </c>
      <c r="BO98" s="57" t="e">
        <f t="shared" si="51"/>
        <v>#REF!</v>
      </c>
      <c r="BP98" s="57" t="e">
        <f t="shared" si="51"/>
        <v>#REF!</v>
      </c>
      <c r="BQ98" s="57" t="e">
        <f t="shared" si="51"/>
        <v>#REF!</v>
      </c>
      <c r="BR98" s="57" t="e">
        <f t="shared" si="51"/>
        <v>#REF!</v>
      </c>
      <c r="BS98" s="57" t="e">
        <f t="shared" si="51"/>
        <v>#REF!</v>
      </c>
      <c r="BT98" s="57" t="e">
        <f t="shared" si="51"/>
        <v>#REF!</v>
      </c>
      <c r="BU98" s="57" t="e">
        <f t="shared" si="51"/>
        <v>#REF!</v>
      </c>
      <c r="BV98" s="57" t="e">
        <f t="shared" si="51"/>
        <v>#REF!</v>
      </c>
      <c r="BW98" s="57" t="e">
        <f t="shared" si="51"/>
        <v>#REF!</v>
      </c>
      <c r="BX98" s="57" t="e">
        <f t="shared" si="51"/>
        <v>#REF!</v>
      </c>
      <c r="BY98" s="57" t="e">
        <f t="shared" si="51"/>
        <v>#REF!</v>
      </c>
      <c r="BZ98" s="57" t="e">
        <f t="shared" si="51"/>
        <v>#REF!</v>
      </c>
      <c r="CA98" s="57" t="e">
        <f t="shared" si="51"/>
        <v>#REF!</v>
      </c>
      <c r="CB98" s="57" t="e">
        <f t="shared" si="51"/>
        <v>#REF!</v>
      </c>
      <c r="CC98" s="57" t="e">
        <f t="shared" si="51"/>
        <v>#REF!</v>
      </c>
      <c r="CD98" s="57" t="e">
        <f t="shared" si="51"/>
        <v>#REF!</v>
      </c>
    </row>
    <row r="99" spans="1:82" s="9" customFormat="1" ht="12" customHeight="1" x14ac:dyDescent="0.2">
      <c r="A99" s="52">
        <v>2</v>
      </c>
      <c r="B99" s="86"/>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53" t="e">
        <f t="shared" si="50"/>
        <v>#REF!</v>
      </c>
      <c r="AO99" s="43" t="e">
        <f t="shared" si="50"/>
        <v>#REF!</v>
      </c>
      <c r="AP99" s="43" t="e">
        <f t="shared" si="50"/>
        <v>#REF!</v>
      </c>
      <c r="AQ99" s="43" t="e">
        <f t="shared" si="50"/>
        <v>#REF!</v>
      </c>
      <c r="AR99" s="43" t="e">
        <f t="shared" si="50"/>
        <v>#REF!</v>
      </c>
      <c r="AS99" s="43" t="e">
        <f t="shared" si="50"/>
        <v>#REF!</v>
      </c>
      <c r="AT99" s="43" t="e">
        <f t="shared" si="50"/>
        <v>#REF!</v>
      </c>
      <c r="AU99" s="43" t="e">
        <f t="shared" si="50"/>
        <v>#REF!</v>
      </c>
      <c r="AV99" s="43" t="e">
        <f t="shared" si="50"/>
        <v>#REF!</v>
      </c>
      <c r="AW99" s="43" t="e">
        <f t="shared" si="38"/>
        <v>#REF!</v>
      </c>
      <c r="AX99" s="43" t="e">
        <f t="shared" si="38"/>
        <v>#REF!</v>
      </c>
      <c r="AY99" s="43" t="e">
        <f t="shared" si="38"/>
        <v>#REF!</v>
      </c>
      <c r="AZ99" s="43" t="e">
        <f t="shared" si="38"/>
        <v>#REF!</v>
      </c>
      <c r="BA99" s="43" t="e">
        <f t="shared" si="38"/>
        <v>#REF!</v>
      </c>
      <c r="BB99" s="43" t="e">
        <f t="shared" si="38"/>
        <v>#REF!</v>
      </c>
      <c r="BC99" s="43" t="e">
        <f t="shared" si="38"/>
        <v>#REF!</v>
      </c>
      <c r="BD99" s="43" t="e">
        <f t="shared" si="38"/>
        <v>#REF!</v>
      </c>
      <c r="BE99" s="43" t="e">
        <f t="shared" si="38"/>
        <v>#REF!</v>
      </c>
      <c r="BF99" s="43" t="e">
        <f t="shared" si="38"/>
        <v>#REF!</v>
      </c>
      <c r="BG99" s="43" t="e">
        <f t="shared" si="38"/>
        <v>#REF!</v>
      </c>
      <c r="BH99" s="57" t="e">
        <f t="shared" si="39"/>
        <v>#REF!</v>
      </c>
      <c r="BI99" s="57" t="e">
        <f t="shared" si="35"/>
        <v>#REF!</v>
      </c>
      <c r="BJ99" s="57" t="e">
        <f t="shared" si="35"/>
        <v>#REF!</v>
      </c>
      <c r="BK99" s="57" t="e">
        <f t="shared" si="35"/>
        <v>#REF!</v>
      </c>
      <c r="BL99" s="57" t="e">
        <f t="shared" ref="BL99:CD99" si="52">BL19*0.85*0.9</f>
        <v>#REF!</v>
      </c>
      <c r="BM99" s="57" t="e">
        <f t="shared" si="52"/>
        <v>#REF!</v>
      </c>
      <c r="BN99" s="57" t="e">
        <f t="shared" si="52"/>
        <v>#REF!</v>
      </c>
      <c r="BO99" s="57" t="e">
        <f t="shared" si="52"/>
        <v>#REF!</v>
      </c>
      <c r="BP99" s="57" t="e">
        <f t="shared" si="52"/>
        <v>#REF!</v>
      </c>
      <c r="BQ99" s="57" t="e">
        <f t="shared" si="52"/>
        <v>#REF!</v>
      </c>
      <c r="BR99" s="57" t="e">
        <f t="shared" si="52"/>
        <v>#REF!</v>
      </c>
      <c r="BS99" s="57" t="e">
        <f t="shared" si="52"/>
        <v>#REF!</v>
      </c>
      <c r="BT99" s="57" t="e">
        <f t="shared" si="52"/>
        <v>#REF!</v>
      </c>
      <c r="BU99" s="57" t="e">
        <f t="shared" si="52"/>
        <v>#REF!</v>
      </c>
      <c r="BV99" s="57" t="e">
        <f t="shared" si="52"/>
        <v>#REF!</v>
      </c>
      <c r="BW99" s="57" t="e">
        <f t="shared" si="52"/>
        <v>#REF!</v>
      </c>
      <c r="BX99" s="57" t="e">
        <f t="shared" si="52"/>
        <v>#REF!</v>
      </c>
      <c r="BY99" s="57" t="e">
        <f t="shared" si="52"/>
        <v>#REF!</v>
      </c>
      <c r="BZ99" s="57" t="e">
        <f t="shared" si="52"/>
        <v>#REF!</v>
      </c>
      <c r="CA99" s="57" t="e">
        <f t="shared" si="52"/>
        <v>#REF!</v>
      </c>
      <c r="CB99" s="57" t="e">
        <f t="shared" si="52"/>
        <v>#REF!</v>
      </c>
      <c r="CC99" s="57" t="e">
        <f t="shared" si="52"/>
        <v>#REF!</v>
      </c>
      <c r="CD99" s="57" t="e">
        <f t="shared" si="52"/>
        <v>#REF!</v>
      </c>
    </row>
    <row r="100" spans="1:82" s="9" customFormat="1" ht="12" customHeight="1" x14ac:dyDescent="0.2">
      <c r="A100" s="146" t="s">
        <v>68</v>
      </c>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34"/>
      <c r="AO100" s="43"/>
      <c r="AP100" s="43"/>
      <c r="AQ100" s="43"/>
      <c r="AR100" s="43"/>
      <c r="AS100" s="43"/>
      <c r="AT100" s="43"/>
      <c r="AU100" s="43"/>
      <c r="AV100" s="43"/>
      <c r="AW100" s="43"/>
      <c r="AX100" s="43"/>
      <c r="AY100" s="43"/>
      <c r="AZ100" s="43"/>
      <c r="BA100" s="43"/>
      <c r="BB100" s="43"/>
      <c r="BC100" s="43"/>
      <c r="BD100" s="43"/>
      <c r="BE100" s="43"/>
      <c r="BF100" s="43"/>
      <c r="BG100" s="43"/>
      <c r="BH100" s="57"/>
      <c r="BI100" s="57"/>
      <c r="BJ100" s="57"/>
      <c r="BK100" s="57"/>
      <c r="BL100" s="57"/>
      <c r="BM100" s="57"/>
      <c r="BN100" s="57"/>
      <c r="BO100" s="57"/>
      <c r="BP100" s="57"/>
      <c r="BQ100" s="57"/>
      <c r="BR100" s="57"/>
      <c r="BS100" s="57"/>
      <c r="BT100" s="57"/>
      <c r="BU100" s="57"/>
      <c r="BV100" s="57"/>
      <c r="BW100" s="57"/>
      <c r="BX100" s="57"/>
      <c r="BY100" s="57"/>
      <c r="BZ100" s="57"/>
      <c r="CA100" s="57"/>
      <c r="CB100" s="57"/>
      <c r="CC100" s="57"/>
      <c r="CD100" s="57"/>
    </row>
    <row r="101" spans="1:82" s="9" customFormat="1" ht="12" customHeight="1" x14ac:dyDescent="0.2">
      <c r="A101" s="52" t="s">
        <v>14</v>
      </c>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53" t="e">
        <f t="shared" si="50"/>
        <v>#REF!</v>
      </c>
      <c r="AO101" s="43" t="e">
        <f t="shared" si="50"/>
        <v>#REF!</v>
      </c>
      <c r="AP101" s="43" t="e">
        <f t="shared" si="50"/>
        <v>#REF!</v>
      </c>
      <c r="AQ101" s="43" t="e">
        <f t="shared" si="50"/>
        <v>#REF!</v>
      </c>
      <c r="AR101" s="43" t="e">
        <f t="shared" si="50"/>
        <v>#REF!</v>
      </c>
      <c r="AS101" s="43" t="e">
        <f t="shared" si="50"/>
        <v>#REF!</v>
      </c>
      <c r="AT101" s="43" t="e">
        <f t="shared" si="50"/>
        <v>#REF!</v>
      </c>
      <c r="AU101" s="43" t="e">
        <f t="shared" si="50"/>
        <v>#REF!</v>
      </c>
      <c r="AV101" s="43" t="e">
        <f t="shared" si="50"/>
        <v>#REF!</v>
      </c>
      <c r="AW101" s="43" t="e">
        <f t="shared" si="38"/>
        <v>#REF!</v>
      </c>
      <c r="AX101" s="43" t="e">
        <f t="shared" si="38"/>
        <v>#REF!</v>
      </c>
      <c r="AY101" s="43" t="e">
        <f t="shared" si="38"/>
        <v>#REF!</v>
      </c>
      <c r="AZ101" s="43" t="e">
        <f t="shared" si="38"/>
        <v>#REF!</v>
      </c>
      <c r="BA101" s="43" t="e">
        <f t="shared" si="38"/>
        <v>#REF!</v>
      </c>
      <c r="BB101" s="43" t="e">
        <f t="shared" si="38"/>
        <v>#REF!</v>
      </c>
      <c r="BC101" s="43" t="e">
        <f t="shared" si="38"/>
        <v>#REF!</v>
      </c>
      <c r="BD101" s="43" t="e">
        <f t="shared" si="38"/>
        <v>#REF!</v>
      </c>
      <c r="BE101" s="43" t="e">
        <f t="shared" si="38"/>
        <v>#REF!</v>
      </c>
      <c r="BF101" s="43" t="e">
        <f t="shared" si="38"/>
        <v>#REF!</v>
      </c>
      <c r="BG101" s="43" t="e">
        <f t="shared" si="38"/>
        <v>#REF!</v>
      </c>
      <c r="BH101" s="57" t="e">
        <f t="shared" si="39"/>
        <v>#REF!</v>
      </c>
      <c r="BI101" s="57" t="e">
        <f t="shared" si="35"/>
        <v>#REF!</v>
      </c>
      <c r="BJ101" s="57" t="e">
        <f t="shared" si="35"/>
        <v>#REF!</v>
      </c>
      <c r="BK101" s="57" t="e">
        <f t="shared" si="35"/>
        <v>#REF!</v>
      </c>
      <c r="BL101" s="57" t="e">
        <f t="shared" ref="BL101:CD101" si="53">BL21*0.85*0.9</f>
        <v>#REF!</v>
      </c>
      <c r="BM101" s="57" t="e">
        <f t="shared" si="53"/>
        <v>#REF!</v>
      </c>
      <c r="BN101" s="57" t="e">
        <f t="shared" si="53"/>
        <v>#REF!</v>
      </c>
      <c r="BO101" s="57" t="e">
        <f t="shared" si="53"/>
        <v>#REF!</v>
      </c>
      <c r="BP101" s="57" t="e">
        <f t="shared" si="53"/>
        <v>#REF!</v>
      </c>
      <c r="BQ101" s="57" t="e">
        <f t="shared" si="53"/>
        <v>#REF!</v>
      </c>
      <c r="BR101" s="57" t="e">
        <f t="shared" si="53"/>
        <v>#REF!</v>
      </c>
      <c r="BS101" s="57" t="e">
        <f t="shared" si="53"/>
        <v>#REF!</v>
      </c>
      <c r="BT101" s="57" t="e">
        <f t="shared" si="53"/>
        <v>#REF!</v>
      </c>
      <c r="BU101" s="57" t="e">
        <f t="shared" si="53"/>
        <v>#REF!</v>
      </c>
      <c r="BV101" s="57" t="e">
        <f t="shared" si="53"/>
        <v>#REF!</v>
      </c>
      <c r="BW101" s="57" t="e">
        <f t="shared" si="53"/>
        <v>#REF!</v>
      </c>
      <c r="BX101" s="57" t="e">
        <f t="shared" si="53"/>
        <v>#REF!</v>
      </c>
      <c r="BY101" s="57" t="e">
        <f t="shared" si="53"/>
        <v>#REF!</v>
      </c>
      <c r="BZ101" s="57" t="e">
        <f t="shared" si="53"/>
        <v>#REF!</v>
      </c>
      <c r="CA101" s="57" t="e">
        <f t="shared" si="53"/>
        <v>#REF!</v>
      </c>
      <c r="CB101" s="57" t="e">
        <f t="shared" si="53"/>
        <v>#REF!</v>
      </c>
      <c r="CC101" s="57" t="e">
        <f t="shared" si="53"/>
        <v>#REF!</v>
      </c>
      <c r="CD101" s="57" t="e">
        <f t="shared" si="53"/>
        <v>#REF!</v>
      </c>
    </row>
    <row r="102" spans="1:82" s="9" customFormat="1" ht="12" customHeight="1" x14ac:dyDescent="0.2">
      <c r="A102" s="146" t="s">
        <v>69</v>
      </c>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34"/>
      <c r="AO102" s="43"/>
      <c r="AP102" s="43"/>
      <c r="AQ102" s="43"/>
      <c r="AR102" s="43"/>
      <c r="AS102" s="43"/>
      <c r="AT102" s="43"/>
      <c r="AU102" s="43"/>
      <c r="AV102" s="43"/>
      <c r="AW102" s="43"/>
      <c r="AX102" s="43"/>
      <c r="AY102" s="43"/>
      <c r="AZ102" s="43"/>
      <c r="BA102" s="43"/>
      <c r="BB102" s="43"/>
      <c r="BC102" s="43"/>
      <c r="BD102" s="43"/>
      <c r="BE102" s="43"/>
      <c r="BF102" s="43"/>
      <c r="BG102" s="43"/>
      <c r="BH102" s="57"/>
      <c r="BI102" s="57"/>
      <c r="BJ102" s="57"/>
      <c r="BK102" s="57"/>
      <c r="BL102" s="57"/>
      <c r="BM102" s="57"/>
      <c r="BN102" s="57"/>
      <c r="BO102" s="57"/>
      <c r="BP102" s="57"/>
      <c r="BQ102" s="57"/>
      <c r="BR102" s="57"/>
      <c r="BS102" s="57"/>
      <c r="BT102" s="57"/>
      <c r="BU102" s="57"/>
      <c r="BV102" s="57"/>
      <c r="BW102" s="57"/>
      <c r="BX102" s="57"/>
      <c r="BY102" s="57"/>
      <c r="BZ102" s="57"/>
      <c r="CA102" s="57"/>
      <c r="CB102" s="57"/>
      <c r="CC102" s="57"/>
      <c r="CD102" s="57"/>
    </row>
    <row r="103" spans="1:82" x14ac:dyDescent="0.2">
      <c r="A103" s="52" t="s">
        <v>14</v>
      </c>
      <c r="B103" s="85"/>
      <c r="C103" s="85"/>
      <c r="D103" s="85"/>
      <c r="E103" s="85"/>
      <c r="AN103" s="53" t="e">
        <f t="shared" si="50"/>
        <v>#REF!</v>
      </c>
      <c r="AO103" s="43" t="e">
        <f t="shared" si="50"/>
        <v>#REF!</v>
      </c>
      <c r="AP103" s="43" t="e">
        <f t="shared" si="50"/>
        <v>#REF!</v>
      </c>
      <c r="AQ103" s="43" t="e">
        <f t="shared" si="50"/>
        <v>#REF!</v>
      </c>
      <c r="AR103" s="43" t="e">
        <f t="shared" si="50"/>
        <v>#REF!</v>
      </c>
      <c r="AS103" s="43" t="e">
        <f t="shared" si="50"/>
        <v>#REF!</v>
      </c>
      <c r="AT103" s="43" t="e">
        <f t="shared" si="50"/>
        <v>#REF!</v>
      </c>
      <c r="AU103" s="43" t="e">
        <f t="shared" si="50"/>
        <v>#REF!</v>
      </c>
      <c r="AV103" s="43" t="e">
        <f t="shared" si="50"/>
        <v>#REF!</v>
      </c>
      <c r="AW103" s="43" t="e">
        <f t="shared" ref="AW103:BG105" si="54">AW23*0.9*0.9</f>
        <v>#REF!</v>
      </c>
      <c r="AX103" s="43" t="e">
        <f t="shared" si="54"/>
        <v>#REF!</v>
      </c>
      <c r="AY103" s="43" t="e">
        <f t="shared" si="54"/>
        <v>#REF!</v>
      </c>
      <c r="AZ103" s="43" t="e">
        <f t="shared" si="54"/>
        <v>#REF!</v>
      </c>
      <c r="BA103" s="43" t="e">
        <f t="shared" si="54"/>
        <v>#REF!</v>
      </c>
      <c r="BB103" s="43" t="e">
        <f t="shared" si="54"/>
        <v>#REF!</v>
      </c>
      <c r="BC103" s="43" t="e">
        <f t="shared" si="54"/>
        <v>#REF!</v>
      </c>
      <c r="BD103" s="43" t="e">
        <f t="shared" si="54"/>
        <v>#REF!</v>
      </c>
      <c r="BE103" s="43" t="e">
        <f t="shared" si="54"/>
        <v>#REF!</v>
      </c>
      <c r="BF103" s="43" t="e">
        <f t="shared" si="54"/>
        <v>#REF!</v>
      </c>
      <c r="BG103" s="43" t="e">
        <f t="shared" si="54"/>
        <v>#REF!</v>
      </c>
      <c r="BH103" s="57" t="e">
        <f t="shared" si="39"/>
        <v>#REF!</v>
      </c>
      <c r="BI103" s="57" t="e">
        <f t="shared" ref="BI103:BK105" si="55">BI23*0.85*0.9</f>
        <v>#REF!</v>
      </c>
      <c r="BJ103" s="57" t="e">
        <f t="shared" si="55"/>
        <v>#REF!</v>
      </c>
      <c r="BK103" s="57" t="e">
        <f t="shared" si="55"/>
        <v>#REF!</v>
      </c>
      <c r="BL103" s="57" t="e">
        <f t="shared" ref="BL103:CD103" si="56">BL23*0.85*0.9</f>
        <v>#REF!</v>
      </c>
      <c r="BM103" s="57" t="e">
        <f t="shared" si="56"/>
        <v>#REF!</v>
      </c>
      <c r="BN103" s="57" t="e">
        <f t="shared" si="56"/>
        <v>#REF!</v>
      </c>
      <c r="BO103" s="57" t="e">
        <f t="shared" si="56"/>
        <v>#REF!</v>
      </c>
      <c r="BP103" s="57" t="e">
        <f t="shared" si="56"/>
        <v>#REF!</v>
      </c>
      <c r="BQ103" s="57" t="e">
        <f t="shared" si="56"/>
        <v>#REF!</v>
      </c>
      <c r="BR103" s="57" t="e">
        <f t="shared" si="56"/>
        <v>#REF!</v>
      </c>
      <c r="BS103" s="57" t="e">
        <f t="shared" si="56"/>
        <v>#REF!</v>
      </c>
      <c r="BT103" s="57" t="e">
        <f t="shared" si="56"/>
        <v>#REF!</v>
      </c>
      <c r="BU103" s="57" t="e">
        <f t="shared" si="56"/>
        <v>#REF!</v>
      </c>
      <c r="BV103" s="57" t="e">
        <f t="shared" si="56"/>
        <v>#REF!</v>
      </c>
      <c r="BW103" s="57" t="e">
        <f t="shared" si="56"/>
        <v>#REF!</v>
      </c>
      <c r="BX103" s="57" t="e">
        <f t="shared" si="56"/>
        <v>#REF!</v>
      </c>
      <c r="BY103" s="57" t="e">
        <f t="shared" si="56"/>
        <v>#REF!</v>
      </c>
      <c r="BZ103" s="57" t="e">
        <f t="shared" si="56"/>
        <v>#REF!</v>
      </c>
      <c r="CA103" s="57" t="e">
        <f t="shared" si="56"/>
        <v>#REF!</v>
      </c>
      <c r="CB103" s="57" t="e">
        <f t="shared" si="56"/>
        <v>#REF!</v>
      </c>
      <c r="CC103" s="57" t="e">
        <f t="shared" si="56"/>
        <v>#REF!</v>
      </c>
      <c r="CD103" s="57" t="e">
        <f t="shared" si="56"/>
        <v>#REF!</v>
      </c>
    </row>
    <row r="104" spans="1:82" x14ac:dyDescent="0.2">
      <c r="A104" s="146" t="s">
        <v>70</v>
      </c>
      <c r="B104" s="85"/>
      <c r="C104" s="85"/>
      <c r="D104" s="85"/>
      <c r="E104" s="85"/>
      <c r="AN104" s="34"/>
      <c r="AO104" s="43"/>
      <c r="AP104" s="43"/>
      <c r="AQ104" s="43"/>
      <c r="AR104" s="43"/>
      <c r="AS104" s="43"/>
      <c r="AT104" s="43"/>
      <c r="AU104" s="43"/>
      <c r="AV104" s="43"/>
      <c r="AW104" s="43"/>
      <c r="AX104" s="43"/>
      <c r="AY104" s="43"/>
      <c r="AZ104" s="43"/>
      <c r="BA104" s="43"/>
      <c r="BB104" s="43"/>
      <c r="BC104" s="43"/>
      <c r="BD104" s="43"/>
      <c r="BE104" s="43"/>
      <c r="BF104" s="43"/>
      <c r="BG104" s="43"/>
      <c r="BH104" s="57"/>
      <c r="BI104" s="57"/>
      <c r="BJ104" s="57"/>
      <c r="BK104" s="57"/>
      <c r="BL104" s="57"/>
      <c r="BM104" s="57"/>
      <c r="BN104" s="57"/>
      <c r="BO104" s="57"/>
      <c r="BP104" s="57"/>
      <c r="BQ104" s="57"/>
      <c r="BR104" s="57"/>
      <c r="BS104" s="57"/>
      <c r="BT104" s="57"/>
      <c r="BU104" s="57"/>
      <c r="BV104" s="57"/>
      <c r="BW104" s="57"/>
      <c r="BX104" s="57"/>
      <c r="BY104" s="57"/>
      <c r="BZ104" s="57"/>
      <c r="CA104" s="57"/>
      <c r="CB104" s="57"/>
      <c r="CC104" s="57"/>
      <c r="CD104" s="57"/>
    </row>
    <row r="105" spans="1:82" x14ac:dyDescent="0.2">
      <c r="A105" s="52" t="s">
        <v>13</v>
      </c>
      <c r="B105" s="85"/>
      <c r="C105" s="85"/>
      <c r="D105" s="85"/>
      <c r="E105" s="85"/>
      <c r="AN105" s="53" t="e">
        <f t="shared" si="50"/>
        <v>#REF!</v>
      </c>
      <c r="AO105" s="43" t="e">
        <f t="shared" si="50"/>
        <v>#REF!</v>
      </c>
      <c r="AP105" s="43" t="e">
        <f t="shared" si="50"/>
        <v>#REF!</v>
      </c>
      <c r="AQ105" s="43" t="e">
        <f t="shared" si="50"/>
        <v>#REF!</v>
      </c>
      <c r="AR105" s="43" t="e">
        <f t="shared" si="50"/>
        <v>#REF!</v>
      </c>
      <c r="AS105" s="43" t="e">
        <f t="shared" si="50"/>
        <v>#REF!</v>
      </c>
      <c r="AT105" s="43" t="e">
        <f t="shared" si="50"/>
        <v>#REF!</v>
      </c>
      <c r="AU105" s="43" t="e">
        <f t="shared" si="50"/>
        <v>#REF!</v>
      </c>
      <c r="AV105" s="43" t="e">
        <f t="shared" si="50"/>
        <v>#REF!</v>
      </c>
      <c r="AW105" s="43" t="e">
        <f t="shared" si="54"/>
        <v>#REF!</v>
      </c>
      <c r="AX105" s="43" t="e">
        <f t="shared" si="54"/>
        <v>#REF!</v>
      </c>
      <c r="AY105" s="43" t="e">
        <f t="shared" si="54"/>
        <v>#REF!</v>
      </c>
      <c r="AZ105" s="43" t="e">
        <f t="shared" si="54"/>
        <v>#REF!</v>
      </c>
      <c r="BA105" s="43" t="e">
        <f t="shared" si="54"/>
        <v>#REF!</v>
      </c>
      <c r="BB105" s="43" t="e">
        <f t="shared" si="54"/>
        <v>#REF!</v>
      </c>
      <c r="BC105" s="43" t="e">
        <f t="shared" si="54"/>
        <v>#REF!</v>
      </c>
      <c r="BD105" s="43" t="e">
        <f t="shared" si="54"/>
        <v>#REF!</v>
      </c>
      <c r="BE105" s="43" t="e">
        <f t="shared" si="54"/>
        <v>#REF!</v>
      </c>
      <c r="BF105" s="43" t="e">
        <f t="shared" si="54"/>
        <v>#REF!</v>
      </c>
      <c r="BG105" s="43" t="e">
        <f t="shared" si="54"/>
        <v>#REF!</v>
      </c>
      <c r="BH105" s="57" t="e">
        <f t="shared" si="39"/>
        <v>#REF!</v>
      </c>
      <c r="BI105" s="57" t="e">
        <f t="shared" si="55"/>
        <v>#REF!</v>
      </c>
      <c r="BJ105" s="57" t="e">
        <f t="shared" si="55"/>
        <v>#REF!</v>
      </c>
      <c r="BK105" s="57" t="e">
        <f t="shared" si="55"/>
        <v>#REF!</v>
      </c>
      <c r="BL105" s="57" t="e">
        <f t="shared" ref="BL105:CD105" si="57">BL25*0.85*0.9</f>
        <v>#REF!</v>
      </c>
      <c r="BM105" s="57" t="e">
        <f t="shared" si="57"/>
        <v>#REF!</v>
      </c>
      <c r="BN105" s="57" t="e">
        <f t="shared" si="57"/>
        <v>#REF!</v>
      </c>
      <c r="BO105" s="57" t="e">
        <f t="shared" si="57"/>
        <v>#REF!</v>
      </c>
      <c r="BP105" s="57" t="e">
        <f t="shared" si="57"/>
        <v>#REF!</v>
      </c>
      <c r="BQ105" s="57" t="e">
        <f t="shared" si="57"/>
        <v>#REF!</v>
      </c>
      <c r="BR105" s="57" t="e">
        <f t="shared" si="57"/>
        <v>#REF!</v>
      </c>
      <c r="BS105" s="57" t="e">
        <f t="shared" si="57"/>
        <v>#REF!</v>
      </c>
      <c r="BT105" s="57" t="e">
        <f t="shared" si="57"/>
        <v>#REF!</v>
      </c>
      <c r="BU105" s="57" t="e">
        <f t="shared" si="57"/>
        <v>#REF!</v>
      </c>
      <c r="BV105" s="57" t="e">
        <f t="shared" si="57"/>
        <v>#REF!</v>
      </c>
      <c r="BW105" s="57" t="e">
        <f t="shared" si="57"/>
        <v>#REF!</v>
      </c>
      <c r="BX105" s="57" t="e">
        <f t="shared" si="57"/>
        <v>#REF!</v>
      </c>
      <c r="BY105" s="57" t="e">
        <f t="shared" si="57"/>
        <v>#REF!</v>
      </c>
      <c r="BZ105" s="57" t="e">
        <f t="shared" si="57"/>
        <v>#REF!</v>
      </c>
      <c r="CA105" s="57" t="e">
        <f t="shared" si="57"/>
        <v>#REF!</v>
      </c>
      <c r="CB105" s="57" t="e">
        <f t="shared" si="57"/>
        <v>#REF!</v>
      </c>
      <c r="CC105" s="57" t="e">
        <f t="shared" si="57"/>
        <v>#REF!</v>
      </c>
      <c r="CD105" s="57" t="e">
        <f t="shared" si="57"/>
        <v>#REF!</v>
      </c>
    </row>
    <row r="106" spans="1:82" x14ac:dyDescent="0.2">
      <c r="A106" s="97" t="s">
        <v>81</v>
      </c>
      <c r="B106" s="85"/>
      <c r="C106" s="85"/>
      <c r="D106" s="85"/>
      <c r="E106" s="85"/>
    </row>
    <row r="107" spans="1:82" ht="60" x14ac:dyDescent="0.2">
      <c r="A107" s="76" t="s">
        <v>96</v>
      </c>
      <c r="B107" s="85"/>
      <c r="C107" s="85"/>
      <c r="D107" s="85"/>
      <c r="E107" s="85"/>
    </row>
    <row r="109" spans="1:82" x14ac:dyDescent="0.2">
      <c r="A109" s="98" t="s">
        <v>83</v>
      </c>
      <c r="B109" s="147"/>
      <c r="C109" s="147"/>
      <c r="D109" s="147"/>
      <c r="E109" s="147"/>
      <c r="F109" s="147"/>
      <c r="G109" s="147"/>
      <c r="H109" s="147"/>
      <c r="I109" s="147"/>
      <c r="J109" s="147"/>
      <c r="K109" s="147"/>
      <c r="L109" s="147"/>
      <c r="M109" s="147"/>
      <c r="N109" s="147"/>
      <c r="O109" s="147"/>
      <c r="P109" s="147"/>
      <c r="Q109" s="147"/>
      <c r="R109" s="147"/>
      <c r="S109" s="147"/>
      <c r="T109" s="147"/>
      <c r="U109" s="147"/>
      <c r="V109" s="147"/>
      <c r="W109" s="147"/>
      <c r="X109" s="147"/>
      <c r="Y109" s="147"/>
      <c r="Z109" s="147"/>
      <c r="AA109" s="147"/>
      <c r="AB109" s="147"/>
      <c r="AC109" s="147"/>
      <c r="AD109" s="147"/>
      <c r="AE109" s="148"/>
      <c r="AF109" s="148"/>
      <c r="AG109" s="148"/>
      <c r="AH109" s="148"/>
      <c r="AI109" s="148"/>
      <c r="AJ109" s="148"/>
      <c r="AK109" s="148"/>
      <c r="AL109" s="148"/>
      <c r="AM109" s="148"/>
      <c r="AN109" s="148"/>
      <c r="AO109" s="148"/>
    </row>
    <row r="110" spans="1:82" x14ac:dyDescent="0.2">
      <c r="A110" s="150" t="s">
        <v>149</v>
      </c>
      <c r="B110" s="148"/>
      <c r="C110" s="148"/>
      <c r="D110" s="148"/>
      <c r="E110" s="148"/>
      <c r="F110" s="148"/>
      <c r="G110" s="148"/>
      <c r="H110" s="148"/>
      <c r="I110" s="148"/>
      <c r="J110" s="148"/>
      <c r="K110" s="148"/>
      <c r="L110" s="148"/>
      <c r="M110" s="148"/>
      <c r="N110" s="148"/>
      <c r="O110" s="148"/>
      <c r="P110" s="148"/>
      <c r="Q110" s="148"/>
      <c r="R110" s="148"/>
      <c r="S110" s="148"/>
      <c r="T110" s="148"/>
      <c r="U110" s="148"/>
      <c r="V110" s="148"/>
      <c r="W110" s="148"/>
      <c r="X110" s="148"/>
      <c r="Y110" s="148"/>
      <c r="Z110" s="148"/>
      <c r="AA110" s="148"/>
      <c r="AB110" s="148"/>
      <c r="AC110" s="148"/>
      <c r="AD110" s="148"/>
      <c r="AE110" s="148"/>
      <c r="AF110" s="148"/>
      <c r="AG110" s="148"/>
      <c r="AH110" s="148"/>
      <c r="AI110" s="148"/>
      <c r="AJ110" s="148"/>
      <c r="AK110" s="148"/>
      <c r="AL110" s="148"/>
      <c r="AM110" s="148"/>
      <c r="AN110" s="148"/>
      <c r="AO110" s="148"/>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0"/>
  <sheetViews>
    <sheetView workbookViewId="0">
      <selection activeCell="B8" sqref="B8"/>
    </sheetView>
  </sheetViews>
  <sheetFormatPr defaultColWidth="9.7109375" defaultRowHeight="12.75" x14ac:dyDescent="0.2"/>
  <cols>
    <col min="1" max="1" width="58" style="32" customWidth="1"/>
    <col min="2" max="16384" width="9.7109375" style="32"/>
  </cols>
  <sheetData>
    <row r="1" spans="1:53" x14ac:dyDescent="0.2">
      <c r="A1" s="63" t="s">
        <v>61</v>
      </c>
    </row>
    <row r="2" spans="1:53" x14ac:dyDescent="0.2">
      <c r="A2" s="11" t="s">
        <v>185</v>
      </c>
    </row>
    <row r="3" spans="1:53" s="33" customFormat="1" ht="26.25" customHeight="1" x14ac:dyDescent="0.2">
      <c r="A3" s="64" t="s">
        <v>97</v>
      </c>
      <c r="B3" s="114">
        <f>'BAR BB| Open rates'!B3</f>
        <v>45408</v>
      </c>
      <c r="C3" s="114">
        <f>'BAR BB| Open rates'!C3</f>
        <v>45409</v>
      </c>
      <c r="D3" s="114">
        <f>'BAR BB| Open rates'!D3</f>
        <v>45410</v>
      </c>
      <c r="E3" s="114">
        <f>'BAR BB| Open rates'!E3</f>
        <v>45411</v>
      </c>
      <c r="F3" s="114">
        <f>'BAR BB| Open rates'!F3</f>
        <v>45413</v>
      </c>
      <c r="G3" s="114">
        <f>'BAR BB| Open rates'!G3</f>
        <v>45415</v>
      </c>
      <c r="H3" s="114">
        <f>'BAR BB| Open rates'!H3</f>
        <v>45417</v>
      </c>
      <c r="I3" s="114">
        <f>'BAR BB| Open rates'!I3</f>
        <v>45420</v>
      </c>
      <c r="J3" s="114">
        <f>'BAR BB| Open rates'!J3</f>
        <v>45424</v>
      </c>
      <c r="K3" s="114">
        <f>'BAR BB| Open rates'!K3</f>
        <v>45429</v>
      </c>
      <c r="L3" s="114">
        <f>'BAR BB| Open rates'!L3</f>
        <v>45431</v>
      </c>
      <c r="M3" s="114">
        <f>'BAR BB| Open rates'!M3</f>
        <v>45436</v>
      </c>
      <c r="N3" s="114">
        <f>'BAR BB| Open rates'!N3</f>
        <v>45438</v>
      </c>
      <c r="O3" s="114">
        <f>'BAR BB| Open rates'!O3</f>
        <v>45443</v>
      </c>
      <c r="P3" s="114">
        <f>'BAR BB| Open rates'!P3</f>
        <v>45444</v>
      </c>
      <c r="Q3" s="114">
        <f>'BAR BB| Open rates'!Q3</f>
        <v>45446</v>
      </c>
      <c r="R3" s="114">
        <f>'BAR BB| Open rates'!R3</f>
        <v>45451</v>
      </c>
      <c r="S3" s="114">
        <f>'BAR BB| Open rates'!S3</f>
        <v>45452</v>
      </c>
      <c r="T3" s="114">
        <f>'BAR BB| Open rates'!T3</f>
        <v>45457</v>
      </c>
      <c r="U3" s="114">
        <f>'BAR BB| Open rates'!U3</f>
        <v>45459</v>
      </c>
      <c r="V3" s="114">
        <f>'BAR BB| Open rates'!V3</f>
        <v>45460</v>
      </c>
      <c r="W3" s="114">
        <f>'BAR BB| Open rates'!W3</f>
        <v>45466</v>
      </c>
      <c r="X3" s="114">
        <f>'BAR BB| Open rates'!X3</f>
        <v>45470</v>
      </c>
      <c r="Y3" s="114">
        <f>'BAR BB| Open rates'!Y3</f>
        <v>45474</v>
      </c>
      <c r="Z3" s="114">
        <f>'BAR BB| Open rates'!Z3</f>
        <v>45478</v>
      </c>
      <c r="AA3" s="114">
        <f>'BAR BB| Open rates'!AA3</f>
        <v>45480</v>
      </c>
      <c r="AB3" s="114">
        <f>'BAR BB| Open rates'!AB3</f>
        <v>45485</v>
      </c>
      <c r="AC3" s="114">
        <f>'BAR BB| Open rates'!AC3</f>
        <v>45487</v>
      </c>
      <c r="AD3" s="114">
        <f>'BAR BB| Open rates'!AD3</f>
        <v>45492</v>
      </c>
      <c r="AE3" s="114">
        <f>'BAR BB| Open rates'!AE3</f>
        <v>45494</v>
      </c>
      <c r="AF3" s="114">
        <f>'BAR BB| Open rates'!AF3</f>
        <v>45499</v>
      </c>
      <c r="AG3" s="114">
        <f>'BAR BB| Open rates'!AG3</f>
        <v>45501</v>
      </c>
      <c r="AH3" s="114">
        <f>'BAR BB| Open rates'!AH3</f>
        <v>45505</v>
      </c>
      <c r="AI3" s="114">
        <f>'BAR BB| Open rates'!AI3</f>
        <v>45506</v>
      </c>
      <c r="AJ3" s="114">
        <f>'BAR BB| Open rates'!AJ3</f>
        <v>45508</v>
      </c>
      <c r="AK3" s="114">
        <f>'BAR BB| Open rates'!AK3</f>
        <v>45513</v>
      </c>
      <c r="AL3" s="114">
        <f>'BAR BB| Open rates'!AL3</f>
        <v>45515</v>
      </c>
      <c r="AM3" s="114">
        <f>'BAR BB| Open rates'!AM3</f>
        <v>45520</v>
      </c>
      <c r="AN3" s="114">
        <f>'BAR BB| Open rates'!AN3</f>
        <v>45522</v>
      </c>
      <c r="AO3" s="114">
        <f>'BAR BB| Open rates'!AO3</f>
        <v>45526</v>
      </c>
      <c r="AP3" s="114">
        <f>'BAR BB| Open rates'!AP3</f>
        <v>45532</v>
      </c>
      <c r="AQ3" s="114">
        <f>'BAR BB| Open rates'!AQ3</f>
        <v>45534</v>
      </c>
      <c r="AR3" s="114">
        <f>'BAR BB| Open rates'!AR3</f>
        <v>45536</v>
      </c>
      <c r="AS3" s="114">
        <f>'BAR BB| Open rates'!AS3</f>
        <v>45537</v>
      </c>
      <c r="AT3" s="114">
        <f>'BAR BB| Open rates'!AT3</f>
        <v>45541</v>
      </c>
      <c r="AU3" s="114">
        <f>'BAR BB| Open rates'!AU3</f>
        <v>45543</v>
      </c>
      <c r="AV3" s="114">
        <f>'BAR BB| Open rates'!AV3</f>
        <v>45548</v>
      </c>
      <c r="AW3" s="114">
        <f>'BAR BB| Open rates'!AW3</f>
        <v>45550</v>
      </c>
      <c r="AX3" s="114">
        <f>'BAR BB| Open rates'!AX3</f>
        <v>45555</v>
      </c>
      <c r="AY3" s="114">
        <f>'BAR BB| Open rates'!AY3</f>
        <v>45557</v>
      </c>
      <c r="AZ3" s="114">
        <f>'BAR BB| Open rates'!AZ3</f>
        <v>45562</v>
      </c>
      <c r="BA3" s="114">
        <f>'BAR BB| Open rates'!BA3</f>
        <v>45564</v>
      </c>
    </row>
    <row r="4" spans="1:53" s="33" customFormat="1" ht="26.25" customHeight="1" x14ac:dyDescent="0.2">
      <c r="A4" s="105"/>
      <c r="B4" s="116">
        <f>'BAR BB| Open rates'!B4</f>
        <v>45408</v>
      </c>
      <c r="C4" s="116">
        <f>'BAR BB| Open rates'!C4</f>
        <v>45409</v>
      </c>
      <c r="D4" s="116">
        <f>'BAR BB| Open rates'!D4</f>
        <v>45410</v>
      </c>
      <c r="E4" s="116">
        <f>'BAR BB| Open rates'!E4</f>
        <v>45412</v>
      </c>
      <c r="F4" s="116">
        <f>'BAR BB| Open rates'!F4</f>
        <v>45414</v>
      </c>
      <c r="G4" s="116">
        <f>'BAR BB| Open rates'!G4</f>
        <v>45416</v>
      </c>
      <c r="H4" s="116">
        <f>'BAR BB| Open rates'!H4</f>
        <v>45419</v>
      </c>
      <c r="I4" s="116">
        <f>'BAR BB| Open rates'!I4</f>
        <v>45423</v>
      </c>
      <c r="J4" s="116">
        <f>'BAR BB| Open rates'!J4</f>
        <v>45428</v>
      </c>
      <c r="K4" s="116">
        <f>'BAR BB| Open rates'!K4</f>
        <v>45430</v>
      </c>
      <c r="L4" s="116">
        <f>'BAR BB| Open rates'!L4</f>
        <v>45435</v>
      </c>
      <c r="M4" s="116">
        <f>'BAR BB| Open rates'!M4</f>
        <v>45437</v>
      </c>
      <c r="N4" s="116">
        <f>'BAR BB| Open rates'!N4</f>
        <v>45442</v>
      </c>
      <c r="O4" s="116">
        <f>'BAR BB| Open rates'!O4</f>
        <v>45443</v>
      </c>
      <c r="P4" s="116">
        <f>'BAR BB| Open rates'!P4</f>
        <v>45445</v>
      </c>
      <c r="Q4" s="116">
        <f>'BAR BB| Open rates'!Q4</f>
        <v>45450</v>
      </c>
      <c r="R4" s="116">
        <f>'BAR BB| Open rates'!R4</f>
        <v>45451</v>
      </c>
      <c r="S4" s="116">
        <f>'BAR BB| Open rates'!S4</f>
        <v>45456</v>
      </c>
      <c r="T4" s="116">
        <f>'BAR BB| Open rates'!T4</f>
        <v>45458</v>
      </c>
      <c r="U4" s="116">
        <f>'BAR BB| Open rates'!U4</f>
        <v>45459</v>
      </c>
      <c r="V4" s="116">
        <f>'BAR BB| Open rates'!V4</f>
        <v>45465</v>
      </c>
      <c r="W4" s="116">
        <f>'BAR BB| Open rates'!W4</f>
        <v>45469</v>
      </c>
      <c r="X4" s="116">
        <f>'BAR BB| Open rates'!X4</f>
        <v>45473</v>
      </c>
      <c r="Y4" s="116">
        <f>'BAR BB| Open rates'!Y4</f>
        <v>45477</v>
      </c>
      <c r="Z4" s="116">
        <f>'BAR BB| Open rates'!Z4</f>
        <v>45479</v>
      </c>
      <c r="AA4" s="116">
        <f>'BAR BB| Open rates'!AA4</f>
        <v>45484</v>
      </c>
      <c r="AB4" s="116">
        <f>'BAR BB| Open rates'!AB4</f>
        <v>45486</v>
      </c>
      <c r="AC4" s="116">
        <f>'BAR BB| Open rates'!AC4</f>
        <v>45491</v>
      </c>
      <c r="AD4" s="116">
        <f>'BAR BB| Open rates'!AD4</f>
        <v>45493</v>
      </c>
      <c r="AE4" s="116">
        <f>'BAR BB| Open rates'!AE4</f>
        <v>45498</v>
      </c>
      <c r="AF4" s="116">
        <f>'BAR BB| Open rates'!AF4</f>
        <v>45500</v>
      </c>
      <c r="AG4" s="116">
        <f>'BAR BB| Open rates'!AG4</f>
        <v>45504</v>
      </c>
      <c r="AH4" s="116">
        <f>'BAR BB| Open rates'!AH4</f>
        <v>45505</v>
      </c>
      <c r="AI4" s="116">
        <f>'BAR BB| Open rates'!AI4</f>
        <v>45507</v>
      </c>
      <c r="AJ4" s="116">
        <f>'BAR BB| Open rates'!AJ4</f>
        <v>45512</v>
      </c>
      <c r="AK4" s="116">
        <f>'BAR BB| Open rates'!AK4</f>
        <v>45514</v>
      </c>
      <c r="AL4" s="116">
        <f>'BAR BB| Open rates'!AL4</f>
        <v>45519</v>
      </c>
      <c r="AM4" s="116">
        <f>'BAR BB| Open rates'!AM4</f>
        <v>45521</v>
      </c>
      <c r="AN4" s="116">
        <f>'BAR BB| Open rates'!AN4</f>
        <v>45525</v>
      </c>
      <c r="AO4" s="116">
        <f>'BAR BB| Open rates'!AO4</f>
        <v>45531</v>
      </c>
      <c r="AP4" s="116">
        <f>'BAR BB| Open rates'!AP4</f>
        <v>45533</v>
      </c>
      <c r="AQ4" s="116">
        <f>'BAR BB| Open rates'!AQ4</f>
        <v>45535</v>
      </c>
      <c r="AR4" s="116">
        <f>'BAR BB| Open rates'!AR4</f>
        <v>45536</v>
      </c>
      <c r="AS4" s="116">
        <f>'BAR BB| Open rates'!AS4</f>
        <v>45540</v>
      </c>
      <c r="AT4" s="116">
        <f>'BAR BB| Open rates'!AT4</f>
        <v>45542</v>
      </c>
      <c r="AU4" s="116">
        <f>'BAR BB| Open rates'!AU4</f>
        <v>45547</v>
      </c>
      <c r="AV4" s="116">
        <f>'BAR BB| Open rates'!AV4</f>
        <v>45549</v>
      </c>
      <c r="AW4" s="116">
        <f>'BAR BB| Open rates'!AW4</f>
        <v>45554</v>
      </c>
      <c r="AX4" s="116">
        <f>'BAR BB| Open rates'!AX4</f>
        <v>45556</v>
      </c>
      <c r="AY4" s="116">
        <f>'BAR BB| Open rates'!AY4</f>
        <v>45561</v>
      </c>
      <c r="AZ4" s="116">
        <f>'BAR BB| Open rates'!AZ4</f>
        <v>45563</v>
      </c>
      <c r="BA4" s="116">
        <f>'BAR BB| Open rates'!BA4</f>
        <v>45565</v>
      </c>
    </row>
    <row r="5" spans="1:53" s="36" customFormat="1" ht="12" customHeight="1" x14ac:dyDescent="0.2">
      <c r="A5" s="164" t="str">
        <f>'BAR BB| Open rates'!A5</f>
        <v>Делюкс/ Deluxe</v>
      </c>
    </row>
    <row r="6" spans="1:53" s="36" customFormat="1" ht="12" customHeight="1" x14ac:dyDescent="0.2">
      <c r="A6" s="52">
        <f>'BAR BB| Open rates'!A6</f>
        <v>1</v>
      </c>
      <c r="B6" s="57">
        <f>'BAR BB| Open rates'!B6*0.87*0.9+25</f>
        <v>23436.7</v>
      </c>
      <c r="C6" s="57">
        <f>'BAR BB| Open rates'!C6*0.87*0.9+25</f>
        <v>25002.7</v>
      </c>
      <c r="D6" s="57">
        <f>'BAR BB| Open rates'!D6*0.87*0.9+25</f>
        <v>23436.7</v>
      </c>
      <c r="E6" s="57">
        <f>'BAR BB| Open rates'!E6*0.87*0.9+25</f>
        <v>20304.7</v>
      </c>
      <c r="F6" s="57">
        <f>'BAR BB| Open rates'!F6*0.87*0.9+25</f>
        <v>16311.4</v>
      </c>
      <c r="G6" s="57">
        <f>'BAR BB| Open rates'!G6*0.87*0.9+25</f>
        <v>20304.7</v>
      </c>
      <c r="H6" s="57">
        <f>'BAR BB| Open rates'!H6*0.87*0.9+25</f>
        <v>16311.4</v>
      </c>
      <c r="I6" s="57">
        <f>'BAR BB| Open rates'!I6*0.87*0.9+25</f>
        <v>20304.7</v>
      </c>
      <c r="J6" s="57">
        <f>'BAR BB| Open rates'!J6*0.87*0.9+25</f>
        <v>13022.800000000001</v>
      </c>
      <c r="K6" s="57">
        <f>'BAR BB| Open rates'!K6*0.87*0.9+25</f>
        <v>13022.800000000001</v>
      </c>
      <c r="L6" s="57">
        <f>'BAR BB| Open rates'!L6*0.87*0.9+25</f>
        <v>11221.9</v>
      </c>
      <c r="M6" s="57">
        <f>'BAR BB| Open rates'!M6*0.87*0.9+25</f>
        <v>13022.800000000001</v>
      </c>
      <c r="N6" s="57">
        <f>'BAR BB| Open rates'!N6*0.87*0.9+25</f>
        <v>13022.800000000001</v>
      </c>
      <c r="O6" s="57">
        <f>'BAR BB| Open rates'!O6*0.87*0.9+25</f>
        <v>13022.800000000001</v>
      </c>
      <c r="P6" s="57">
        <f>'BAR BB| Open rates'!P6*0.87*0.9+25</f>
        <v>13022.800000000001</v>
      </c>
      <c r="Q6" s="57">
        <f>'BAR BB| Open rates'!Q6*0.87*0.9+25</f>
        <v>20304.7</v>
      </c>
      <c r="R6" s="57">
        <f>'BAR BB| Open rates'!R6*0.87*0.9+25</f>
        <v>16311.4</v>
      </c>
      <c r="S6" s="57">
        <f>'BAR BB| Open rates'!S6*0.87*0.9+25</f>
        <v>13022.800000000001</v>
      </c>
      <c r="T6" s="57">
        <f>'BAR BB| Open rates'!T6*0.87*0.9+25</f>
        <v>16311.4</v>
      </c>
      <c r="U6" s="57">
        <f>'BAR BB| Open rates'!U6*0.87*0.9+25</f>
        <v>13022.800000000001</v>
      </c>
      <c r="V6" s="57">
        <f>'BAR BB| Open rates'!V6*0.87*0.9+25</f>
        <v>23436.7</v>
      </c>
      <c r="W6" s="57">
        <f>'BAR BB| Open rates'!W6*0.87*0.9+25</f>
        <v>13022.800000000001</v>
      </c>
      <c r="X6" s="57">
        <f>'BAR BB| Open rates'!X6*0.87*0.9+25</f>
        <v>16311.4</v>
      </c>
      <c r="Y6" s="57">
        <f>'BAR BB| Open rates'!Y6*0.87*0.9+25</f>
        <v>20304.7</v>
      </c>
      <c r="Z6" s="57">
        <f>'BAR BB| Open rates'!Z6*0.87*0.9+25</f>
        <v>23436.7</v>
      </c>
      <c r="AA6" s="57">
        <f>'BAR BB| Open rates'!AA6*0.87*0.9+25</f>
        <v>20304.7</v>
      </c>
      <c r="AB6" s="57">
        <f>'BAR BB| Open rates'!AB6*0.87*0.9+25</f>
        <v>23436.7</v>
      </c>
      <c r="AC6" s="57">
        <f>'BAR BB| Open rates'!AC6*0.87*0.9+25</f>
        <v>20304.7</v>
      </c>
      <c r="AD6" s="57">
        <f>'BAR BB| Open rates'!AD6*0.87*0.9+25</f>
        <v>23436.7</v>
      </c>
      <c r="AE6" s="57">
        <f>'BAR BB| Open rates'!AE6*0.87*0.9+25</f>
        <v>20304.7</v>
      </c>
      <c r="AF6" s="57">
        <f>'BAR BB| Open rates'!AF6*0.87*0.9+25</f>
        <v>23436.7</v>
      </c>
      <c r="AG6" s="57">
        <f>'BAR BB| Open rates'!AG6*0.87*0.9+25</f>
        <v>20304.7</v>
      </c>
      <c r="AH6" s="57">
        <f>'BAR BB| Open rates'!AH6*0.87*0.9+25</f>
        <v>23436.7</v>
      </c>
      <c r="AI6" s="57">
        <f>'BAR BB| Open rates'!AI6*0.87*0.9+25</f>
        <v>27978.100000000002</v>
      </c>
      <c r="AJ6" s="57">
        <f>'BAR BB| Open rates'!AJ6*0.87*0.9+25</f>
        <v>23436.7</v>
      </c>
      <c r="AK6" s="57">
        <f>'BAR BB| Open rates'!AK6*0.87*0.9+25</f>
        <v>27978.100000000002</v>
      </c>
      <c r="AL6" s="57">
        <f>'BAR BB| Open rates'!AL6*0.87*0.9+25</f>
        <v>23436.7</v>
      </c>
      <c r="AM6" s="57">
        <f>'BAR BB| Open rates'!AM6*0.87*0.9+25</f>
        <v>27978.100000000002</v>
      </c>
      <c r="AN6" s="57">
        <f>'BAR BB| Open rates'!AN6*0.87*0.9+25</f>
        <v>27978.100000000002</v>
      </c>
      <c r="AO6" s="57">
        <f>'BAR BB| Open rates'!AO6*0.87*0.9+25</f>
        <v>46926.700000000004</v>
      </c>
      <c r="AP6" s="57">
        <f>'BAR BB| Open rates'!AP6*0.87*0.9+25</f>
        <v>27978.100000000002</v>
      </c>
      <c r="AQ6" s="57">
        <f>'BAR BB| Open rates'!AQ6*0.87*0.9+25</f>
        <v>27978.100000000002</v>
      </c>
      <c r="AR6" s="57">
        <f>'BAR BB| Open rates'!AR6*0.87*0.9+25</f>
        <v>20304.7</v>
      </c>
      <c r="AS6" s="57">
        <f>'BAR BB| Open rates'!AS6*0.87*0.9+25</f>
        <v>16311.4</v>
      </c>
      <c r="AT6" s="57">
        <f>'BAR BB| Open rates'!AT6*0.87*0.9+25</f>
        <v>20304.7</v>
      </c>
      <c r="AU6" s="57">
        <f>'BAR BB| Open rates'!AU6*0.87*0.9+25</f>
        <v>16311.4</v>
      </c>
      <c r="AV6" s="57">
        <f>'BAR BB| Open rates'!AV6*0.87*0.9+25</f>
        <v>20304.7</v>
      </c>
      <c r="AW6" s="57">
        <f>'BAR BB| Open rates'!AW6*0.87*0.9+25</f>
        <v>16311.4</v>
      </c>
      <c r="AX6" s="57">
        <f>'BAR BB| Open rates'!AX6*0.87*0.9+25</f>
        <v>20304.7</v>
      </c>
      <c r="AY6" s="57">
        <f>'BAR BB| Open rates'!AY6*0.87*0.9+25</f>
        <v>16311.4</v>
      </c>
      <c r="AZ6" s="57">
        <f>'BAR BB| Open rates'!AZ6*0.87*0.9+25</f>
        <v>20304.7</v>
      </c>
      <c r="BA6" s="57">
        <f>'BAR BB| Open rates'!BA6*0.87*0.9+25</f>
        <v>16311.4</v>
      </c>
    </row>
    <row r="7" spans="1:53" s="36" customFormat="1" ht="12" customHeight="1" x14ac:dyDescent="0.2">
      <c r="A7" s="52">
        <f>'BAR BB| Open rates'!A7</f>
        <v>2</v>
      </c>
      <c r="B7" s="57">
        <f>'BAR BB| Open rates'!B7*0.87*0.9+25</f>
        <v>25002.7</v>
      </c>
      <c r="C7" s="57">
        <f>'BAR BB| Open rates'!C7*0.87*0.9+25</f>
        <v>26568.7</v>
      </c>
      <c r="D7" s="57">
        <f>'BAR BB| Open rates'!D7*0.87*0.9+25</f>
        <v>25002.7</v>
      </c>
      <c r="E7" s="57">
        <f>'BAR BB| Open rates'!E7*0.87*0.9+25</f>
        <v>21870.7</v>
      </c>
      <c r="F7" s="57">
        <f>'BAR BB| Open rates'!F7*0.87*0.9+25</f>
        <v>17877.400000000001</v>
      </c>
      <c r="G7" s="57">
        <f>'BAR BB| Open rates'!G7*0.87*0.9+25</f>
        <v>21870.7</v>
      </c>
      <c r="H7" s="57">
        <f>'BAR BB| Open rates'!H7*0.87*0.9+25</f>
        <v>17877.400000000001</v>
      </c>
      <c r="I7" s="57">
        <f>'BAR BB| Open rates'!I7*0.87*0.9+25</f>
        <v>21870.7</v>
      </c>
      <c r="J7" s="57">
        <f>'BAR BB| Open rates'!J7*0.87*0.9+25</f>
        <v>14588.800000000001</v>
      </c>
      <c r="K7" s="57">
        <f>'BAR BB| Open rates'!K7*0.87*0.9+25</f>
        <v>14588.800000000001</v>
      </c>
      <c r="L7" s="57">
        <f>'BAR BB| Open rates'!L7*0.87*0.9+25</f>
        <v>12787.9</v>
      </c>
      <c r="M7" s="57">
        <f>'BAR BB| Open rates'!M7*0.87*0.9+25</f>
        <v>14588.800000000001</v>
      </c>
      <c r="N7" s="57">
        <f>'BAR BB| Open rates'!N7*0.87*0.9+25</f>
        <v>14588.800000000001</v>
      </c>
      <c r="O7" s="57">
        <f>'BAR BB| Open rates'!O7*0.87*0.9+25</f>
        <v>14588.800000000001</v>
      </c>
      <c r="P7" s="57">
        <f>'BAR BB| Open rates'!P7*0.87*0.9+25</f>
        <v>14588.800000000001</v>
      </c>
      <c r="Q7" s="57">
        <f>'BAR BB| Open rates'!Q7*0.87*0.9+25</f>
        <v>21870.7</v>
      </c>
      <c r="R7" s="57">
        <f>'BAR BB| Open rates'!R7*0.87*0.9+25</f>
        <v>17877.400000000001</v>
      </c>
      <c r="S7" s="57">
        <f>'BAR BB| Open rates'!S7*0.87*0.9+25</f>
        <v>14588.800000000001</v>
      </c>
      <c r="T7" s="57">
        <f>'BAR BB| Open rates'!T7*0.87*0.9+25</f>
        <v>17877.400000000001</v>
      </c>
      <c r="U7" s="57">
        <f>'BAR BB| Open rates'!U7*0.87*0.9+25</f>
        <v>14588.800000000001</v>
      </c>
      <c r="V7" s="57">
        <f>'BAR BB| Open rates'!V7*0.87*0.9+25</f>
        <v>25002.7</v>
      </c>
      <c r="W7" s="57">
        <f>'BAR BB| Open rates'!W7*0.87*0.9+25</f>
        <v>14588.800000000001</v>
      </c>
      <c r="X7" s="57">
        <f>'BAR BB| Open rates'!X7*0.87*0.9+25</f>
        <v>17877.400000000001</v>
      </c>
      <c r="Y7" s="57">
        <f>'BAR BB| Open rates'!Y7*0.87*0.9+25</f>
        <v>21870.7</v>
      </c>
      <c r="Z7" s="57">
        <f>'BAR BB| Open rates'!Z7*0.87*0.9+25</f>
        <v>25002.7</v>
      </c>
      <c r="AA7" s="57">
        <f>'BAR BB| Open rates'!AA7*0.87*0.9+25</f>
        <v>21870.7</v>
      </c>
      <c r="AB7" s="57">
        <f>'BAR BB| Open rates'!AB7*0.87*0.9+25</f>
        <v>25002.7</v>
      </c>
      <c r="AC7" s="57">
        <f>'BAR BB| Open rates'!AC7*0.87*0.9+25</f>
        <v>21870.7</v>
      </c>
      <c r="AD7" s="57">
        <f>'BAR BB| Open rates'!AD7*0.87*0.9+25</f>
        <v>25002.7</v>
      </c>
      <c r="AE7" s="57">
        <f>'BAR BB| Open rates'!AE7*0.87*0.9+25</f>
        <v>21870.7</v>
      </c>
      <c r="AF7" s="57">
        <f>'BAR BB| Open rates'!AF7*0.87*0.9+25</f>
        <v>25002.7</v>
      </c>
      <c r="AG7" s="57">
        <f>'BAR BB| Open rates'!AG7*0.87*0.9+25</f>
        <v>21870.7</v>
      </c>
      <c r="AH7" s="57">
        <f>'BAR BB| Open rates'!AH7*0.87*0.9+25</f>
        <v>25002.7</v>
      </c>
      <c r="AI7" s="57">
        <f>'BAR BB| Open rates'!AI7*0.87*0.9+25</f>
        <v>29544.100000000002</v>
      </c>
      <c r="AJ7" s="57">
        <f>'BAR BB| Open rates'!AJ7*0.87*0.9+25</f>
        <v>25002.7</v>
      </c>
      <c r="AK7" s="57">
        <f>'BAR BB| Open rates'!AK7*0.87*0.9+25</f>
        <v>29544.100000000002</v>
      </c>
      <c r="AL7" s="57">
        <f>'BAR BB| Open rates'!AL7*0.87*0.9+25</f>
        <v>25002.7</v>
      </c>
      <c r="AM7" s="57">
        <f>'BAR BB| Open rates'!AM7*0.87*0.9+25</f>
        <v>29544.100000000002</v>
      </c>
      <c r="AN7" s="57">
        <f>'BAR BB| Open rates'!AN7*0.87*0.9+25</f>
        <v>29544.100000000002</v>
      </c>
      <c r="AO7" s="57">
        <f>'BAR BB| Open rates'!AO7*0.87*0.9+25</f>
        <v>48492.700000000004</v>
      </c>
      <c r="AP7" s="57">
        <f>'BAR BB| Open rates'!AP7*0.87*0.9+25</f>
        <v>29544.100000000002</v>
      </c>
      <c r="AQ7" s="57">
        <f>'BAR BB| Open rates'!AQ7*0.87*0.9+25</f>
        <v>29544.100000000002</v>
      </c>
      <c r="AR7" s="57">
        <f>'BAR BB| Open rates'!AR7*0.87*0.9+25</f>
        <v>21870.7</v>
      </c>
      <c r="AS7" s="57">
        <f>'BAR BB| Open rates'!AS7*0.87*0.9+25</f>
        <v>17877.400000000001</v>
      </c>
      <c r="AT7" s="57">
        <f>'BAR BB| Open rates'!AT7*0.87*0.9+25</f>
        <v>21870.7</v>
      </c>
      <c r="AU7" s="57">
        <f>'BAR BB| Open rates'!AU7*0.87*0.9+25</f>
        <v>17877.400000000001</v>
      </c>
      <c r="AV7" s="57">
        <f>'BAR BB| Open rates'!AV7*0.87*0.9+25</f>
        <v>21870.7</v>
      </c>
      <c r="AW7" s="57">
        <f>'BAR BB| Open rates'!AW7*0.87*0.9+25</f>
        <v>17877.400000000001</v>
      </c>
      <c r="AX7" s="57">
        <f>'BAR BB| Open rates'!AX7*0.87*0.9+25</f>
        <v>21870.7</v>
      </c>
      <c r="AY7" s="57">
        <f>'BAR BB| Open rates'!AY7*0.87*0.9+25</f>
        <v>17877.400000000001</v>
      </c>
      <c r="AZ7" s="57">
        <f>'BAR BB| Open rates'!AZ7*0.87*0.9+25</f>
        <v>21870.7</v>
      </c>
      <c r="BA7" s="57">
        <f>'BAR BB| Open rates'!BA7*0.87*0.9+25</f>
        <v>17877.400000000001</v>
      </c>
    </row>
    <row r="8" spans="1:53" s="36" customFormat="1" ht="12" customHeight="1" x14ac:dyDescent="0.2">
      <c r="A8" s="146" t="str">
        <f>'BAR BB| Open rates'!A8</f>
        <v>Делюкс с видом на горы / Deluxe Mountain View</v>
      </c>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row>
    <row r="9" spans="1:53" s="36" customFormat="1" ht="12" customHeight="1" x14ac:dyDescent="0.2">
      <c r="A9" s="52">
        <f>'BAR BB| Open rates'!A9</f>
        <v>1</v>
      </c>
      <c r="B9" s="57">
        <f>'BAR BB| Open rates'!B9*0.87*0.9+25</f>
        <v>25785.7</v>
      </c>
      <c r="C9" s="57">
        <f>'BAR BB| Open rates'!C9*0.87*0.9+25</f>
        <v>27351.7</v>
      </c>
      <c r="D9" s="57">
        <f>'BAR BB| Open rates'!D9*0.87*0.9+25</f>
        <v>25785.7</v>
      </c>
      <c r="E9" s="57">
        <f>'BAR BB| Open rates'!E9*0.87*0.9+25</f>
        <v>22653.7</v>
      </c>
      <c r="F9" s="57">
        <f>'BAR BB| Open rates'!F9*0.87*0.9+25</f>
        <v>18660.400000000001</v>
      </c>
      <c r="G9" s="57">
        <f>'BAR BB| Open rates'!G9*0.87*0.9+25</f>
        <v>22653.7</v>
      </c>
      <c r="H9" s="57">
        <f>'BAR BB| Open rates'!H9*0.87*0.9+25</f>
        <v>18660.400000000001</v>
      </c>
      <c r="I9" s="57">
        <f>'BAR BB| Open rates'!I9*0.87*0.9+25</f>
        <v>22653.7</v>
      </c>
      <c r="J9" s="57">
        <f>'BAR BB| Open rates'!J9*0.87*0.9+25</f>
        <v>15371.800000000001</v>
      </c>
      <c r="K9" s="57">
        <f>'BAR BB| Open rates'!K9*0.87*0.9+25</f>
        <v>15371.800000000001</v>
      </c>
      <c r="L9" s="57">
        <f>'BAR BB| Open rates'!L9*0.87*0.9+25</f>
        <v>13570.9</v>
      </c>
      <c r="M9" s="57">
        <f>'BAR BB| Open rates'!M9*0.87*0.9+25</f>
        <v>15371.800000000001</v>
      </c>
      <c r="N9" s="57">
        <f>'BAR BB| Open rates'!N9*0.87*0.9+25</f>
        <v>15371.800000000001</v>
      </c>
      <c r="O9" s="57">
        <f>'BAR BB| Open rates'!O9*0.87*0.9+25</f>
        <v>15371.800000000001</v>
      </c>
      <c r="P9" s="57">
        <f>'BAR BB| Open rates'!P9*0.87*0.9+25</f>
        <v>15371.800000000001</v>
      </c>
      <c r="Q9" s="57">
        <f>'BAR BB| Open rates'!Q9*0.87*0.9+25</f>
        <v>22653.7</v>
      </c>
      <c r="R9" s="57">
        <f>'BAR BB| Open rates'!R9*0.87*0.9+25</f>
        <v>18660.400000000001</v>
      </c>
      <c r="S9" s="57">
        <f>'BAR BB| Open rates'!S9*0.87*0.9+25</f>
        <v>15371.800000000001</v>
      </c>
      <c r="T9" s="57">
        <f>'BAR BB| Open rates'!T9*0.87*0.9+25</f>
        <v>18660.400000000001</v>
      </c>
      <c r="U9" s="57">
        <f>'BAR BB| Open rates'!U9*0.87*0.9+25</f>
        <v>15371.800000000001</v>
      </c>
      <c r="V9" s="57">
        <f>'BAR BB| Open rates'!V9*0.87*0.9+25</f>
        <v>25785.7</v>
      </c>
      <c r="W9" s="57">
        <f>'BAR BB| Open rates'!W9*0.87*0.9+25</f>
        <v>15371.800000000001</v>
      </c>
      <c r="X9" s="57">
        <f>'BAR BB| Open rates'!X9*0.87*0.9+25</f>
        <v>18660.400000000001</v>
      </c>
      <c r="Y9" s="57">
        <f>'BAR BB| Open rates'!Y9*0.87*0.9+25</f>
        <v>22653.7</v>
      </c>
      <c r="Z9" s="57">
        <f>'BAR BB| Open rates'!Z9*0.87*0.9+25</f>
        <v>25785.7</v>
      </c>
      <c r="AA9" s="57">
        <f>'BAR BB| Open rates'!AA9*0.87*0.9+25</f>
        <v>22653.7</v>
      </c>
      <c r="AB9" s="57">
        <f>'BAR BB| Open rates'!AB9*0.87*0.9+25</f>
        <v>25785.7</v>
      </c>
      <c r="AC9" s="57">
        <f>'BAR BB| Open rates'!AC9*0.87*0.9+25</f>
        <v>22653.7</v>
      </c>
      <c r="AD9" s="57">
        <f>'BAR BB| Open rates'!AD9*0.87*0.9+25</f>
        <v>25785.7</v>
      </c>
      <c r="AE9" s="57">
        <f>'BAR BB| Open rates'!AE9*0.87*0.9+25</f>
        <v>22653.7</v>
      </c>
      <c r="AF9" s="57">
        <f>'BAR BB| Open rates'!AF9*0.87*0.9+25</f>
        <v>25785.7</v>
      </c>
      <c r="AG9" s="57">
        <f>'BAR BB| Open rates'!AG9*0.87*0.9+25</f>
        <v>22653.7</v>
      </c>
      <c r="AH9" s="57">
        <f>'BAR BB| Open rates'!AH9*0.87*0.9+25</f>
        <v>25785.7</v>
      </c>
      <c r="AI9" s="57">
        <f>'BAR BB| Open rates'!AI9*0.87*0.9+25</f>
        <v>30327.100000000002</v>
      </c>
      <c r="AJ9" s="57">
        <f>'BAR BB| Open rates'!AJ9*0.87*0.9+25</f>
        <v>25785.7</v>
      </c>
      <c r="AK9" s="57">
        <f>'BAR BB| Open rates'!AK9*0.87*0.9+25</f>
        <v>30327.100000000002</v>
      </c>
      <c r="AL9" s="57">
        <f>'BAR BB| Open rates'!AL9*0.87*0.9+25</f>
        <v>25785.7</v>
      </c>
      <c r="AM9" s="57">
        <f>'BAR BB| Open rates'!AM9*0.87*0.9+25</f>
        <v>30327.100000000002</v>
      </c>
      <c r="AN9" s="57">
        <f>'BAR BB| Open rates'!AN9*0.87*0.9+25</f>
        <v>30327.100000000002</v>
      </c>
      <c r="AO9" s="57">
        <f>'BAR BB| Open rates'!AO9*0.87*0.9+25</f>
        <v>49275.700000000004</v>
      </c>
      <c r="AP9" s="57">
        <f>'BAR BB| Open rates'!AP9*0.87*0.9+25</f>
        <v>30327.100000000002</v>
      </c>
      <c r="AQ9" s="57">
        <f>'BAR BB| Open rates'!AQ9*0.87*0.9+25</f>
        <v>30327.100000000002</v>
      </c>
      <c r="AR9" s="57">
        <f>'BAR BB| Open rates'!AR9*0.87*0.9+25</f>
        <v>22653.7</v>
      </c>
      <c r="AS9" s="57">
        <f>'BAR BB| Open rates'!AS9*0.87*0.9+25</f>
        <v>18660.400000000001</v>
      </c>
      <c r="AT9" s="57">
        <f>'BAR BB| Open rates'!AT9*0.87*0.9+25</f>
        <v>22653.7</v>
      </c>
      <c r="AU9" s="57">
        <f>'BAR BB| Open rates'!AU9*0.87*0.9+25</f>
        <v>18660.400000000001</v>
      </c>
      <c r="AV9" s="57">
        <f>'BAR BB| Open rates'!AV9*0.87*0.9+25</f>
        <v>22653.7</v>
      </c>
      <c r="AW9" s="57">
        <f>'BAR BB| Open rates'!AW9*0.87*0.9+25</f>
        <v>18660.400000000001</v>
      </c>
      <c r="AX9" s="57">
        <f>'BAR BB| Open rates'!AX9*0.87*0.9+25</f>
        <v>22653.7</v>
      </c>
      <c r="AY9" s="57">
        <f>'BAR BB| Open rates'!AY9*0.87*0.9+25</f>
        <v>18660.400000000001</v>
      </c>
      <c r="AZ9" s="57">
        <f>'BAR BB| Open rates'!AZ9*0.87*0.9+25</f>
        <v>22653.7</v>
      </c>
      <c r="BA9" s="57">
        <f>'BAR BB| Open rates'!BA9*0.87*0.9+25</f>
        <v>18660.400000000001</v>
      </c>
    </row>
    <row r="10" spans="1:53" s="36" customFormat="1" ht="12" customHeight="1" x14ac:dyDescent="0.2">
      <c r="A10" s="52">
        <f>'BAR BB| Open rates'!A10</f>
        <v>2</v>
      </c>
      <c r="B10" s="57">
        <f>'BAR BB| Open rates'!B10*0.87*0.9+25</f>
        <v>27351.7</v>
      </c>
      <c r="C10" s="57">
        <f>'BAR BB| Open rates'!C10*0.87*0.9+25</f>
        <v>28917.7</v>
      </c>
      <c r="D10" s="57">
        <f>'BAR BB| Open rates'!D10*0.87*0.9+25</f>
        <v>27351.7</v>
      </c>
      <c r="E10" s="57">
        <f>'BAR BB| Open rates'!E10*0.87*0.9+25</f>
        <v>24219.7</v>
      </c>
      <c r="F10" s="57">
        <f>'BAR BB| Open rates'!F10*0.87*0.9+25</f>
        <v>20226.400000000001</v>
      </c>
      <c r="G10" s="57">
        <f>'BAR BB| Open rates'!G10*0.87*0.9+25</f>
        <v>24219.7</v>
      </c>
      <c r="H10" s="57">
        <f>'BAR BB| Open rates'!H10*0.87*0.9+25</f>
        <v>20226.400000000001</v>
      </c>
      <c r="I10" s="57">
        <f>'BAR BB| Open rates'!I10*0.87*0.9+25</f>
        <v>24219.7</v>
      </c>
      <c r="J10" s="57">
        <f>'BAR BB| Open rates'!J10*0.87*0.9+25</f>
        <v>16937.8</v>
      </c>
      <c r="K10" s="57">
        <f>'BAR BB| Open rates'!K10*0.87*0.9+25</f>
        <v>16937.8</v>
      </c>
      <c r="L10" s="57">
        <f>'BAR BB| Open rates'!L10*0.87*0.9+25</f>
        <v>15136.9</v>
      </c>
      <c r="M10" s="57">
        <f>'BAR BB| Open rates'!M10*0.87*0.9+25</f>
        <v>16937.8</v>
      </c>
      <c r="N10" s="57">
        <f>'BAR BB| Open rates'!N10*0.87*0.9+25</f>
        <v>16937.8</v>
      </c>
      <c r="O10" s="57">
        <f>'BAR BB| Open rates'!O10*0.87*0.9+25</f>
        <v>16937.8</v>
      </c>
      <c r="P10" s="57">
        <f>'BAR BB| Open rates'!P10*0.87*0.9+25</f>
        <v>16937.8</v>
      </c>
      <c r="Q10" s="57">
        <f>'BAR BB| Open rates'!Q10*0.87*0.9+25</f>
        <v>24219.7</v>
      </c>
      <c r="R10" s="57">
        <f>'BAR BB| Open rates'!R10*0.87*0.9+25</f>
        <v>20226.400000000001</v>
      </c>
      <c r="S10" s="57">
        <f>'BAR BB| Open rates'!S10*0.87*0.9+25</f>
        <v>16937.8</v>
      </c>
      <c r="T10" s="57">
        <f>'BAR BB| Open rates'!T10*0.87*0.9+25</f>
        <v>20226.400000000001</v>
      </c>
      <c r="U10" s="57">
        <f>'BAR BB| Open rates'!U10*0.87*0.9+25</f>
        <v>16937.8</v>
      </c>
      <c r="V10" s="57">
        <f>'BAR BB| Open rates'!V10*0.87*0.9+25</f>
        <v>27351.7</v>
      </c>
      <c r="W10" s="57">
        <f>'BAR BB| Open rates'!W10*0.87*0.9+25</f>
        <v>16937.8</v>
      </c>
      <c r="X10" s="57">
        <f>'BAR BB| Open rates'!X10*0.87*0.9+25</f>
        <v>20226.400000000001</v>
      </c>
      <c r="Y10" s="57">
        <f>'BAR BB| Open rates'!Y10*0.87*0.9+25</f>
        <v>24219.7</v>
      </c>
      <c r="Z10" s="57">
        <f>'BAR BB| Open rates'!Z10*0.87*0.9+25</f>
        <v>27351.7</v>
      </c>
      <c r="AA10" s="57">
        <f>'BAR BB| Open rates'!AA10*0.87*0.9+25</f>
        <v>24219.7</v>
      </c>
      <c r="AB10" s="57">
        <f>'BAR BB| Open rates'!AB10*0.87*0.9+25</f>
        <v>27351.7</v>
      </c>
      <c r="AC10" s="57">
        <f>'BAR BB| Open rates'!AC10*0.87*0.9+25</f>
        <v>24219.7</v>
      </c>
      <c r="AD10" s="57">
        <f>'BAR BB| Open rates'!AD10*0.87*0.9+25</f>
        <v>27351.7</v>
      </c>
      <c r="AE10" s="57">
        <f>'BAR BB| Open rates'!AE10*0.87*0.9+25</f>
        <v>24219.7</v>
      </c>
      <c r="AF10" s="57">
        <f>'BAR BB| Open rates'!AF10*0.87*0.9+25</f>
        <v>27351.7</v>
      </c>
      <c r="AG10" s="57">
        <f>'BAR BB| Open rates'!AG10*0.87*0.9+25</f>
        <v>24219.7</v>
      </c>
      <c r="AH10" s="57">
        <f>'BAR BB| Open rates'!AH10*0.87*0.9+25</f>
        <v>27351.7</v>
      </c>
      <c r="AI10" s="57">
        <f>'BAR BB| Open rates'!AI10*0.87*0.9+25</f>
        <v>31893.100000000002</v>
      </c>
      <c r="AJ10" s="57">
        <f>'BAR BB| Open rates'!AJ10*0.87*0.9+25</f>
        <v>27351.7</v>
      </c>
      <c r="AK10" s="57">
        <f>'BAR BB| Open rates'!AK10*0.87*0.9+25</f>
        <v>31893.100000000002</v>
      </c>
      <c r="AL10" s="57">
        <f>'BAR BB| Open rates'!AL10*0.87*0.9+25</f>
        <v>27351.7</v>
      </c>
      <c r="AM10" s="57">
        <f>'BAR BB| Open rates'!AM10*0.87*0.9+25</f>
        <v>31893.100000000002</v>
      </c>
      <c r="AN10" s="57">
        <f>'BAR BB| Open rates'!AN10*0.87*0.9+25</f>
        <v>31893.100000000002</v>
      </c>
      <c r="AO10" s="57">
        <f>'BAR BB| Open rates'!AO10*0.87*0.9+25</f>
        <v>50841.700000000004</v>
      </c>
      <c r="AP10" s="57">
        <f>'BAR BB| Open rates'!AP10*0.87*0.9+25</f>
        <v>31893.100000000002</v>
      </c>
      <c r="AQ10" s="57">
        <f>'BAR BB| Open rates'!AQ10*0.87*0.9+25</f>
        <v>31893.100000000002</v>
      </c>
      <c r="AR10" s="57">
        <f>'BAR BB| Open rates'!AR10*0.87*0.9+25</f>
        <v>24219.7</v>
      </c>
      <c r="AS10" s="57">
        <f>'BAR BB| Open rates'!AS10*0.87*0.9+25</f>
        <v>20226.400000000001</v>
      </c>
      <c r="AT10" s="57">
        <f>'BAR BB| Open rates'!AT10*0.87*0.9+25</f>
        <v>24219.7</v>
      </c>
      <c r="AU10" s="57">
        <f>'BAR BB| Open rates'!AU10*0.87*0.9+25</f>
        <v>20226.400000000001</v>
      </c>
      <c r="AV10" s="57">
        <f>'BAR BB| Open rates'!AV10*0.87*0.9+25</f>
        <v>24219.7</v>
      </c>
      <c r="AW10" s="57">
        <f>'BAR BB| Open rates'!AW10*0.87*0.9+25</f>
        <v>20226.400000000001</v>
      </c>
      <c r="AX10" s="57">
        <f>'BAR BB| Open rates'!AX10*0.87*0.9+25</f>
        <v>24219.7</v>
      </c>
      <c r="AY10" s="57">
        <f>'BAR BB| Open rates'!AY10*0.87*0.9+25</f>
        <v>20226.400000000001</v>
      </c>
      <c r="AZ10" s="57">
        <f>'BAR BB| Open rates'!AZ10*0.87*0.9+25</f>
        <v>24219.7</v>
      </c>
      <c r="BA10" s="57">
        <f>'BAR BB| Open rates'!BA10*0.87*0.9+25</f>
        <v>20226.400000000001</v>
      </c>
    </row>
    <row r="11" spans="1:53" s="36" customFormat="1" ht="12" customHeight="1" x14ac:dyDescent="0.2">
      <c r="A11" s="146" t="str">
        <f>'BAR BB| Open rates'!A11</f>
        <v>Люкс/ Suite</v>
      </c>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row>
    <row r="12" spans="1:53" s="36" customFormat="1" ht="12" customHeight="1" x14ac:dyDescent="0.2">
      <c r="A12" s="52">
        <f>'BAR BB| Open rates'!A12</f>
        <v>1</v>
      </c>
      <c r="B12" s="57">
        <f>'BAR BB| Open rates'!B12*0.87*0.9+25</f>
        <v>28839.4</v>
      </c>
      <c r="C12" s="57">
        <f>'BAR BB| Open rates'!C12*0.87*0.9+25</f>
        <v>30405.4</v>
      </c>
      <c r="D12" s="57">
        <f>'BAR BB| Open rates'!D12*0.87*0.9+25</f>
        <v>28839.4</v>
      </c>
      <c r="E12" s="57">
        <f>'BAR BB| Open rates'!E12*0.87*0.9+25</f>
        <v>25707.4</v>
      </c>
      <c r="F12" s="57">
        <f>'BAR BB| Open rates'!F12*0.87*0.9+25</f>
        <v>21714.100000000002</v>
      </c>
      <c r="G12" s="57">
        <f>'BAR BB| Open rates'!G12*0.87*0.9+25</f>
        <v>25707.4</v>
      </c>
      <c r="H12" s="57">
        <f>'BAR BB| Open rates'!H12*0.87*0.9+25</f>
        <v>21714.100000000002</v>
      </c>
      <c r="I12" s="57">
        <f>'BAR BB| Open rates'!I12*0.87*0.9+25</f>
        <v>25707.4</v>
      </c>
      <c r="J12" s="57">
        <f>'BAR BB| Open rates'!J12*0.87*0.9+25</f>
        <v>18425.5</v>
      </c>
      <c r="K12" s="57">
        <f>'BAR BB| Open rates'!K12*0.87*0.9+25</f>
        <v>18425.5</v>
      </c>
      <c r="L12" s="57">
        <f>'BAR BB| Open rates'!L12*0.87*0.9+25</f>
        <v>16624.600000000002</v>
      </c>
      <c r="M12" s="57">
        <f>'BAR BB| Open rates'!M12*0.87*0.9+25</f>
        <v>18425.5</v>
      </c>
      <c r="N12" s="57">
        <f>'BAR BB| Open rates'!N12*0.87*0.9+25</f>
        <v>18425.5</v>
      </c>
      <c r="O12" s="57">
        <f>'BAR BB| Open rates'!O12*0.87*0.9+25</f>
        <v>18425.5</v>
      </c>
      <c r="P12" s="57">
        <f>'BAR BB| Open rates'!P12*0.87*0.9+25</f>
        <v>18425.5</v>
      </c>
      <c r="Q12" s="57">
        <f>'BAR BB| Open rates'!Q12*0.87*0.9+25</f>
        <v>25707.4</v>
      </c>
      <c r="R12" s="57">
        <f>'BAR BB| Open rates'!R12*0.87*0.9+25</f>
        <v>21714.100000000002</v>
      </c>
      <c r="S12" s="57">
        <f>'BAR BB| Open rates'!S12*0.87*0.9+25</f>
        <v>18425.5</v>
      </c>
      <c r="T12" s="57">
        <f>'BAR BB| Open rates'!T12*0.87*0.9+25</f>
        <v>21714.100000000002</v>
      </c>
      <c r="U12" s="57">
        <f>'BAR BB| Open rates'!U12*0.87*0.9+25</f>
        <v>18425.5</v>
      </c>
      <c r="V12" s="57">
        <f>'BAR BB| Open rates'!V12*0.87*0.9+25</f>
        <v>28839.4</v>
      </c>
      <c r="W12" s="57">
        <f>'BAR BB| Open rates'!W12*0.87*0.9+25</f>
        <v>18425.5</v>
      </c>
      <c r="X12" s="57">
        <f>'BAR BB| Open rates'!X12*0.87*0.9+25</f>
        <v>21714.100000000002</v>
      </c>
      <c r="Y12" s="57">
        <f>'BAR BB| Open rates'!Y12*0.87*0.9+25</f>
        <v>25707.4</v>
      </c>
      <c r="Z12" s="57">
        <f>'BAR BB| Open rates'!Z12*0.87*0.9+25</f>
        <v>28839.4</v>
      </c>
      <c r="AA12" s="57">
        <f>'BAR BB| Open rates'!AA12*0.87*0.9+25</f>
        <v>25707.4</v>
      </c>
      <c r="AB12" s="57">
        <f>'BAR BB| Open rates'!AB12*0.87*0.9+25</f>
        <v>28839.4</v>
      </c>
      <c r="AC12" s="57">
        <f>'BAR BB| Open rates'!AC12*0.87*0.9+25</f>
        <v>25707.4</v>
      </c>
      <c r="AD12" s="57">
        <f>'BAR BB| Open rates'!AD12*0.87*0.9+25</f>
        <v>28839.4</v>
      </c>
      <c r="AE12" s="57">
        <f>'BAR BB| Open rates'!AE12*0.87*0.9+25</f>
        <v>25707.4</v>
      </c>
      <c r="AF12" s="57">
        <f>'BAR BB| Open rates'!AF12*0.87*0.9+25</f>
        <v>28839.4</v>
      </c>
      <c r="AG12" s="57">
        <f>'BAR BB| Open rates'!AG12*0.87*0.9+25</f>
        <v>25707.4</v>
      </c>
      <c r="AH12" s="57">
        <f>'BAR BB| Open rates'!AH12*0.87*0.9+25</f>
        <v>28839.4</v>
      </c>
      <c r="AI12" s="57">
        <f>'BAR BB| Open rates'!AI12*0.87*0.9+25</f>
        <v>33380.800000000003</v>
      </c>
      <c r="AJ12" s="57">
        <f>'BAR BB| Open rates'!AJ12*0.87*0.9+25</f>
        <v>28839.4</v>
      </c>
      <c r="AK12" s="57">
        <f>'BAR BB| Open rates'!AK12*0.87*0.9+25</f>
        <v>33380.800000000003</v>
      </c>
      <c r="AL12" s="57">
        <f>'BAR BB| Open rates'!AL12*0.87*0.9+25</f>
        <v>28839.4</v>
      </c>
      <c r="AM12" s="57">
        <f>'BAR BB| Open rates'!AM12*0.87*0.9+25</f>
        <v>33380.800000000003</v>
      </c>
      <c r="AN12" s="57">
        <f>'BAR BB| Open rates'!AN12*0.87*0.9+25</f>
        <v>33380.800000000003</v>
      </c>
      <c r="AO12" s="57">
        <f>'BAR BB| Open rates'!AO12*0.87*0.9+25</f>
        <v>52329.4</v>
      </c>
      <c r="AP12" s="57">
        <f>'BAR BB| Open rates'!AP12*0.87*0.9+25</f>
        <v>33380.800000000003</v>
      </c>
      <c r="AQ12" s="57">
        <f>'BAR BB| Open rates'!AQ12*0.87*0.9+25</f>
        <v>33380.800000000003</v>
      </c>
      <c r="AR12" s="57">
        <f>'BAR BB| Open rates'!AR12*0.87*0.9+25</f>
        <v>25707.4</v>
      </c>
      <c r="AS12" s="57">
        <f>'BAR BB| Open rates'!AS12*0.87*0.9+25</f>
        <v>21714.100000000002</v>
      </c>
      <c r="AT12" s="57">
        <f>'BAR BB| Open rates'!AT12*0.87*0.9+25</f>
        <v>25707.4</v>
      </c>
      <c r="AU12" s="57">
        <f>'BAR BB| Open rates'!AU12*0.87*0.9+25</f>
        <v>21714.100000000002</v>
      </c>
      <c r="AV12" s="57">
        <f>'BAR BB| Open rates'!AV12*0.87*0.9+25</f>
        <v>25707.4</v>
      </c>
      <c r="AW12" s="57">
        <f>'BAR BB| Open rates'!AW12*0.87*0.9+25</f>
        <v>21714.100000000002</v>
      </c>
      <c r="AX12" s="57">
        <f>'BAR BB| Open rates'!AX12*0.87*0.9+25</f>
        <v>25707.4</v>
      </c>
      <c r="AY12" s="57">
        <f>'BAR BB| Open rates'!AY12*0.87*0.9+25</f>
        <v>21714.100000000002</v>
      </c>
      <c r="AZ12" s="57">
        <f>'BAR BB| Open rates'!AZ12*0.87*0.9+25</f>
        <v>25707.4</v>
      </c>
      <c r="BA12" s="57">
        <f>'BAR BB| Open rates'!BA12*0.87*0.9+25</f>
        <v>21714.100000000002</v>
      </c>
    </row>
    <row r="13" spans="1:53" s="36" customFormat="1" ht="12" customHeight="1" x14ac:dyDescent="0.2">
      <c r="A13" s="52">
        <f>'BAR BB| Open rates'!A13</f>
        <v>2</v>
      </c>
      <c r="B13" s="57">
        <f>'BAR BB| Open rates'!B13*0.87*0.9+25</f>
        <v>30405.4</v>
      </c>
      <c r="C13" s="57">
        <f>'BAR BB| Open rates'!C13*0.87*0.9+25</f>
        <v>31971.4</v>
      </c>
      <c r="D13" s="57">
        <f>'BAR BB| Open rates'!D13*0.87*0.9+25</f>
        <v>30405.4</v>
      </c>
      <c r="E13" s="57">
        <f>'BAR BB| Open rates'!E13*0.87*0.9+25</f>
        <v>27273.4</v>
      </c>
      <c r="F13" s="57">
        <f>'BAR BB| Open rates'!F13*0.87*0.9+25</f>
        <v>23280.100000000002</v>
      </c>
      <c r="G13" s="57">
        <f>'BAR BB| Open rates'!G13*0.87*0.9+25</f>
        <v>27273.4</v>
      </c>
      <c r="H13" s="57">
        <f>'BAR BB| Open rates'!H13*0.87*0.9+25</f>
        <v>23280.100000000002</v>
      </c>
      <c r="I13" s="57">
        <f>'BAR BB| Open rates'!I13*0.87*0.9+25</f>
        <v>27273.4</v>
      </c>
      <c r="J13" s="57">
        <f>'BAR BB| Open rates'!J13*0.87*0.9+25</f>
        <v>19991.5</v>
      </c>
      <c r="K13" s="57">
        <f>'BAR BB| Open rates'!K13*0.87*0.9+25</f>
        <v>19991.5</v>
      </c>
      <c r="L13" s="57">
        <f>'BAR BB| Open rates'!L13*0.87*0.9+25</f>
        <v>18190.600000000002</v>
      </c>
      <c r="M13" s="57">
        <f>'BAR BB| Open rates'!M13*0.87*0.9+25</f>
        <v>19991.5</v>
      </c>
      <c r="N13" s="57">
        <f>'BAR BB| Open rates'!N13*0.87*0.9+25</f>
        <v>19991.5</v>
      </c>
      <c r="O13" s="57">
        <f>'BAR BB| Open rates'!O13*0.87*0.9+25</f>
        <v>19991.5</v>
      </c>
      <c r="P13" s="57">
        <f>'BAR BB| Open rates'!P13*0.87*0.9+25</f>
        <v>19991.5</v>
      </c>
      <c r="Q13" s="57">
        <f>'BAR BB| Open rates'!Q13*0.87*0.9+25</f>
        <v>27273.4</v>
      </c>
      <c r="R13" s="57">
        <f>'BAR BB| Open rates'!R13*0.87*0.9+25</f>
        <v>23280.100000000002</v>
      </c>
      <c r="S13" s="57">
        <f>'BAR BB| Open rates'!S13*0.87*0.9+25</f>
        <v>19991.5</v>
      </c>
      <c r="T13" s="57">
        <f>'BAR BB| Open rates'!T13*0.87*0.9+25</f>
        <v>23280.100000000002</v>
      </c>
      <c r="U13" s="57">
        <f>'BAR BB| Open rates'!U13*0.87*0.9+25</f>
        <v>19991.5</v>
      </c>
      <c r="V13" s="57">
        <f>'BAR BB| Open rates'!V13*0.87*0.9+25</f>
        <v>30405.4</v>
      </c>
      <c r="W13" s="57">
        <f>'BAR BB| Open rates'!W13*0.87*0.9+25</f>
        <v>19991.5</v>
      </c>
      <c r="X13" s="57">
        <f>'BAR BB| Open rates'!X13*0.87*0.9+25</f>
        <v>23280.100000000002</v>
      </c>
      <c r="Y13" s="57">
        <f>'BAR BB| Open rates'!Y13*0.87*0.9+25</f>
        <v>27273.4</v>
      </c>
      <c r="Z13" s="57">
        <f>'BAR BB| Open rates'!Z13*0.87*0.9+25</f>
        <v>30405.4</v>
      </c>
      <c r="AA13" s="57">
        <f>'BAR BB| Open rates'!AA13*0.87*0.9+25</f>
        <v>27273.4</v>
      </c>
      <c r="AB13" s="57">
        <f>'BAR BB| Open rates'!AB13*0.87*0.9+25</f>
        <v>30405.4</v>
      </c>
      <c r="AC13" s="57">
        <f>'BAR BB| Open rates'!AC13*0.87*0.9+25</f>
        <v>27273.4</v>
      </c>
      <c r="AD13" s="57">
        <f>'BAR BB| Open rates'!AD13*0.87*0.9+25</f>
        <v>30405.4</v>
      </c>
      <c r="AE13" s="57">
        <f>'BAR BB| Open rates'!AE13*0.87*0.9+25</f>
        <v>27273.4</v>
      </c>
      <c r="AF13" s="57">
        <f>'BAR BB| Open rates'!AF13*0.87*0.9+25</f>
        <v>30405.4</v>
      </c>
      <c r="AG13" s="57">
        <f>'BAR BB| Open rates'!AG13*0.87*0.9+25</f>
        <v>27273.4</v>
      </c>
      <c r="AH13" s="57">
        <f>'BAR BB| Open rates'!AH13*0.87*0.9+25</f>
        <v>30405.4</v>
      </c>
      <c r="AI13" s="57">
        <f>'BAR BB| Open rates'!AI13*0.87*0.9+25</f>
        <v>34946.800000000003</v>
      </c>
      <c r="AJ13" s="57">
        <f>'BAR BB| Open rates'!AJ13*0.87*0.9+25</f>
        <v>30405.4</v>
      </c>
      <c r="AK13" s="57">
        <f>'BAR BB| Open rates'!AK13*0.87*0.9+25</f>
        <v>34946.800000000003</v>
      </c>
      <c r="AL13" s="57">
        <f>'BAR BB| Open rates'!AL13*0.87*0.9+25</f>
        <v>30405.4</v>
      </c>
      <c r="AM13" s="57">
        <f>'BAR BB| Open rates'!AM13*0.87*0.9+25</f>
        <v>34946.800000000003</v>
      </c>
      <c r="AN13" s="57">
        <f>'BAR BB| Open rates'!AN13*0.87*0.9+25</f>
        <v>34946.800000000003</v>
      </c>
      <c r="AO13" s="57">
        <f>'BAR BB| Open rates'!AO13*0.87*0.9+25</f>
        <v>53895.4</v>
      </c>
      <c r="AP13" s="57">
        <f>'BAR BB| Open rates'!AP13*0.87*0.9+25</f>
        <v>34946.800000000003</v>
      </c>
      <c r="AQ13" s="57">
        <f>'BAR BB| Open rates'!AQ13*0.87*0.9+25</f>
        <v>34946.800000000003</v>
      </c>
      <c r="AR13" s="57">
        <f>'BAR BB| Open rates'!AR13*0.87*0.9+25</f>
        <v>27273.4</v>
      </c>
      <c r="AS13" s="57">
        <f>'BAR BB| Open rates'!AS13*0.87*0.9+25</f>
        <v>23280.100000000002</v>
      </c>
      <c r="AT13" s="57">
        <f>'BAR BB| Open rates'!AT13*0.87*0.9+25</f>
        <v>27273.4</v>
      </c>
      <c r="AU13" s="57">
        <f>'BAR BB| Open rates'!AU13*0.87*0.9+25</f>
        <v>23280.100000000002</v>
      </c>
      <c r="AV13" s="57">
        <f>'BAR BB| Open rates'!AV13*0.87*0.9+25</f>
        <v>27273.4</v>
      </c>
      <c r="AW13" s="57">
        <f>'BAR BB| Open rates'!AW13*0.87*0.9+25</f>
        <v>23280.100000000002</v>
      </c>
      <c r="AX13" s="57">
        <f>'BAR BB| Open rates'!AX13*0.87*0.9+25</f>
        <v>27273.4</v>
      </c>
      <c r="AY13" s="57">
        <f>'BAR BB| Open rates'!AY13*0.87*0.9+25</f>
        <v>23280.100000000002</v>
      </c>
      <c r="AZ13" s="57">
        <f>'BAR BB| Open rates'!AZ13*0.87*0.9+25</f>
        <v>27273.4</v>
      </c>
      <c r="BA13" s="57">
        <f>'BAR BB| Open rates'!BA13*0.87*0.9+25</f>
        <v>23280.100000000002</v>
      </c>
    </row>
    <row r="14" spans="1:53" s="36" customFormat="1" ht="12" customHeight="1" x14ac:dyDescent="0.2">
      <c r="A14" s="146" t="str">
        <f>'BAR BB| Open rates'!A14</f>
        <v>Представительский люкс с видом на горы / Executive Suite Mountain View</v>
      </c>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row>
    <row r="15" spans="1:53" s="36" customFormat="1" ht="12" customHeight="1" x14ac:dyDescent="0.2">
      <c r="A15" s="52">
        <f>'BAR BB| Open rates'!A15</f>
        <v>1</v>
      </c>
      <c r="B15" s="57">
        <f>'BAR BB| Open rates'!B15*0.87*0.9+25</f>
        <v>34320.400000000001</v>
      </c>
      <c r="C15" s="57">
        <f>'BAR BB| Open rates'!C15*0.87*0.9+25</f>
        <v>35886.400000000001</v>
      </c>
      <c r="D15" s="57">
        <f>'BAR BB| Open rates'!D15*0.87*0.9+25</f>
        <v>34320.400000000001</v>
      </c>
      <c r="E15" s="57">
        <f>'BAR BB| Open rates'!E15*0.87*0.9+25</f>
        <v>31188.400000000001</v>
      </c>
      <c r="F15" s="57">
        <f>'BAR BB| Open rates'!F15*0.87*0.9+25</f>
        <v>27195.100000000002</v>
      </c>
      <c r="G15" s="57">
        <f>'BAR BB| Open rates'!G15*0.87*0.9+25</f>
        <v>31188.400000000001</v>
      </c>
      <c r="H15" s="57">
        <f>'BAR BB| Open rates'!H15*0.87*0.9+25</f>
        <v>27195.100000000002</v>
      </c>
      <c r="I15" s="57">
        <f>'BAR BB| Open rates'!I15*0.87*0.9+25</f>
        <v>31188.400000000001</v>
      </c>
      <c r="J15" s="57">
        <f>'BAR BB| Open rates'!J15*0.87*0.9+25</f>
        <v>23906.5</v>
      </c>
      <c r="K15" s="57">
        <f>'BAR BB| Open rates'!K15*0.87*0.9+25</f>
        <v>23906.5</v>
      </c>
      <c r="L15" s="57">
        <f>'BAR BB| Open rates'!L15*0.87*0.9+25</f>
        <v>22105.600000000002</v>
      </c>
      <c r="M15" s="57">
        <f>'BAR BB| Open rates'!M15*0.87*0.9+25</f>
        <v>23906.5</v>
      </c>
      <c r="N15" s="57">
        <f>'BAR BB| Open rates'!N15*0.87*0.9+25</f>
        <v>23906.5</v>
      </c>
      <c r="O15" s="57">
        <f>'BAR BB| Open rates'!O15*0.87*0.9+25</f>
        <v>23906.5</v>
      </c>
      <c r="P15" s="57">
        <f>'BAR BB| Open rates'!P15*0.87*0.9+25</f>
        <v>23906.5</v>
      </c>
      <c r="Q15" s="57">
        <f>'BAR BB| Open rates'!Q15*0.87*0.9+25</f>
        <v>31188.400000000001</v>
      </c>
      <c r="R15" s="57">
        <f>'BAR BB| Open rates'!R15*0.87*0.9+25</f>
        <v>27195.100000000002</v>
      </c>
      <c r="S15" s="57">
        <f>'BAR BB| Open rates'!S15*0.87*0.9+25</f>
        <v>23906.5</v>
      </c>
      <c r="T15" s="57">
        <f>'BAR BB| Open rates'!T15*0.87*0.9+25</f>
        <v>27195.100000000002</v>
      </c>
      <c r="U15" s="57">
        <f>'BAR BB| Open rates'!U15*0.87*0.9+25</f>
        <v>23906.5</v>
      </c>
      <c r="V15" s="57">
        <f>'BAR BB| Open rates'!V15*0.87*0.9+25</f>
        <v>34320.400000000001</v>
      </c>
      <c r="W15" s="57">
        <f>'BAR BB| Open rates'!W15*0.87*0.9+25</f>
        <v>23906.5</v>
      </c>
      <c r="X15" s="57">
        <f>'BAR BB| Open rates'!X15*0.87*0.9+25</f>
        <v>27195.100000000002</v>
      </c>
      <c r="Y15" s="57">
        <f>'BAR BB| Open rates'!Y15*0.87*0.9+25</f>
        <v>34320.400000000001</v>
      </c>
      <c r="Z15" s="57">
        <f>'BAR BB| Open rates'!Z15*0.87*0.9+25</f>
        <v>37452.400000000001</v>
      </c>
      <c r="AA15" s="57">
        <f>'BAR BB| Open rates'!AA15*0.87*0.9+25</f>
        <v>34320.400000000001</v>
      </c>
      <c r="AB15" s="57">
        <f>'BAR BB| Open rates'!AB15*0.87*0.9+25</f>
        <v>37452.400000000001</v>
      </c>
      <c r="AC15" s="57">
        <f>'BAR BB| Open rates'!AC15*0.87*0.9+25</f>
        <v>34320.400000000001</v>
      </c>
      <c r="AD15" s="57">
        <f>'BAR BB| Open rates'!AD15*0.87*0.9+25</f>
        <v>37452.400000000001</v>
      </c>
      <c r="AE15" s="57">
        <f>'BAR BB| Open rates'!AE15*0.87*0.9+25</f>
        <v>34320.400000000001</v>
      </c>
      <c r="AF15" s="57">
        <f>'BAR BB| Open rates'!AF15*0.87*0.9+25</f>
        <v>37452.400000000001</v>
      </c>
      <c r="AG15" s="57">
        <f>'BAR BB| Open rates'!AG15*0.87*0.9+25</f>
        <v>34320.400000000001</v>
      </c>
      <c r="AH15" s="57">
        <f>'BAR BB| Open rates'!AH15*0.87*0.9+25</f>
        <v>37452.400000000001</v>
      </c>
      <c r="AI15" s="57">
        <f>'BAR BB| Open rates'!AI15*0.87*0.9+25</f>
        <v>41993.8</v>
      </c>
      <c r="AJ15" s="57">
        <f>'BAR BB| Open rates'!AJ15*0.87*0.9+25</f>
        <v>37452.400000000001</v>
      </c>
      <c r="AK15" s="57">
        <f>'BAR BB| Open rates'!AK15*0.87*0.9+25</f>
        <v>41993.8</v>
      </c>
      <c r="AL15" s="57">
        <f>'BAR BB| Open rates'!AL15*0.87*0.9+25</f>
        <v>37452.400000000001</v>
      </c>
      <c r="AM15" s="57">
        <f>'BAR BB| Open rates'!AM15*0.87*0.9+25</f>
        <v>41993.8</v>
      </c>
      <c r="AN15" s="57">
        <f>'BAR BB| Open rates'!AN15*0.87*0.9+25</f>
        <v>41993.8</v>
      </c>
      <c r="AO15" s="57">
        <f>'BAR BB| Open rates'!AO15*0.87*0.9+25</f>
        <v>60942.400000000001</v>
      </c>
      <c r="AP15" s="57">
        <f>'BAR BB| Open rates'!AP15*0.87*0.9+25</f>
        <v>41993.8</v>
      </c>
      <c r="AQ15" s="57">
        <f>'BAR BB| Open rates'!AQ15*0.87*0.9+25</f>
        <v>41993.8</v>
      </c>
      <c r="AR15" s="57">
        <f>'BAR BB| Open rates'!AR15*0.87*0.9+25</f>
        <v>31188.400000000001</v>
      </c>
      <c r="AS15" s="57">
        <f>'BAR BB| Open rates'!AS15*0.87*0.9+25</f>
        <v>27195.100000000002</v>
      </c>
      <c r="AT15" s="57">
        <f>'BAR BB| Open rates'!AT15*0.87*0.9+25</f>
        <v>31188.400000000001</v>
      </c>
      <c r="AU15" s="57">
        <f>'BAR BB| Open rates'!AU15*0.87*0.9+25</f>
        <v>27195.100000000002</v>
      </c>
      <c r="AV15" s="57">
        <f>'BAR BB| Open rates'!AV15*0.87*0.9+25</f>
        <v>31188.400000000001</v>
      </c>
      <c r="AW15" s="57">
        <f>'BAR BB| Open rates'!AW15*0.87*0.9+25</f>
        <v>27195.100000000002</v>
      </c>
      <c r="AX15" s="57">
        <f>'BAR BB| Open rates'!AX15*0.87*0.9+25</f>
        <v>31188.400000000001</v>
      </c>
      <c r="AY15" s="57">
        <f>'BAR BB| Open rates'!AY15*0.87*0.9+25</f>
        <v>27195.100000000002</v>
      </c>
      <c r="AZ15" s="57">
        <f>'BAR BB| Open rates'!AZ15*0.87*0.9+25</f>
        <v>31188.400000000001</v>
      </c>
      <c r="BA15" s="57">
        <f>'BAR BB| Open rates'!BA15*0.87*0.9+25</f>
        <v>27195.100000000002</v>
      </c>
    </row>
    <row r="16" spans="1:53" s="36" customFormat="1" ht="12" customHeight="1" x14ac:dyDescent="0.2">
      <c r="A16" s="52">
        <f>'BAR BB| Open rates'!A16</f>
        <v>2</v>
      </c>
      <c r="B16" s="57">
        <f>'BAR BB| Open rates'!B16*0.87*0.9+25</f>
        <v>35886.400000000001</v>
      </c>
      <c r="C16" s="57">
        <f>'BAR BB| Open rates'!C16*0.87*0.9+25</f>
        <v>37452.400000000001</v>
      </c>
      <c r="D16" s="57">
        <f>'BAR BB| Open rates'!D16*0.87*0.9+25</f>
        <v>35886.400000000001</v>
      </c>
      <c r="E16" s="57">
        <f>'BAR BB| Open rates'!E16*0.87*0.9+25</f>
        <v>32754.400000000001</v>
      </c>
      <c r="F16" s="57">
        <f>'BAR BB| Open rates'!F16*0.87*0.9+25</f>
        <v>28761.100000000002</v>
      </c>
      <c r="G16" s="57">
        <f>'BAR BB| Open rates'!G16*0.87*0.9+25</f>
        <v>32754.400000000001</v>
      </c>
      <c r="H16" s="57">
        <f>'BAR BB| Open rates'!H16*0.87*0.9+25</f>
        <v>28761.100000000002</v>
      </c>
      <c r="I16" s="57">
        <f>'BAR BB| Open rates'!I16*0.87*0.9+25</f>
        <v>32754.400000000001</v>
      </c>
      <c r="J16" s="57">
        <f>'BAR BB| Open rates'!J16*0.87*0.9+25</f>
        <v>25472.5</v>
      </c>
      <c r="K16" s="57">
        <f>'BAR BB| Open rates'!K16*0.87*0.9+25</f>
        <v>25472.5</v>
      </c>
      <c r="L16" s="57">
        <f>'BAR BB| Open rates'!L16*0.87*0.9+25</f>
        <v>23671.600000000002</v>
      </c>
      <c r="M16" s="57">
        <f>'BAR BB| Open rates'!M16*0.87*0.9+25</f>
        <v>25472.5</v>
      </c>
      <c r="N16" s="57">
        <f>'BAR BB| Open rates'!N16*0.87*0.9+25</f>
        <v>25472.5</v>
      </c>
      <c r="O16" s="57">
        <f>'BAR BB| Open rates'!O16*0.87*0.9+25</f>
        <v>25472.5</v>
      </c>
      <c r="P16" s="57">
        <f>'BAR BB| Open rates'!P16*0.87*0.9+25</f>
        <v>25472.5</v>
      </c>
      <c r="Q16" s="57">
        <f>'BAR BB| Open rates'!Q16*0.87*0.9+25</f>
        <v>32754.400000000001</v>
      </c>
      <c r="R16" s="57">
        <f>'BAR BB| Open rates'!R16*0.87*0.9+25</f>
        <v>28761.100000000002</v>
      </c>
      <c r="S16" s="57">
        <f>'BAR BB| Open rates'!S16*0.87*0.9+25</f>
        <v>25472.5</v>
      </c>
      <c r="T16" s="57">
        <f>'BAR BB| Open rates'!T16*0.87*0.9+25</f>
        <v>28761.100000000002</v>
      </c>
      <c r="U16" s="57">
        <f>'BAR BB| Open rates'!U16*0.87*0.9+25</f>
        <v>25472.5</v>
      </c>
      <c r="V16" s="57">
        <f>'BAR BB| Open rates'!V16*0.87*0.9+25</f>
        <v>35886.400000000001</v>
      </c>
      <c r="W16" s="57">
        <f>'BAR BB| Open rates'!W16*0.87*0.9+25</f>
        <v>25472.5</v>
      </c>
      <c r="X16" s="57">
        <f>'BAR BB| Open rates'!X16*0.87*0.9+25</f>
        <v>28761.100000000002</v>
      </c>
      <c r="Y16" s="57">
        <f>'BAR BB| Open rates'!Y16*0.87*0.9+25</f>
        <v>35886.400000000001</v>
      </c>
      <c r="Z16" s="57">
        <f>'BAR BB| Open rates'!Z16*0.87*0.9+25</f>
        <v>39018.400000000001</v>
      </c>
      <c r="AA16" s="57">
        <f>'BAR BB| Open rates'!AA16*0.87*0.9+25</f>
        <v>35886.400000000001</v>
      </c>
      <c r="AB16" s="57">
        <f>'BAR BB| Open rates'!AB16*0.87*0.9+25</f>
        <v>39018.400000000001</v>
      </c>
      <c r="AC16" s="57">
        <f>'BAR BB| Open rates'!AC16*0.87*0.9+25</f>
        <v>35886.400000000001</v>
      </c>
      <c r="AD16" s="57">
        <f>'BAR BB| Open rates'!AD16*0.87*0.9+25</f>
        <v>39018.400000000001</v>
      </c>
      <c r="AE16" s="57">
        <f>'BAR BB| Open rates'!AE16*0.87*0.9+25</f>
        <v>35886.400000000001</v>
      </c>
      <c r="AF16" s="57">
        <f>'BAR BB| Open rates'!AF16*0.87*0.9+25</f>
        <v>39018.400000000001</v>
      </c>
      <c r="AG16" s="57">
        <f>'BAR BB| Open rates'!AG16*0.87*0.9+25</f>
        <v>35886.400000000001</v>
      </c>
      <c r="AH16" s="57">
        <f>'BAR BB| Open rates'!AH16*0.87*0.9+25</f>
        <v>39018.400000000001</v>
      </c>
      <c r="AI16" s="57">
        <f>'BAR BB| Open rates'!AI16*0.87*0.9+25</f>
        <v>43559.8</v>
      </c>
      <c r="AJ16" s="57">
        <f>'BAR BB| Open rates'!AJ16*0.87*0.9+25</f>
        <v>39018.400000000001</v>
      </c>
      <c r="AK16" s="57">
        <f>'BAR BB| Open rates'!AK16*0.87*0.9+25</f>
        <v>43559.8</v>
      </c>
      <c r="AL16" s="57">
        <f>'BAR BB| Open rates'!AL16*0.87*0.9+25</f>
        <v>39018.400000000001</v>
      </c>
      <c r="AM16" s="57">
        <f>'BAR BB| Open rates'!AM16*0.87*0.9+25</f>
        <v>43559.8</v>
      </c>
      <c r="AN16" s="57">
        <f>'BAR BB| Open rates'!AN16*0.87*0.9+25</f>
        <v>43559.8</v>
      </c>
      <c r="AO16" s="57">
        <f>'BAR BB| Open rates'!AO16*0.87*0.9+25</f>
        <v>62508.4</v>
      </c>
      <c r="AP16" s="57">
        <f>'BAR BB| Open rates'!AP16*0.87*0.9+25</f>
        <v>43559.8</v>
      </c>
      <c r="AQ16" s="57">
        <f>'BAR BB| Open rates'!AQ16*0.87*0.9+25</f>
        <v>43559.8</v>
      </c>
      <c r="AR16" s="57">
        <f>'BAR BB| Open rates'!AR16*0.87*0.9+25</f>
        <v>32754.400000000001</v>
      </c>
      <c r="AS16" s="57">
        <f>'BAR BB| Open rates'!AS16*0.87*0.9+25</f>
        <v>28761.100000000002</v>
      </c>
      <c r="AT16" s="57">
        <f>'BAR BB| Open rates'!AT16*0.87*0.9+25</f>
        <v>32754.400000000001</v>
      </c>
      <c r="AU16" s="57">
        <f>'BAR BB| Open rates'!AU16*0.87*0.9+25</f>
        <v>28761.100000000002</v>
      </c>
      <c r="AV16" s="57">
        <f>'BAR BB| Open rates'!AV16*0.87*0.9+25</f>
        <v>32754.400000000001</v>
      </c>
      <c r="AW16" s="57">
        <f>'BAR BB| Open rates'!AW16*0.87*0.9+25</f>
        <v>28761.100000000002</v>
      </c>
      <c r="AX16" s="57">
        <f>'BAR BB| Open rates'!AX16*0.87*0.9+25</f>
        <v>32754.400000000001</v>
      </c>
      <c r="AY16" s="57">
        <f>'BAR BB| Open rates'!AY16*0.87*0.9+25</f>
        <v>28761.100000000002</v>
      </c>
      <c r="AZ16" s="57">
        <f>'BAR BB| Open rates'!AZ16*0.87*0.9+25</f>
        <v>32754.400000000001</v>
      </c>
      <c r="BA16" s="57">
        <f>'BAR BB| Open rates'!BA16*0.87*0.9+25</f>
        <v>28761.100000000002</v>
      </c>
    </row>
    <row r="17" spans="1:53" s="36" customFormat="1" ht="12" customHeight="1" x14ac:dyDescent="0.2">
      <c r="A17" s="146" t="str">
        <f>'BAR BB| Open rates'!A17</f>
        <v xml:space="preserve">Апартаменты с одной спальней / 1 Bedroom Apartments </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row>
    <row r="18" spans="1:53" s="36" customFormat="1" ht="12" customHeight="1" x14ac:dyDescent="0.2">
      <c r="A18" s="52" t="str">
        <f>'BAR BB| Open rates'!A18</f>
        <v>от 1 до 2</v>
      </c>
      <c r="B18" s="57">
        <f>'BAR BB| Open rates'!B18*0.87*0.9+25</f>
        <v>31266.7</v>
      </c>
      <c r="C18" s="57">
        <f>'BAR BB| Open rates'!C18*0.87*0.9+25</f>
        <v>32832.700000000004</v>
      </c>
      <c r="D18" s="57">
        <f>'BAR BB| Open rates'!D18*0.87*0.9+25</f>
        <v>31266.7</v>
      </c>
      <c r="E18" s="57">
        <f>'BAR BB| Open rates'!E18*0.87*0.9+25</f>
        <v>28134.7</v>
      </c>
      <c r="F18" s="57">
        <f>'BAR BB| Open rates'!F18*0.87*0.9+25</f>
        <v>24141.4</v>
      </c>
      <c r="G18" s="57">
        <f>'BAR BB| Open rates'!G18*0.87*0.9+25</f>
        <v>28134.7</v>
      </c>
      <c r="H18" s="57">
        <f>'BAR BB| Open rates'!H18*0.87*0.9+25</f>
        <v>24141.4</v>
      </c>
      <c r="I18" s="57">
        <f>'BAR BB| Open rates'!I18*0.87*0.9+25</f>
        <v>28134.7</v>
      </c>
      <c r="J18" s="57">
        <f>'BAR BB| Open rates'!J18*0.87*0.9+25</f>
        <v>20852.8</v>
      </c>
      <c r="K18" s="57">
        <f>'BAR BB| Open rates'!K18*0.87*0.9+25</f>
        <v>20852.8</v>
      </c>
      <c r="L18" s="57">
        <f>'BAR BB| Open rates'!L18*0.87*0.9+25</f>
        <v>19051.900000000001</v>
      </c>
      <c r="M18" s="57">
        <f>'BAR BB| Open rates'!M18*0.87*0.9+25</f>
        <v>20852.8</v>
      </c>
      <c r="N18" s="57">
        <f>'BAR BB| Open rates'!N18*0.87*0.9+25</f>
        <v>20852.8</v>
      </c>
      <c r="O18" s="57">
        <f>'BAR BB| Open rates'!O18*0.87*0.9+25</f>
        <v>20852.8</v>
      </c>
      <c r="P18" s="57">
        <f>'BAR BB| Open rates'!P18*0.87*0.9+25</f>
        <v>20852.8</v>
      </c>
      <c r="Q18" s="57">
        <f>'BAR BB| Open rates'!Q18*0.87*0.9+25</f>
        <v>28134.7</v>
      </c>
      <c r="R18" s="57">
        <f>'BAR BB| Open rates'!R18*0.87*0.9+25</f>
        <v>24141.4</v>
      </c>
      <c r="S18" s="57">
        <f>'BAR BB| Open rates'!S18*0.87*0.9+25</f>
        <v>20852.8</v>
      </c>
      <c r="T18" s="57">
        <f>'BAR BB| Open rates'!T18*0.87*0.9+25</f>
        <v>24141.4</v>
      </c>
      <c r="U18" s="57">
        <f>'BAR BB| Open rates'!U18*0.87*0.9+25</f>
        <v>20852.8</v>
      </c>
      <c r="V18" s="57">
        <f>'BAR BB| Open rates'!V18*0.87*0.9+25</f>
        <v>31266.7</v>
      </c>
      <c r="W18" s="57">
        <f>'BAR BB| Open rates'!W18*0.87*0.9+25</f>
        <v>20852.8</v>
      </c>
      <c r="X18" s="57">
        <f>'BAR BB| Open rates'!X18*0.87*0.9+25</f>
        <v>24141.4</v>
      </c>
      <c r="Y18" s="57">
        <f>'BAR BB| Open rates'!Y18*0.87*0.9+25</f>
        <v>35103.4</v>
      </c>
      <c r="Z18" s="57">
        <f>'BAR BB| Open rates'!Z18*0.87*0.9+25</f>
        <v>38235.4</v>
      </c>
      <c r="AA18" s="57">
        <f>'BAR BB| Open rates'!AA18*0.87*0.9+25</f>
        <v>35103.4</v>
      </c>
      <c r="AB18" s="57">
        <f>'BAR BB| Open rates'!AB18*0.87*0.9+25</f>
        <v>38235.4</v>
      </c>
      <c r="AC18" s="57">
        <f>'BAR BB| Open rates'!AC18*0.87*0.9+25</f>
        <v>35103.4</v>
      </c>
      <c r="AD18" s="57">
        <f>'BAR BB| Open rates'!AD18*0.87*0.9+25</f>
        <v>38235.4</v>
      </c>
      <c r="AE18" s="57">
        <f>'BAR BB| Open rates'!AE18*0.87*0.9+25</f>
        <v>35103.4</v>
      </c>
      <c r="AF18" s="57">
        <f>'BAR BB| Open rates'!AF18*0.87*0.9+25</f>
        <v>38235.4</v>
      </c>
      <c r="AG18" s="57">
        <f>'BAR BB| Open rates'!AG18*0.87*0.9+25</f>
        <v>35103.4</v>
      </c>
      <c r="AH18" s="57">
        <f>'BAR BB| Open rates'!AH18*0.87*0.9+25</f>
        <v>38235.4</v>
      </c>
      <c r="AI18" s="57">
        <f>'BAR BB| Open rates'!AI18*0.87*0.9+25</f>
        <v>42776.800000000003</v>
      </c>
      <c r="AJ18" s="57">
        <f>'BAR BB| Open rates'!AJ18*0.87*0.9+25</f>
        <v>38235.4</v>
      </c>
      <c r="AK18" s="57">
        <f>'BAR BB| Open rates'!AK18*0.87*0.9+25</f>
        <v>42776.800000000003</v>
      </c>
      <c r="AL18" s="57">
        <f>'BAR BB| Open rates'!AL18*0.87*0.9+25</f>
        <v>38235.4</v>
      </c>
      <c r="AM18" s="57">
        <f>'BAR BB| Open rates'!AM18*0.87*0.9+25</f>
        <v>42776.800000000003</v>
      </c>
      <c r="AN18" s="57">
        <f>'BAR BB| Open rates'!AN18*0.87*0.9+25</f>
        <v>42776.800000000003</v>
      </c>
      <c r="AO18" s="57">
        <f>'BAR BB| Open rates'!AO18*0.87*0.9+25</f>
        <v>61725.4</v>
      </c>
      <c r="AP18" s="57">
        <f>'BAR BB| Open rates'!AP18*0.87*0.9+25</f>
        <v>42776.800000000003</v>
      </c>
      <c r="AQ18" s="57">
        <f>'BAR BB| Open rates'!AQ18*0.87*0.9+25</f>
        <v>42776.800000000003</v>
      </c>
      <c r="AR18" s="57">
        <f>'BAR BB| Open rates'!AR18*0.87*0.9+25</f>
        <v>28134.7</v>
      </c>
      <c r="AS18" s="57">
        <f>'BAR BB| Open rates'!AS18*0.87*0.9+25</f>
        <v>24141.4</v>
      </c>
      <c r="AT18" s="57">
        <f>'BAR BB| Open rates'!AT18*0.87*0.9+25</f>
        <v>28134.7</v>
      </c>
      <c r="AU18" s="57">
        <f>'BAR BB| Open rates'!AU18*0.87*0.9+25</f>
        <v>24141.4</v>
      </c>
      <c r="AV18" s="57">
        <f>'BAR BB| Open rates'!AV18*0.87*0.9+25</f>
        <v>28134.7</v>
      </c>
      <c r="AW18" s="57">
        <f>'BAR BB| Open rates'!AW18*0.87*0.9+25</f>
        <v>24141.4</v>
      </c>
      <c r="AX18" s="57">
        <f>'BAR BB| Open rates'!AX18*0.87*0.9+25</f>
        <v>28134.7</v>
      </c>
      <c r="AY18" s="57">
        <f>'BAR BB| Open rates'!AY18*0.87*0.9+25</f>
        <v>24141.4</v>
      </c>
      <c r="AZ18" s="57">
        <f>'BAR BB| Open rates'!AZ18*0.87*0.9+25</f>
        <v>28134.7</v>
      </c>
      <c r="BA18" s="57">
        <f>'BAR BB| Open rates'!BA18*0.87*0.9+25</f>
        <v>24141.4</v>
      </c>
    </row>
    <row r="19" spans="1:53" s="36" customFormat="1" ht="12" customHeight="1" x14ac:dyDescent="0.2">
      <c r="A19" s="146" t="str">
        <f>'BAR BB| Open rates'!A19</f>
        <v xml:space="preserve">Улучшенные апартаменты с одной спальней / 1 Bedroom Superior Apartments </v>
      </c>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row>
    <row r="20" spans="1:53" s="36" customFormat="1" ht="12" customHeight="1" x14ac:dyDescent="0.2">
      <c r="A20" s="52" t="str">
        <f>'BAR BB| Open rates'!A20</f>
        <v>от 1 до 2</v>
      </c>
      <c r="B20" s="57">
        <f>'BAR BB| Open rates'!B20*0.87*0.9+25</f>
        <v>32049.7</v>
      </c>
      <c r="C20" s="57">
        <f>'BAR BB| Open rates'!C20*0.87*0.9+25</f>
        <v>33615.700000000004</v>
      </c>
      <c r="D20" s="57">
        <f>'BAR BB| Open rates'!D20*0.87*0.9+25</f>
        <v>32049.7</v>
      </c>
      <c r="E20" s="57">
        <f>'BAR BB| Open rates'!E20*0.87*0.9+25</f>
        <v>28917.7</v>
      </c>
      <c r="F20" s="57">
        <f>'BAR BB| Open rates'!F20*0.87*0.9+25</f>
        <v>24924.400000000001</v>
      </c>
      <c r="G20" s="57">
        <f>'BAR BB| Open rates'!G20*0.87*0.9+25</f>
        <v>28917.7</v>
      </c>
      <c r="H20" s="57">
        <f>'BAR BB| Open rates'!H20*0.87*0.9+25</f>
        <v>24924.400000000001</v>
      </c>
      <c r="I20" s="57">
        <f>'BAR BB| Open rates'!I20*0.87*0.9+25</f>
        <v>28917.7</v>
      </c>
      <c r="J20" s="57">
        <f>'BAR BB| Open rates'!J20*0.87*0.9+25</f>
        <v>21635.8</v>
      </c>
      <c r="K20" s="57">
        <f>'BAR BB| Open rates'!K20*0.87*0.9+25</f>
        <v>21635.8</v>
      </c>
      <c r="L20" s="57">
        <f>'BAR BB| Open rates'!L20*0.87*0.9+25</f>
        <v>19834.900000000001</v>
      </c>
      <c r="M20" s="57">
        <f>'BAR BB| Open rates'!M20*0.87*0.9+25</f>
        <v>21635.8</v>
      </c>
      <c r="N20" s="57">
        <f>'BAR BB| Open rates'!N20*0.87*0.9+25</f>
        <v>21635.8</v>
      </c>
      <c r="O20" s="57">
        <f>'BAR BB| Open rates'!O20*0.87*0.9+25</f>
        <v>21635.8</v>
      </c>
      <c r="P20" s="57">
        <f>'BAR BB| Open rates'!P20*0.87*0.9+25</f>
        <v>21635.8</v>
      </c>
      <c r="Q20" s="57">
        <f>'BAR BB| Open rates'!Q20*0.87*0.9+25</f>
        <v>28917.7</v>
      </c>
      <c r="R20" s="57">
        <f>'BAR BB| Open rates'!R20*0.87*0.9+25</f>
        <v>24924.400000000001</v>
      </c>
      <c r="S20" s="57">
        <f>'BAR BB| Open rates'!S20*0.87*0.9+25</f>
        <v>21635.8</v>
      </c>
      <c r="T20" s="57">
        <f>'BAR BB| Open rates'!T20*0.87*0.9+25</f>
        <v>24924.400000000001</v>
      </c>
      <c r="U20" s="57">
        <f>'BAR BB| Open rates'!U20*0.87*0.9+25</f>
        <v>21635.8</v>
      </c>
      <c r="V20" s="57">
        <f>'BAR BB| Open rates'!V20*0.87*0.9+25</f>
        <v>32049.7</v>
      </c>
      <c r="W20" s="57">
        <f>'BAR BB| Open rates'!W20*0.87*0.9+25</f>
        <v>21635.8</v>
      </c>
      <c r="X20" s="57">
        <f>'BAR BB| Open rates'!X20*0.87*0.9+25</f>
        <v>24924.400000000001</v>
      </c>
      <c r="Y20" s="57">
        <f>'BAR BB| Open rates'!Y20*0.87*0.9+25</f>
        <v>35886.400000000001</v>
      </c>
      <c r="Z20" s="57">
        <f>'BAR BB| Open rates'!Z20*0.87*0.9+25</f>
        <v>39018.400000000001</v>
      </c>
      <c r="AA20" s="57">
        <f>'BAR BB| Open rates'!AA20*0.87*0.9+25</f>
        <v>35886.400000000001</v>
      </c>
      <c r="AB20" s="57">
        <f>'BAR BB| Open rates'!AB20*0.87*0.9+25</f>
        <v>39018.400000000001</v>
      </c>
      <c r="AC20" s="57">
        <f>'BAR BB| Open rates'!AC20*0.87*0.9+25</f>
        <v>35886.400000000001</v>
      </c>
      <c r="AD20" s="57">
        <f>'BAR BB| Open rates'!AD20*0.87*0.9+25</f>
        <v>39018.400000000001</v>
      </c>
      <c r="AE20" s="57">
        <f>'BAR BB| Open rates'!AE20*0.87*0.9+25</f>
        <v>35886.400000000001</v>
      </c>
      <c r="AF20" s="57">
        <f>'BAR BB| Open rates'!AF20*0.87*0.9+25</f>
        <v>39018.400000000001</v>
      </c>
      <c r="AG20" s="57">
        <f>'BAR BB| Open rates'!AG20*0.87*0.9+25</f>
        <v>35886.400000000001</v>
      </c>
      <c r="AH20" s="57">
        <f>'BAR BB| Open rates'!AH20*0.87*0.9+25</f>
        <v>39018.400000000001</v>
      </c>
      <c r="AI20" s="57">
        <f>'BAR BB| Open rates'!AI20*0.87*0.9+25</f>
        <v>43559.8</v>
      </c>
      <c r="AJ20" s="57">
        <f>'BAR BB| Open rates'!AJ20*0.87*0.9+25</f>
        <v>39018.400000000001</v>
      </c>
      <c r="AK20" s="57">
        <f>'BAR BB| Open rates'!AK20*0.87*0.9+25</f>
        <v>43559.8</v>
      </c>
      <c r="AL20" s="57">
        <f>'BAR BB| Open rates'!AL20*0.87*0.9+25</f>
        <v>39018.400000000001</v>
      </c>
      <c r="AM20" s="57">
        <f>'BAR BB| Open rates'!AM20*0.87*0.9+25</f>
        <v>43559.8</v>
      </c>
      <c r="AN20" s="57">
        <f>'BAR BB| Open rates'!AN20*0.87*0.9+25</f>
        <v>43559.8</v>
      </c>
      <c r="AO20" s="57">
        <f>'BAR BB| Open rates'!AO20*0.87*0.9+25</f>
        <v>62508.4</v>
      </c>
      <c r="AP20" s="57">
        <f>'BAR BB| Open rates'!AP20*0.87*0.9+25</f>
        <v>43559.8</v>
      </c>
      <c r="AQ20" s="57">
        <f>'BAR BB| Open rates'!AQ20*0.87*0.9+25</f>
        <v>43559.8</v>
      </c>
      <c r="AR20" s="57">
        <f>'BAR BB| Open rates'!AR20*0.87*0.9+25</f>
        <v>28917.7</v>
      </c>
      <c r="AS20" s="57">
        <f>'BAR BB| Open rates'!AS20*0.87*0.9+25</f>
        <v>24924.400000000001</v>
      </c>
      <c r="AT20" s="57">
        <f>'BAR BB| Open rates'!AT20*0.87*0.9+25</f>
        <v>28917.7</v>
      </c>
      <c r="AU20" s="57">
        <f>'BAR BB| Open rates'!AU20*0.87*0.9+25</f>
        <v>24924.400000000001</v>
      </c>
      <c r="AV20" s="57">
        <f>'BAR BB| Open rates'!AV20*0.87*0.9+25</f>
        <v>28917.7</v>
      </c>
      <c r="AW20" s="57">
        <f>'BAR BB| Open rates'!AW20*0.87*0.9+25</f>
        <v>24924.400000000001</v>
      </c>
      <c r="AX20" s="57">
        <f>'BAR BB| Open rates'!AX20*0.87*0.9+25</f>
        <v>28917.7</v>
      </c>
      <c r="AY20" s="57">
        <f>'BAR BB| Open rates'!AY20*0.87*0.9+25</f>
        <v>24924.400000000001</v>
      </c>
      <c r="AZ20" s="57">
        <f>'BAR BB| Open rates'!AZ20*0.87*0.9+25</f>
        <v>28917.7</v>
      </c>
      <c r="BA20" s="57">
        <f>'BAR BB| Open rates'!BA20*0.87*0.9+25</f>
        <v>24924.400000000001</v>
      </c>
    </row>
    <row r="21" spans="1:53" s="36" customFormat="1" ht="12" customHeight="1" x14ac:dyDescent="0.2">
      <c r="A21" s="146" t="str">
        <f>'BAR BB| Open rates'!A21</f>
        <v xml:space="preserve">Апартаменты с двумя спальнями / 2 Bedroom Apartments </v>
      </c>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row>
    <row r="22" spans="1:53" s="36" customFormat="1" ht="12" customHeight="1" x14ac:dyDescent="0.2">
      <c r="A22" s="52" t="str">
        <f>'BAR BB| Open rates'!A22</f>
        <v>от 1 до 4</v>
      </c>
      <c r="B22" s="57">
        <f>'BAR BB| Open rates'!B22*0.87*0.9+25</f>
        <v>42933.4</v>
      </c>
      <c r="C22" s="57">
        <f>'BAR BB| Open rates'!C22*0.87*0.9+25</f>
        <v>44499.4</v>
      </c>
      <c r="D22" s="57">
        <f>'BAR BB| Open rates'!D22*0.87*0.9+25</f>
        <v>42933.4</v>
      </c>
      <c r="E22" s="57">
        <f>'BAR BB| Open rates'!E22*0.87*0.9+25</f>
        <v>39801.4</v>
      </c>
      <c r="F22" s="57">
        <f>'BAR BB| Open rates'!F22*0.87*0.9+25</f>
        <v>35808.1</v>
      </c>
      <c r="G22" s="57">
        <f>'BAR BB| Open rates'!G22*0.87*0.9+25</f>
        <v>39801.4</v>
      </c>
      <c r="H22" s="57">
        <f>'BAR BB| Open rates'!H22*0.87*0.9+25</f>
        <v>35808.1</v>
      </c>
      <c r="I22" s="57">
        <f>'BAR BB| Open rates'!I22*0.87*0.9+25</f>
        <v>39801.4</v>
      </c>
      <c r="J22" s="57">
        <f>'BAR BB| Open rates'!J22*0.87*0.9+25</f>
        <v>32519.5</v>
      </c>
      <c r="K22" s="57">
        <f>'BAR BB| Open rates'!K22*0.87*0.9+25</f>
        <v>32519.5</v>
      </c>
      <c r="L22" s="57">
        <f>'BAR BB| Open rates'!L22*0.87*0.9+25</f>
        <v>30718.600000000002</v>
      </c>
      <c r="M22" s="57">
        <f>'BAR BB| Open rates'!M22*0.87*0.9+25</f>
        <v>32519.5</v>
      </c>
      <c r="N22" s="57">
        <f>'BAR BB| Open rates'!N22*0.87*0.9+25</f>
        <v>32519.5</v>
      </c>
      <c r="O22" s="57">
        <f>'BAR BB| Open rates'!O22*0.87*0.9+25</f>
        <v>32519.5</v>
      </c>
      <c r="P22" s="57">
        <f>'BAR BB| Open rates'!P22*0.87*0.9+25</f>
        <v>32519.5</v>
      </c>
      <c r="Q22" s="57">
        <f>'BAR BB| Open rates'!Q22*0.87*0.9+25</f>
        <v>39801.4</v>
      </c>
      <c r="R22" s="57">
        <f>'BAR BB| Open rates'!R22*0.87*0.9+25</f>
        <v>35808.1</v>
      </c>
      <c r="S22" s="57">
        <f>'BAR BB| Open rates'!S22*0.87*0.9+25</f>
        <v>32519.5</v>
      </c>
      <c r="T22" s="57">
        <f>'BAR BB| Open rates'!T22*0.87*0.9+25</f>
        <v>35808.1</v>
      </c>
      <c r="U22" s="57">
        <f>'BAR BB| Open rates'!U22*0.87*0.9+25</f>
        <v>32519.5</v>
      </c>
      <c r="V22" s="57">
        <f>'BAR BB| Open rates'!V22*0.87*0.9+25</f>
        <v>42933.4</v>
      </c>
      <c r="W22" s="57">
        <f>'BAR BB| Open rates'!W22*0.87*0.9+25</f>
        <v>32519.5</v>
      </c>
      <c r="X22" s="57">
        <f>'BAR BB| Open rates'!X22*0.87*0.9+25</f>
        <v>35808.1</v>
      </c>
      <c r="Y22" s="57">
        <f>'BAR BB| Open rates'!Y22*0.87*0.9+25</f>
        <v>44499.4</v>
      </c>
      <c r="Z22" s="57">
        <f>'BAR BB| Open rates'!Z22*0.87*0.9+25</f>
        <v>47631.4</v>
      </c>
      <c r="AA22" s="57">
        <f>'BAR BB| Open rates'!AA22*0.87*0.9+25</f>
        <v>44499.4</v>
      </c>
      <c r="AB22" s="57">
        <f>'BAR BB| Open rates'!AB22*0.87*0.9+25</f>
        <v>47631.4</v>
      </c>
      <c r="AC22" s="57">
        <f>'BAR BB| Open rates'!AC22*0.87*0.9+25</f>
        <v>44499.4</v>
      </c>
      <c r="AD22" s="57">
        <f>'BAR BB| Open rates'!AD22*0.87*0.9+25</f>
        <v>47631.4</v>
      </c>
      <c r="AE22" s="57">
        <f>'BAR BB| Open rates'!AE22*0.87*0.9+25</f>
        <v>44499.4</v>
      </c>
      <c r="AF22" s="57">
        <f>'BAR BB| Open rates'!AF22*0.87*0.9+25</f>
        <v>47631.4</v>
      </c>
      <c r="AG22" s="57">
        <f>'BAR BB| Open rates'!AG22*0.87*0.9+25</f>
        <v>44499.4</v>
      </c>
      <c r="AH22" s="57">
        <f>'BAR BB| Open rates'!AH22*0.87*0.9+25</f>
        <v>47631.4</v>
      </c>
      <c r="AI22" s="57">
        <f>'BAR BB| Open rates'!AI22*0.87*0.9+25</f>
        <v>52172.800000000003</v>
      </c>
      <c r="AJ22" s="57">
        <f>'BAR BB| Open rates'!AJ22*0.87*0.9+25</f>
        <v>47631.4</v>
      </c>
      <c r="AK22" s="57">
        <f>'BAR BB| Open rates'!AK22*0.87*0.9+25</f>
        <v>52172.800000000003</v>
      </c>
      <c r="AL22" s="57">
        <f>'BAR BB| Open rates'!AL22*0.87*0.9+25</f>
        <v>47631.4</v>
      </c>
      <c r="AM22" s="57">
        <f>'BAR BB| Open rates'!AM22*0.87*0.9+25</f>
        <v>52172.800000000003</v>
      </c>
      <c r="AN22" s="57">
        <f>'BAR BB| Open rates'!AN22*0.87*0.9+25</f>
        <v>52172.800000000003</v>
      </c>
      <c r="AO22" s="57">
        <f>'BAR BB| Open rates'!AO22*0.87*0.9+25</f>
        <v>71121.400000000009</v>
      </c>
      <c r="AP22" s="57">
        <f>'BAR BB| Open rates'!AP22*0.87*0.9+25</f>
        <v>52172.800000000003</v>
      </c>
      <c r="AQ22" s="57">
        <f>'BAR BB| Open rates'!AQ22*0.87*0.9+25</f>
        <v>52172.800000000003</v>
      </c>
      <c r="AR22" s="57">
        <f>'BAR BB| Open rates'!AR22*0.87*0.9+25</f>
        <v>39801.4</v>
      </c>
      <c r="AS22" s="57">
        <f>'BAR BB| Open rates'!AS22*0.87*0.9+25</f>
        <v>35808.1</v>
      </c>
      <c r="AT22" s="57">
        <f>'BAR BB| Open rates'!AT22*0.87*0.9+25</f>
        <v>39801.4</v>
      </c>
      <c r="AU22" s="57">
        <f>'BAR BB| Open rates'!AU22*0.87*0.9+25</f>
        <v>35808.1</v>
      </c>
      <c r="AV22" s="57">
        <f>'BAR BB| Open rates'!AV22*0.87*0.9+25</f>
        <v>39801.4</v>
      </c>
      <c r="AW22" s="57">
        <f>'BAR BB| Open rates'!AW22*0.87*0.9+25</f>
        <v>35808.1</v>
      </c>
      <c r="AX22" s="57">
        <f>'BAR BB| Open rates'!AX22*0.87*0.9+25</f>
        <v>39801.4</v>
      </c>
      <c r="AY22" s="57">
        <f>'BAR BB| Open rates'!AY22*0.87*0.9+25</f>
        <v>35808.1</v>
      </c>
      <c r="AZ22" s="57">
        <f>'BAR BB| Open rates'!AZ22*0.87*0.9+25</f>
        <v>39801.4</v>
      </c>
      <c r="BA22" s="57">
        <f>'BAR BB| Open rates'!BA22*0.87*0.9+25</f>
        <v>35808.1</v>
      </c>
    </row>
    <row r="23" spans="1:53" s="36" customFormat="1" ht="12" customHeight="1" x14ac:dyDescent="0.2">
      <c r="A23" s="146" t="str">
        <f>'BAR BB| Open rates'!A23</f>
        <v xml:space="preserve">Улучшенные апартаменты с двумя спальнями / 2 Bedroom Superior Apartments </v>
      </c>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row>
    <row r="24" spans="1:53" s="36" customFormat="1" ht="12" customHeight="1" x14ac:dyDescent="0.2">
      <c r="A24" s="52" t="str">
        <f>'BAR BB| Open rates'!A24</f>
        <v>от 1 до 4</v>
      </c>
      <c r="B24" s="57">
        <f>'BAR BB| Open rates'!B24*0.87*0.9+25</f>
        <v>46065.4</v>
      </c>
      <c r="C24" s="57">
        <f>'BAR BB| Open rates'!C24*0.87*0.9+25</f>
        <v>47631.4</v>
      </c>
      <c r="D24" s="57">
        <f>'BAR BB| Open rates'!D24*0.87*0.9+25</f>
        <v>46065.4</v>
      </c>
      <c r="E24" s="57">
        <f>'BAR BB| Open rates'!E24*0.87*0.9+25</f>
        <v>42933.4</v>
      </c>
      <c r="F24" s="57">
        <f>'BAR BB| Open rates'!F24*0.87*0.9+25</f>
        <v>38940.1</v>
      </c>
      <c r="G24" s="57">
        <f>'BAR BB| Open rates'!G24*0.87*0.9+25</f>
        <v>42933.4</v>
      </c>
      <c r="H24" s="57">
        <f>'BAR BB| Open rates'!H24*0.87*0.9+25</f>
        <v>38940.1</v>
      </c>
      <c r="I24" s="57">
        <f>'BAR BB| Open rates'!I24*0.87*0.9+25</f>
        <v>42933.4</v>
      </c>
      <c r="J24" s="57">
        <f>'BAR BB| Open rates'!J24*0.87*0.9+25</f>
        <v>35651.5</v>
      </c>
      <c r="K24" s="57">
        <f>'BAR BB| Open rates'!K24*0.87*0.9+25</f>
        <v>35651.5</v>
      </c>
      <c r="L24" s="57">
        <f>'BAR BB| Open rates'!L24*0.87*0.9+25</f>
        <v>33850.6</v>
      </c>
      <c r="M24" s="57">
        <f>'BAR BB| Open rates'!M24*0.87*0.9+25</f>
        <v>35651.5</v>
      </c>
      <c r="N24" s="57">
        <f>'BAR BB| Open rates'!N24*0.87*0.9+25</f>
        <v>35651.5</v>
      </c>
      <c r="O24" s="57">
        <f>'BAR BB| Open rates'!O24*0.87*0.9+25</f>
        <v>35651.5</v>
      </c>
      <c r="P24" s="57">
        <f>'BAR BB| Open rates'!P24*0.87*0.9+25</f>
        <v>35651.5</v>
      </c>
      <c r="Q24" s="57">
        <f>'BAR BB| Open rates'!Q24*0.87*0.9+25</f>
        <v>42933.4</v>
      </c>
      <c r="R24" s="57">
        <f>'BAR BB| Open rates'!R24*0.87*0.9+25</f>
        <v>38940.1</v>
      </c>
      <c r="S24" s="57">
        <f>'BAR BB| Open rates'!S24*0.87*0.9+25</f>
        <v>35651.5</v>
      </c>
      <c r="T24" s="57">
        <f>'BAR BB| Open rates'!T24*0.87*0.9+25</f>
        <v>38940.1</v>
      </c>
      <c r="U24" s="57">
        <f>'BAR BB| Open rates'!U24*0.87*0.9+25</f>
        <v>35651.5</v>
      </c>
      <c r="V24" s="57">
        <f>'BAR BB| Open rates'!V24*0.87*0.9+25</f>
        <v>46065.4</v>
      </c>
      <c r="W24" s="57">
        <f>'BAR BB| Open rates'!W24*0.87*0.9+25</f>
        <v>35651.5</v>
      </c>
      <c r="X24" s="57">
        <f>'BAR BB| Open rates'!X24*0.87*0.9+25</f>
        <v>38940.1</v>
      </c>
      <c r="Y24" s="57">
        <f>'BAR BB| Open rates'!Y24*0.87*0.9+25</f>
        <v>48414.400000000001</v>
      </c>
      <c r="Z24" s="57">
        <f>'BAR BB| Open rates'!Z24*0.87*0.9+25</f>
        <v>51546.400000000001</v>
      </c>
      <c r="AA24" s="57">
        <f>'BAR BB| Open rates'!AA24*0.87*0.9+25</f>
        <v>48414.400000000001</v>
      </c>
      <c r="AB24" s="57">
        <f>'BAR BB| Open rates'!AB24*0.87*0.9+25</f>
        <v>51546.400000000001</v>
      </c>
      <c r="AC24" s="57">
        <f>'BAR BB| Open rates'!AC24*0.87*0.9+25</f>
        <v>48414.400000000001</v>
      </c>
      <c r="AD24" s="57">
        <f>'BAR BB| Open rates'!AD24*0.87*0.9+25</f>
        <v>51546.400000000001</v>
      </c>
      <c r="AE24" s="57">
        <f>'BAR BB| Open rates'!AE24*0.87*0.9+25</f>
        <v>48414.400000000001</v>
      </c>
      <c r="AF24" s="57">
        <f>'BAR BB| Open rates'!AF24*0.87*0.9+25</f>
        <v>51546.400000000001</v>
      </c>
      <c r="AG24" s="57">
        <f>'BAR BB| Open rates'!AG24*0.87*0.9+25</f>
        <v>48414.400000000001</v>
      </c>
      <c r="AH24" s="57">
        <f>'BAR BB| Open rates'!AH24*0.87*0.9+25</f>
        <v>51546.400000000001</v>
      </c>
      <c r="AI24" s="57">
        <f>'BAR BB| Open rates'!AI24*0.87*0.9+25</f>
        <v>56087.8</v>
      </c>
      <c r="AJ24" s="57">
        <f>'BAR BB| Open rates'!AJ24*0.87*0.9+25</f>
        <v>51546.400000000001</v>
      </c>
      <c r="AK24" s="57">
        <f>'BAR BB| Open rates'!AK24*0.87*0.9+25</f>
        <v>56087.8</v>
      </c>
      <c r="AL24" s="57">
        <f>'BAR BB| Open rates'!AL24*0.87*0.9+25</f>
        <v>51546.400000000001</v>
      </c>
      <c r="AM24" s="57">
        <f>'BAR BB| Open rates'!AM24*0.87*0.9+25</f>
        <v>56087.8</v>
      </c>
      <c r="AN24" s="57">
        <f>'BAR BB| Open rates'!AN24*0.87*0.9+25</f>
        <v>56087.8</v>
      </c>
      <c r="AO24" s="57">
        <f>'BAR BB| Open rates'!AO24*0.87*0.9+25</f>
        <v>75036.400000000009</v>
      </c>
      <c r="AP24" s="57">
        <f>'BAR BB| Open rates'!AP24*0.87*0.9+25</f>
        <v>56087.8</v>
      </c>
      <c r="AQ24" s="57">
        <f>'BAR BB| Open rates'!AQ24*0.87*0.9+25</f>
        <v>56087.8</v>
      </c>
      <c r="AR24" s="57">
        <f>'BAR BB| Open rates'!AR24*0.87*0.9+25</f>
        <v>42933.4</v>
      </c>
      <c r="AS24" s="57">
        <f>'BAR BB| Open rates'!AS24*0.87*0.9+25</f>
        <v>38940.1</v>
      </c>
      <c r="AT24" s="57">
        <f>'BAR BB| Open rates'!AT24*0.87*0.9+25</f>
        <v>42933.4</v>
      </c>
      <c r="AU24" s="57">
        <f>'BAR BB| Open rates'!AU24*0.87*0.9+25</f>
        <v>38940.1</v>
      </c>
      <c r="AV24" s="57">
        <f>'BAR BB| Open rates'!AV24*0.87*0.9+25</f>
        <v>42933.4</v>
      </c>
      <c r="AW24" s="57">
        <f>'BAR BB| Open rates'!AW24*0.87*0.9+25</f>
        <v>38940.1</v>
      </c>
      <c r="AX24" s="57">
        <f>'BAR BB| Open rates'!AX24*0.87*0.9+25</f>
        <v>42933.4</v>
      </c>
      <c r="AY24" s="57">
        <f>'BAR BB| Open rates'!AY24*0.87*0.9+25</f>
        <v>38940.1</v>
      </c>
      <c r="AZ24" s="57">
        <f>'BAR BB| Open rates'!AZ24*0.87*0.9+25</f>
        <v>42933.4</v>
      </c>
      <c r="BA24" s="57">
        <f>'BAR BB| Open rates'!BA24*0.87*0.9+25</f>
        <v>38940.1</v>
      </c>
    </row>
    <row r="25" spans="1:53" s="36" customFormat="1" ht="12" customHeight="1" x14ac:dyDescent="0.2">
      <c r="A25" s="146" t="str">
        <f>'BAR BB| Open rates'!A25</f>
        <v xml:space="preserve">Апартаменты с тремя спальнями / 3 Bedroom Apartments </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row>
    <row r="26" spans="1:53" s="36" customFormat="1" ht="12" customHeight="1" x14ac:dyDescent="0.2">
      <c r="A26" s="52" t="str">
        <f>'BAR BB| Open rates'!A26</f>
        <v>от 1 до 6</v>
      </c>
      <c r="B26" s="57">
        <f>'BAR BB| Open rates'!B26*0.87*0.9+25</f>
        <v>51546.400000000001</v>
      </c>
      <c r="C26" s="57">
        <f>'BAR BB| Open rates'!C26*0.87*0.9+25</f>
        <v>53112.4</v>
      </c>
      <c r="D26" s="57">
        <f>'BAR BB| Open rates'!D26*0.87*0.9+25</f>
        <v>51546.400000000001</v>
      </c>
      <c r="E26" s="57">
        <f>'BAR BB| Open rates'!E26*0.87*0.9+25</f>
        <v>48414.400000000001</v>
      </c>
      <c r="F26" s="57">
        <f>'BAR BB| Open rates'!F26*0.87*0.9+25</f>
        <v>44421.1</v>
      </c>
      <c r="G26" s="57">
        <f>'BAR BB| Open rates'!G26*0.87*0.9+25</f>
        <v>48414.400000000001</v>
      </c>
      <c r="H26" s="57">
        <f>'BAR BB| Open rates'!H26*0.87*0.9+25</f>
        <v>44421.1</v>
      </c>
      <c r="I26" s="57">
        <f>'BAR BB| Open rates'!I26*0.87*0.9+25</f>
        <v>48414.400000000001</v>
      </c>
      <c r="J26" s="57">
        <f>'BAR BB| Open rates'!J26*0.87*0.9+25</f>
        <v>41132.5</v>
      </c>
      <c r="K26" s="57">
        <f>'BAR BB| Open rates'!K26*0.87*0.9+25</f>
        <v>41132.5</v>
      </c>
      <c r="L26" s="57">
        <f>'BAR BB| Open rates'!L26*0.87*0.9+25</f>
        <v>39331.599999999999</v>
      </c>
      <c r="M26" s="57">
        <f>'BAR BB| Open rates'!M26*0.87*0.9+25</f>
        <v>41132.5</v>
      </c>
      <c r="N26" s="57">
        <f>'BAR BB| Open rates'!N26*0.87*0.9+25</f>
        <v>41132.5</v>
      </c>
      <c r="O26" s="57">
        <f>'BAR BB| Open rates'!O26*0.87*0.9+25</f>
        <v>41132.5</v>
      </c>
      <c r="P26" s="57">
        <f>'BAR BB| Open rates'!P26*0.87*0.9+25</f>
        <v>41132.5</v>
      </c>
      <c r="Q26" s="57">
        <f>'BAR BB| Open rates'!Q26*0.87*0.9+25</f>
        <v>48414.400000000001</v>
      </c>
      <c r="R26" s="57">
        <f>'BAR BB| Open rates'!R26*0.87*0.9+25</f>
        <v>44421.1</v>
      </c>
      <c r="S26" s="57">
        <f>'BAR BB| Open rates'!S26*0.87*0.9+25</f>
        <v>41132.5</v>
      </c>
      <c r="T26" s="57">
        <f>'BAR BB| Open rates'!T26*0.87*0.9+25</f>
        <v>44421.1</v>
      </c>
      <c r="U26" s="57">
        <f>'BAR BB| Open rates'!U26*0.87*0.9+25</f>
        <v>41132.5</v>
      </c>
      <c r="V26" s="57">
        <f>'BAR BB| Open rates'!V26*0.87*0.9+25</f>
        <v>51546.400000000001</v>
      </c>
      <c r="W26" s="57">
        <f>'BAR BB| Open rates'!W26*0.87*0.9+25</f>
        <v>41132.5</v>
      </c>
      <c r="X26" s="57">
        <f>'BAR BB| Open rates'!X26*0.87*0.9+25</f>
        <v>44421.1</v>
      </c>
      <c r="Y26" s="57">
        <f>'BAR BB| Open rates'!Y26*0.87*0.9+25</f>
        <v>59376.4</v>
      </c>
      <c r="Z26" s="57">
        <f>'BAR BB| Open rates'!Z26*0.87*0.9+25</f>
        <v>62508.4</v>
      </c>
      <c r="AA26" s="57">
        <f>'BAR BB| Open rates'!AA26*0.87*0.9+25</f>
        <v>59376.4</v>
      </c>
      <c r="AB26" s="57">
        <f>'BAR BB| Open rates'!AB26*0.87*0.9+25</f>
        <v>62508.4</v>
      </c>
      <c r="AC26" s="57">
        <f>'BAR BB| Open rates'!AC26*0.87*0.9+25</f>
        <v>59376.4</v>
      </c>
      <c r="AD26" s="57">
        <f>'BAR BB| Open rates'!AD26*0.87*0.9+25</f>
        <v>62508.4</v>
      </c>
      <c r="AE26" s="57">
        <f>'BAR BB| Open rates'!AE26*0.87*0.9+25</f>
        <v>59376.4</v>
      </c>
      <c r="AF26" s="57">
        <f>'BAR BB| Open rates'!AF26*0.87*0.9+25</f>
        <v>62508.4</v>
      </c>
      <c r="AG26" s="57">
        <f>'BAR BB| Open rates'!AG26*0.87*0.9+25</f>
        <v>59376.4</v>
      </c>
      <c r="AH26" s="57">
        <f>'BAR BB| Open rates'!AH26*0.87*0.9+25</f>
        <v>62508.4</v>
      </c>
      <c r="AI26" s="57">
        <f>'BAR BB| Open rates'!AI26*0.87*0.9+25</f>
        <v>67049.8</v>
      </c>
      <c r="AJ26" s="57">
        <f>'BAR BB| Open rates'!AJ26*0.87*0.9+25</f>
        <v>62508.4</v>
      </c>
      <c r="AK26" s="57">
        <f>'BAR BB| Open rates'!AK26*0.87*0.9+25</f>
        <v>67049.8</v>
      </c>
      <c r="AL26" s="57">
        <f>'BAR BB| Open rates'!AL26*0.87*0.9+25</f>
        <v>62508.4</v>
      </c>
      <c r="AM26" s="57">
        <f>'BAR BB| Open rates'!AM26*0.87*0.9+25</f>
        <v>67049.8</v>
      </c>
      <c r="AN26" s="57">
        <f>'BAR BB| Open rates'!AN26*0.87*0.9+25</f>
        <v>67049.8</v>
      </c>
      <c r="AO26" s="57">
        <f>'BAR BB| Open rates'!AO26*0.87*0.9+25</f>
        <v>85998.400000000009</v>
      </c>
      <c r="AP26" s="57">
        <f>'BAR BB| Open rates'!AP26*0.87*0.9+25</f>
        <v>67049.8</v>
      </c>
      <c r="AQ26" s="57">
        <f>'BAR BB| Open rates'!AQ26*0.87*0.9+25</f>
        <v>67049.8</v>
      </c>
      <c r="AR26" s="57">
        <f>'BAR BB| Open rates'!AR26*0.87*0.9+25</f>
        <v>48414.400000000001</v>
      </c>
      <c r="AS26" s="57">
        <f>'BAR BB| Open rates'!AS26*0.87*0.9+25</f>
        <v>44421.1</v>
      </c>
      <c r="AT26" s="57">
        <f>'BAR BB| Open rates'!AT26*0.87*0.9+25</f>
        <v>48414.400000000001</v>
      </c>
      <c r="AU26" s="57">
        <f>'BAR BB| Open rates'!AU26*0.87*0.9+25</f>
        <v>44421.1</v>
      </c>
      <c r="AV26" s="57">
        <f>'BAR BB| Open rates'!AV26*0.87*0.9+25</f>
        <v>48414.400000000001</v>
      </c>
      <c r="AW26" s="57">
        <f>'BAR BB| Open rates'!AW26*0.87*0.9+25</f>
        <v>44421.1</v>
      </c>
      <c r="AX26" s="57">
        <f>'BAR BB| Open rates'!AX26*0.87*0.9+25</f>
        <v>48414.400000000001</v>
      </c>
      <c r="AY26" s="57">
        <f>'BAR BB| Open rates'!AY26*0.87*0.9+25</f>
        <v>44421.1</v>
      </c>
      <c r="AZ26" s="57">
        <f>'BAR BB| Open rates'!AZ26*0.87*0.9+25</f>
        <v>48414.400000000001</v>
      </c>
      <c r="BA26" s="57">
        <f>'BAR BB| Open rates'!BA26*0.87*0.9+25</f>
        <v>44421.1</v>
      </c>
    </row>
    <row r="27" spans="1:53" s="33" customFormat="1" x14ac:dyDescent="0.2">
      <c r="A27" s="90"/>
    </row>
    <row r="28" spans="1:53" s="33" customFormat="1" x14ac:dyDescent="0.2">
      <c r="A28" s="288" t="s">
        <v>172</v>
      </c>
    </row>
    <row r="29" spans="1:53" s="33" customFormat="1" x14ac:dyDescent="0.2">
      <c r="A29" s="288"/>
    </row>
    <row r="30" spans="1:53" s="31" customFormat="1" ht="13.5" customHeight="1" x14ac:dyDescent="0.2"/>
    <row r="31" spans="1:53" s="6" customFormat="1" ht="12.75" customHeight="1" x14ac:dyDescent="0.2">
      <c r="A31" s="178" t="s">
        <v>74</v>
      </c>
    </row>
    <row r="32" spans="1:53" s="6" customFormat="1" ht="12.75" customHeight="1" x14ac:dyDescent="0.2">
      <c r="A32" s="176" t="s">
        <v>75</v>
      </c>
    </row>
    <row r="33" spans="1:1" s="6" customFormat="1" ht="12.75" customHeight="1" x14ac:dyDescent="0.2">
      <c r="A33" s="177" t="s">
        <v>76</v>
      </c>
    </row>
    <row r="34" spans="1:1" s="6" customFormat="1" ht="12.75" customHeight="1" x14ac:dyDescent="0.2">
      <c r="A34" s="177" t="s">
        <v>77</v>
      </c>
    </row>
    <row r="35" spans="1:1" s="6" customFormat="1" ht="12.75" customHeight="1" x14ac:dyDescent="0.2">
      <c r="A35" s="177" t="s">
        <v>78</v>
      </c>
    </row>
    <row r="36" spans="1:1" s="36" customFormat="1" ht="23.25" customHeight="1" x14ac:dyDescent="0.2">
      <c r="A36" s="180" t="s">
        <v>79</v>
      </c>
    </row>
    <row r="37" spans="1:1" s="36" customFormat="1" ht="24" customHeight="1" x14ac:dyDescent="0.2">
      <c r="A37" s="180" t="s">
        <v>187</v>
      </c>
    </row>
    <row r="38" spans="1:1" s="33" customFormat="1" x14ac:dyDescent="0.2">
      <c r="A38" s="90"/>
    </row>
    <row r="39" spans="1:1" s="33" customFormat="1" x14ac:dyDescent="0.2">
      <c r="A39" s="175" t="s">
        <v>81</v>
      </c>
    </row>
    <row r="40" spans="1:1" s="33" customFormat="1" ht="60" x14ac:dyDescent="0.2">
      <c r="A40" s="181" t="s">
        <v>96</v>
      </c>
    </row>
    <row r="41" spans="1:1" s="33" customFormat="1" x14ac:dyDescent="0.2"/>
    <row r="42" spans="1:1" s="33" customFormat="1" x14ac:dyDescent="0.2">
      <c r="A42" s="175" t="s">
        <v>83</v>
      </c>
    </row>
    <row r="43" spans="1:1" s="33" customFormat="1" ht="24" x14ac:dyDescent="0.2">
      <c r="A43" s="228" t="s">
        <v>283</v>
      </c>
    </row>
    <row r="44" spans="1:1" s="33" customFormat="1" ht="24" x14ac:dyDescent="0.2">
      <c r="A44" s="226" t="s">
        <v>282</v>
      </c>
    </row>
    <row r="45" spans="1:1" s="33" customFormat="1" x14ac:dyDescent="0.2"/>
    <row r="46" spans="1:1" s="33" customFormat="1" ht="24" x14ac:dyDescent="0.2">
      <c r="A46" s="184" t="s">
        <v>174</v>
      </c>
    </row>
    <row r="47" spans="1:1" s="33" customFormat="1" x14ac:dyDescent="0.2"/>
    <row r="48" spans="1:1" s="33" customFormat="1" x14ac:dyDescent="0.2"/>
    <row r="49" s="33" customFormat="1" x14ac:dyDescent="0.2"/>
    <row r="50" s="33" customFormat="1" x14ac:dyDescent="0.2"/>
    <row r="51" s="33" customFormat="1" x14ac:dyDescent="0.2"/>
    <row r="52" s="33" customFormat="1" x14ac:dyDescent="0.2"/>
    <row r="53" s="33" customFormat="1" x14ac:dyDescent="0.2"/>
    <row r="54" s="33" customFormat="1" x14ac:dyDescent="0.2"/>
    <row r="55" s="33" customFormat="1" x14ac:dyDescent="0.2"/>
    <row r="56" s="33" customFormat="1" x14ac:dyDescent="0.2"/>
    <row r="57" s="33" customFormat="1" x14ac:dyDescent="0.2"/>
    <row r="58" s="33" customFormat="1" x14ac:dyDescent="0.2"/>
    <row r="59" s="33" customFormat="1" x14ac:dyDescent="0.2"/>
    <row r="60" s="33" customFormat="1" x14ac:dyDescent="0.2"/>
  </sheetData>
  <mergeCells count="1">
    <mergeCell ref="A28:A29"/>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A60"/>
  <sheetViews>
    <sheetView workbookViewId="0">
      <selection activeCell="B8" sqref="B8"/>
    </sheetView>
  </sheetViews>
  <sheetFormatPr defaultColWidth="9.7109375" defaultRowHeight="12.75" x14ac:dyDescent="0.2"/>
  <cols>
    <col min="1" max="1" width="58" style="32" customWidth="1"/>
    <col min="2" max="16384" width="9.7109375" style="32"/>
  </cols>
  <sheetData>
    <row r="1" spans="1:53" x14ac:dyDescent="0.2">
      <c r="A1" s="63" t="s">
        <v>61</v>
      </c>
    </row>
    <row r="2" spans="1:53" x14ac:dyDescent="0.2">
      <c r="A2" s="11" t="s">
        <v>185</v>
      </c>
    </row>
    <row r="3" spans="1:53" s="33" customFormat="1" ht="26.25" customHeight="1" x14ac:dyDescent="0.2">
      <c r="A3" s="64" t="s">
        <v>97</v>
      </c>
      <c r="B3" s="114">
        <f>'BAR BB| Open rates'!B3</f>
        <v>45408</v>
      </c>
      <c r="C3" s="114">
        <f>'BAR BB| Open rates'!C3</f>
        <v>45409</v>
      </c>
      <c r="D3" s="114">
        <f>'BAR BB| Open rates'!D3</f>
        <v>45410</v>
      </c>
      <c r="E3" s="114">
        <f>'BAR BB| Open rates'!E3</f>
        <v>45411</v>
      </c>
      <c r="F3" s="114">
        <f>'BAR BB| Open rates'!F3</f>
        <v>45413</v>
      </c>
      <c r="G3" s="114">
        <f>'BAR BB| Open rates'!G3</f>
        <v>45415</v>
      </c>
      <c r="H3" s="114">
        <f>'BAR BB| Open rates'!H3</f>
        <v>45417</v>
      </c>
      <c r="I3" s="114">
        <f>'BAR BB| Open rates'!I3</f>
        <v>45420</v>
      </c>
      <c r="J3" s="114">
        <f>'BAR BB| Open rates'!J3</f>
        <v>45424</v>
      </c>
      <c r="K3" s="114">
        <f>'BAR BB| Open rates'!K3</f>
        <v>45429</v>
      </c>
      <c r="L3" s="114">
        <f>'BAR BB| Open rates'!L3</f>
        <v>45431</v>
      </c>
      <c r="M3" s="114">
        <f>'BAR BB| Open rates'!M3</f>
        <v>45436</v>
      </c>
      <c r="N3" s="114">
        <f>'BAR BB| Open rates'!N3</f>
        <v>45438</v>
      </c>
      <c r="O3" s="114">
        <f>'BAR BB| Open rates'!O3</f>
        <v>45443</v>
      </c>
      <c r="P3" s="114">
        <f>'BAR BB| Open rates'!P3</f>
        <v>45444</v>
      </c>
      <c r="Q3" s="114">
        <f>'BAR BB| Open rates'!Q3</f>
        <v>45446</v>
      </c>
      <c r="R3" s="114">
        <f>'BAR BB| Open rates'!R3</f>
        <v>45451</v>
      </c>
      <c r="S3" s="114">
        <f>'BAR BB| Open rates'!S3</f>
        <v>45452</v>
      </c>
      <c r="T3" s="114">
        <f>'BAR BB| Open rates'!T3</f>
        <v>45457</v>
      </c>
      <c r="U3" s="114">
        <f>'BAR BB| Open rates'!U3</f>
        <v>45459</v>
      </c>
      <c r="V3" s="114">
        <f>'BAR BB| Open rates'!V3</f>
        <v>45460</v>
      </c>
      <c r="W3" s="114">
        <f>'BAR BB| Open rates'!W3</f>
        <v>45466</v>
      </c>
      <c r="X3" s="114">
        <f>'BAR BB| Open rates'!X3</f>
        <v>45470</v>
      </c>
      <c r="Y3" s="114">
        <f>'BAR BB| Open rates'!Y3</f>
        <v>45474</v>
      </c>
      <c r="Z3" s="114">
        <f>'BAR BB| Open rates'!Z3</f>
        <v>45478</v>
      </c>
      <c r="AA3" s="114">
        <f>'BAR BB| Open rates'!AA3</f>
        <v>45480</v>
      </c>
      <c r="AB3" s="114">
        <f>'BAR BB| Open rates'!AB3</f>
        <v>45485</v>
      </c>
      <c r="AC3" s="114">
        <f>'BAR BB| Open rates'!AC3</f>
        <v>45487</v>
      </c>
      <c r="AD3" s="114">
        <f>'BAR BB| Open rates'!AD3</f>
        <v>45492</v>
      </c>
      <c r="AE3" s="114">
        <f>'BAR BB| Open rates'!AE3</f>
        <v>45494</v>
      </c>
      <c r="AF3" s="114">
        <f>'BAR BB| Open rates'!AF3</f>
        <v>45499</v>
      </c>
      <c r="AG3" s="114">
        <f>'BAR BB| Open rates'!AG3</f>
        <v>45501</v>
      </c>
      <c r="AH3" s="114">
        <f>'BAR BB| Open rates'!AH3</f>
        <v>45505</v>
      </c>
      <c r="AI3" s="114">
        <f>'BAR BB| Open rates'!AI3</f>
        <v>45506</v>
      </c>
      <c r="AJ3" s="114">
        <f>'BAR BB| Open rates'!AJ3</f>
        <v>45508</v>
      </c>
      <c r="AK3" s="114">
        <f>'BAR BB| Open rates'!AK3</f>
        <v>45513</v>
      </c>
      <c r="AL3" s="114">
        <f>'BAR BB| Open rates'!AL3</f>
        <v>45515</v>
      </c>
      <c r="AM3" s="114">
        <f>'BAR BB| Open rates'!AM3</f>
        <v>45520</v>
      </c>
      <c r="AN3" s="114">
        <f>'BAR BB| Open rates'!AN3</f>
        <v>45522</v>
      </c>
      <c r="AO3" s="114">
        <f>'BAR BB| Open rates'!AO3</f>
        <v>45526</v>
      </c>
      <c r="AP3" s="114">
        <f>'BAR BB| Open rates'!AP3</f>
        <v>45532</v>
      </c>
      <c r="AQ3" s="114">
        <f>'BAR BB| Open rates'!AQ3</f>
        <v>45534</v>
      </c>
      <c r="AR3" s="114">
        <f>'BAR BB| Open rates'!AR3</f>
        <v>45536</v>
      </c>
      <c r="AS3" s="114">
        <f>'BAR BB| Open rates'!AS3</f>
        <v>45537</v>
      </c>
      <c r="AT3" s="114">
        <f>'BAR BB| Open rates'!AT3</f>
        <v>45541</v>
      </c>
      <c r="AU3" s="114">
        <f>'BAR BB| Open rates'!AU3</f>
        <v>45543</v>
      </c>
      <c r="AV3" s="114">
        <f>'BAR BB| Open rates'!AV3</f>
        <v>45548</v>
      </c>
      <c r="AW3" s="114">
        <f>'BAR BB| Open rates'!AW3</f>
        <v>45550</v>
      </c>
      <c r="AX3" s="114">
        <f>'BAR BB| Open rates'!AX3</f>
        <v>45555</v>
      </c>
      <c r="AY3" s="114">
        <f>'BAR BB| Open rates'!AY3</f>
        <v>45557</v>
      </c>
      <c r="AZ3" s="114">
        <f>'BAR BB| Open rates'!AZ3</f>
        <v>45562</v>
      </c>
      <c r="BA3" s="114">
        <f>'BAR BB| Open rates'!BA3</f>
        <v>45564</v>
      </c>
    </row>
    <row r="4" spans="1:53" s="33" customFormat="1" ht="26.25" customHeight="1" x14ac:dyDescent="0.2">
      <c r="A4" s="105"/>
      <c r="B4" s="116">
        <f>'BAR BB| Open rates'!B4</f>
        <v>45408</v>
      </c>
      <c r="C4" s="116">
        <f>'BAR BB| Open rates'!C4</f>
        <v>45409</v>
      </c>
      <c r="D4" s="116">
        <f>'BAR BB| Open rates'!D4</f>
        <v>45410</v>
      </c>
      <c r="E4" s="116">
        <f>'BAR BB| Open rates'!E4</f>
        <v>45412</v>
      </c>
      <c r="F4" s="116">
        <f>'BAR BB| Open rates'!F4</f>
        <v>45414</v>
      </c>
      <c r="G4" s="116">
        <f>'BAR BB| Open rates'!G4</f>
        <v>45416</v>
      </c>
      <c r="H4" s="116">
        <f>'BAR BB| Open rates'!H4</f>
        <v>45419</v>
      </c>
      <c r="I4" s="116">
        <f>'BAR BB| Open rates'!I4</f>
        <v>45423</v>
      </c>
      <c r="J4" s="116">
        <f>'BAR BB| Open rates'!J4</f>
        <v>45428</v>
      </c>
      <c r="K4" s="116">
        <f>'BAR BB| Open rates'!K4</f>
        <v>45430</v>
      </c>
      <c r="L4" s="116">
        <f>'BAR BB| Open rates'!L4</f>
        <v>45435</v>
      </c>
      <c r="M4" s="116">
        <f>'BAR BB| Open rates'!M4</f>
        <v>45437</v>
      </c>
      <c r="N4" s="116">
        <f>'BAR BB| Open rates'!N4</f>
        <v>45442</v>
      </c>
      <c r="O4" s="116">
        <f>'BAR BB| Open rates'!O4</f>
        <v>45443</v>
      </c>
      <c r="P4" s="116">
        <f>'BAR BB| Open rates'!P4</f>
        <v>45445</v>
      </c>
      <c r="Q4" s="116">
        <f>'BAR BB| Open rates'!Q4</f>
        <v>45450</v>
      </c>
      <c r="R4" s="116">
        <f>'BAR BB| Open rates'!R4</f>
        <v>45451</v>
      </c>
      <c r="S4" s="116">
        <f>'BAR BB| Open rates'!S4</f>
        <v>45456</v>
      </c>
      <c r="T4" s="116">
        <f>'BAR BB| Open rates'!T4</f>
        <v>45458</v>
      </c>
      <c r="U4" s="116">
        <f>'BAR BB| Open rates'!U4</f>
        <v>45459</v>
      </c>
      <c r="V4" s="116">
        <f>'BAR BB| Open rates'!V4</f>
        <v>45465</v>
      </c>
      <c r="W4" s="116">
        <f>'BAR BB| Open rates'!W4</f>
        <v>45469</v>
      </c>
      <c r="X4" s="116">
        <f>'BAR BB| Open rates'!X4</f>
        <v>45473</v>
      </c>
      <c r="Y4" s="116">
        <f>'BAR BB| Open rates'!Y4</f>
        <v>45477</v>
      </c>
      <c r="Z4" s="116">
        <f>'BAR BB| Open rates'!Z4</f>
        <v>45479</v>
      </c>
      <c r="AA4" s="116">
        <f>'BAR BB| Open rates'!AA4</f>
        <v>45484</v>
      </c>
      <c r="AB4" s="116">
        <f>'BAR BB| Open rates'!AB4</f>
        <v>45486</v>
      </c>
      <c r="AC4" s="116">
        <f>'BAR BB| Open rates'!AC4</f>
        <v>45491</v>
      </c>
      <c r="AD4" s="116">
        <f>'BAR BB| Open rates'!AD4</f>
        <v>45493</v>
      </c>
      <c r="AE4" s="116">
        <f>'BAR BB| Open rates'!AE4</f>
        <v>45498</v>
      </c>
      <c r="AF4" s="116">
        <f>'BAR BB| Open rates'!AF4</f>
        <v>45500</v>
      </c>
      <c r="AG4" s="116">
        <f>'BAR BB| Open rates'!AG4</f>
        <v>45504</v>
      </c>
      <c r="AH4" s="116">
        <f>'BAR BB| Open rates'!AH4</f>
        <v>45505</v>
      </c>
      <c r="AI4" s="116">
        <f>'BAR BB| Open rates'!AI4</f>
        <v>45507</v>
      </c>
      <c r="AJ4" s="116">
        <f>'BAR BB| Open rates'!AJ4</f>
        <v>45512</v>
      </c>
      <c r="AK4" s="116">
        <f>'BAR BB| Open rates'!AK4</f>
        <v>45514</v>
      </c>
      <c r="AL4" s="116">
        <f>'BAR BB| Open rates'!AL4</f>
        <v>45519</v>
      </c>
      <c r="AM4" s="116">
        <f>'BAR BB| Open rates'!AM4</f>
        <v>45521</v>
      </c>
      <c r="AN4" s="116">
        <f>'BAR BB| Open rates'!AN4</f>
        <v>45525</v>
      </c>
      <c r="AO4" s="116">
        <f>'BAR BB| Open rates'!AO4</f>
        <v>45531</v>
      </c>
      <c r="AP4" s="116">
        <f>'BAR BB| Open rates'!AP4</f>
        <v>45533</v>
      </c>
      <c r="AQ4" s="116">
        <f>'BAR BB| Open rates'!AQ4</f>
        <v>45535</v>
      </c>
      <c r="AR4" s="116">
        <f>'BAR BB| Open rates'!AR4</f>
        <v>45536</v>
      </c>
      <c r="AS4" s="116">
        <f>'BAR BB| Open rates'!AS4</f>
        <v>45540</v>
      </c>
      <c r="AT4" s="116">
        <f>'BAR BB| Open rates'!AT4</f>
        <v>45542</v>
      </c>
      <c r="AU4" s="116">
        <f>'BAR BB| Open rates'!AU4</f>
        <v>45547</v>
      </c>
      <c r="AV4" s="116">
        <f>'BAR BB| Open rates'!AV4</f>
        <v>45549</v>
      </c>
      <c r="AW4" s="116">
        <f>'BAR BB| Open rates'!AW4</f>
        <v>45554</v>
      </c>
      <c r="AX4" s="116">
        <f>'BAR BB| Open rates'!AX4</f>
        <v>45556</v>
      </c>
      <c r="AY4" s="116">
        <f>'BAR BB| Open rates'!AY4</f>
        <v>45561</v>
      </c>
      <c r="AZ4" s="116">
        <f>'BAR BB| Open rates'!AZ4</f>
        <v>45563</v>
      </c>
      <c r="BA4" s="116">
        <f>'BAR BB| Open rates'!BA4</f>
        <v>45565</v>
      </c>
    </row>
    <row r="5" spans="1:53" s="36" customFormat="1" ht="12" customHeight="1" x14ac:dyDescent="0.2">
      <c r="A5" s="164" t="str">
        <f>'BAR BB| Open rates'!A5</f>
        <v>Делюкс/ Deluxe</v>
      </c>
    </row>
    <row r="6" spans="1:53" s="36" customFormat="1" ht="12" customHeight="1" x14ac:dyDescent="0.2">
      <c r="A6" s="52">
        <f>'BAR BB| Open rates'!A6</f>
        <v>1</v>
      </c>
      <c r="B6" s="57">
        <f>'BAR BB| Open rates'!B6*0.85*0.9+35</f>
        <v>22908.5</v>
      </c>
      <c r="C6" s="57">
        <f>'BAR BB| Open rates'!C6*0.85*0.9+35</f>
        <v>24438.5</v>
      </c>
      <c r="D6" s="57">
        <f>'BAR BB| Open rates'!D6*0.85*0.9+35</f>
        <v>22908.5</v>
      </c>
      <c r="E6" s="57">
        <f>'BAR BB| Open rates'!E6*0.85*0.9+35</f>
        <v>19848.5</v>
      </c>
      <c r="F6" s="57">
        <f>'BAR BB| Open rates'!F6*0.85*0.9+35</f>
        <v>15947</v>
      </c>
      <c r="G6" s="57">
        <f>'BAR BB| Open rates'!G6*0.85*0.9+35</f>
        <v>19848.5</v>
      </c>
      <c r="H6" s="57">
        <f>'BAR BB| Open rates'!H6*0.85*0.9+35</f>
        <v>15947</v>
      </c>
      <c r="I6" s="57">
        <f>'BAR BB| Open rates'!I6*0.85*0.9+35</f>
        <v>19848.5</v>
      </c>
      <c r="J6" s="57">
        <f>'BAR BB| Open rates'!J6*0.85*0.9+35</f>
        <v>12734</v>
      </c>
      <c r="K6" s="57">
        <f>'BAR BB| Open rates'!K6*0.85*0.9+35</f>
        <v>12734</v>
      </c>
      <c r="L6" s="57">
        <f>'BAR BB| Open rates'!L6*0.85*0.9+35</f>
        <v>10974.5</v>
      </c>
      <c r="M6" s="57">
        <f>'BAR BB| Open rates'!M6*0.85*0.9+35</f>
        <v>12734</v>
      </c>
      <c r="N6" s="57">
        <f>'BAR BB| Open rates'!N6*0.85*0.9+35</f>
        <v>12734</v>
      </c>
      <c r="O6" s="57">
        <f>'BAR BB| Open rates'!O6*0.85*0.9+35</f>
        <v>12734</v>
      </c>
      <c r="P6" s="57">
        <f>'BAR BB| Open rates'!P6*0.85*0.9+35</f>
        <v>12734</v>
      </c>
      <c r="Q6" s="57">
        <f>'BAR BB| Open rates'!Q6*0.85*0.9+35</f>
        <v>19848.5</v>
      </c>
      <c r="R6" s="57">
        <f>'BAR BB| Open rates'!R6*0.85*0.9+35</f>
        <v>15947</v>
      </c>
      <c r="S6" s="57">
        <f>'BAR BB| Open rates'!S6*0.85*0.9+35</f>
        <v>12734</v>
      </c>
      <c r="T6" s="57">
        <f>'BAR BB| Open rates'!T6*0.85*0.9+35</f>
        <v>15947</v>
      </c>
      <c r="U6" s="57">
        <f>'BAR BB| Open rates'!U6*0.85*0.9+35</f>
        <v>12734</v>
      </c>
      <c r="V6" s="57">
        <f>'BAR BB| Open rates'!V6*0.85*0.9+35</f>
        <v>22908.5</v>
      </c>
      <c r="W6" s="57">
        <f>'BAR BB| Open rates'!W6*0.85*0.9+35</f>
        <v>12734</v>
      </c>
      <c r="X6" s="57">
        <f>'BAR BB| Open rates'!X6*0.85*0.9+35</f>
        <v>15947</v>
      </c>
      <c r="Y6" s="57">
        <f>'BAR BB| Open rates'!Y6*0.85*0.9+35</f>
        <v>19848.5</v>
      </c>
      <c r="Z6" s="57">
        <f>'BAR BB| Open rates'!Z6*0.85*0.9+35</f>
        <v>22908.5</v>
      </c>
      <c r="AA6" s="57">
        <f>'BAR BB| Open rates'!AA6*0.85*0.9+35</f>
        <v>19848.5</v>
      </c>
      <c r="AB6" s="57">
        <f>'BAR BB| Open rates'!AB6*0.85*0.9+35</f>
        <v>22908.5</v>
      </c>
      <c r="AC6" s="57">
        <f>'BAR BB| Open rates'!AC6*0.85*0.9+35</f>
        <v>19848.5</v>
      </c>
      <c r="AD6" s="57">
        <f>'BAR BB| Open rates'!AD6*0.85*0.9+35</f>
        <v>22908.5</v>
      </c>
      <c r="AE6" s="57">
        <f>'BAR BB| Open rates'!AE6*0.85*0.9+35</f>
        <v>19848.5</v>
      </c>
      <c r="AF6" s="57">
        <f>'BAR BB| Open rates'!AF6*0.85*0.9+35</f>
        <v>22908.5</v>
      </c>
      <c r="AG6" s="57">
        <f>'BAR BB| Open rates'!AG6*0.85*0.9+35</f>
        <v>19848.5</v>
      </c>
      <c r="AH6" s="57">
        <f>'BAR BB| Open rates'!AH6*0.85*0.9+35</f>
        <v>22908.5</v>
      </c>
      <c r="AI6" s="57">
        <f>'BAR BB| Open rates'!AI6*0.85*0.9+35</f>
        <v>27345.5</v>
      </c>
      <c r="AJ6" s="57">
        <f>'BAR BB| Open rates'!AJ6*0.85*0.9+35</f>
        <v>22908.5</v>
      </c>
      <c r="AK6" s="57">
        <f>'BAR BB| Open rates'!AK6*0.85*0.9+35</f>
        <v>27345.5</v>
      </c>
      <c r="AL6" s="57">
        <f>'BAR BB| Open rates'!AL6*0.85*0.9+35</f>
        <v>22908.5</v>
      </c>
      <c r="AM6" s="57">
        <f>'BAR BB| Open rates'!AM6*0.85*0.9+35</f>
        <v>27345.5</v>
      </c>
      <c r="AN6" s="57">
        <f>'BAR BB| Open rates'!AN6*0.85*0.9+35</f>
        <v>27345.5</v>
      </c>
      <c r="AO6" s="57">
        <f>'BAR BB| Open rates'!AO6*0.85*0.9+35</f>
        <v>45858.5</v>
      </c>
      <c r="AP6" s="57">
        <f>'BAR BB| Open rates'!AP6*0.85*0.9+35</f>
        <v>27345.5</v>
      </c>
      <c r="AQ6" s="57">
        <f>'BAR BB| Open rates'!AQ6*0.85*0.9+35</f>
        <v>27345.5</v>
      </c>
      <c r="AR6" s="57">
        <f>'BAR BB| Open rates'!AR6*0.85*0.9+35</f>
        <v>19848.5</v>
      </c>
      <c r="AS6" s="57">
        <f>'BAR BB| Open rates'!AS6*0.85*0.9+35</f>
        <v>15947</v>
      </c>
      <c r="AT6" s="57">
        <f>'BAR BB| Open rates'!AT6*0.85*0.9+35</f>
        <v>19848.5</v>
      </c>
      <c r="AU6" s="57">
        <f>'BAR BB| Open rates'!AU6*0.85*0.9+35</f>
        <v>15947</v>
      </c>
      <c r="AV6" s="57">
        <f>'BAR BB| Open rates'!AV6*0.85*0.9+35</f>
        <v>19848.5</v>
      </c>
      <c r="AW6" s="57">
        <f>'BAR BB| Open rates'!AW6*0.85*0.9+35</f>
        <v>15947</v>
      </c>
      <c r="AX6" s="57">
        <f>'BAR BB| Open rates'!AX6*0.85*0.9+35</f>
        <v>19848.5</v>
      </c>
      <c r="AY6" s="57">
        <f>'BAR BB| Open rates'!AY6*0.85*0.9+35</f>
        <v>15947</v>
      </c>
      <c r="AZ6" s="57">
        <f>'BAR BB| Open rates'!AZ6*0.85*0.9+35</f>
        <v>19848.5</v>
      </c>
      <c r="BA6" s="57">
        <f>'BAR BB| Open rates'!BA6*0.85*0.9+35</f>
        <v>15947</v>
      </c>
    </row>
    <row r="7" spans="1:53" s="36" customFormat="1" ht="12" customHeight="1" x14ac:dyDescent="0.2">
      <c r="A7" s="52">
        <f>'BAR BB| Open rates'!A7</f>
        <v>2</v>
      </c>
      <c r="B7" s="57">
        <f>'BAR BB| Open rates'!B7*0.85*0.9+35</f>
        <v>24438.5</v>
      </c>
      <c r="C7" s="57">
        <f>'BAR BB| Open rates'!C7*0.85*0.9+35</f>
        <v>25968.5</v>
      </c>
      <c r="D7" s="57">
        <f>'BAR BB| Open rates'!D7*0.85*0.9+35</f>
        <v>24438.5</v>
      </c>
      <c r="E7" s="57">
        <f>'BAR BB| Open rates'!E7*0.85*0.9+35</f>
        <v>21378.5</v>
      </c>
      <c r="F7" s="57">
        <f>'BAR BB| Open rates'!F7*0.85*0.9+35</f>
        <v>17477</v>
      </c>
      <c r="G7" s="57">
        <f>'BAR BB| Open rates'!G7*0.85*0.9+35</f>
        <v>21378.5</v>
      </c>
      <c r="H7" s="57">
        <f>'BAR BB| Open rates'!H7*0.85*0.9+35</f>
        <v>17477</v>
      </c>
      <c r="I7" s="57">
        <f>'BAR BB| Open rates'!I7*0.85*0.9+35</f>
        <v>21378.5</v>
      </c>
      <c r="J7" s="57">
        <f>'BAR BB| Open rates'!J7*0.85*0.9+35</f>
        <v>14264</v>
      </c>
      <c r="K7" s="57">
        <f>'BAR BB| Open rates'!K7*0.85*0.9+35</f>
        <v>14264</v>
      </c>
      <c r="L7" s="57">
        <f>'BAR BB| Open rates'!L7*0.85*0.9+35</f>
        <v>12504.5</v>
      </c>
      <c r="M7" s="57">
        <f>'BAR BB| Open rates'!M7*0.85*0.9+35</f>
        <v>14264</v>
      </c>
      <c r="N7" s="57">
        <f>'BAR BB| Open rates'!N7*0.85*0.9+35</f>
        <v>14264</v>
      </c>
      <c r="O7" s="57">
        <f>'BAR BB| Open rates'!O7*0.85*0.9+35</f>
        <v>14264</v>
      </c>
      <c r="P7" s="57">
        <f>'BAR BB| Open rates'!P7*0.85*0.9+35</f>
        <v>14264</v>
      </c>
      <c r="Q7" s="57">
        <f>'BAR BB| Open rates'!Q7*0.85*0.9+35</f>
        <v>21378.5</v>
      </c>
      <c r="R7" s="57">
        <f>'BAR BB| Open rates'!R7*0.85*0.9+35</f>
        <v>17477</v>
      </c>
      <c r="S7" s="57">
        <f>'BAR BB| Open rates'!S7*0.85*0.9+35</f>
        <v>14264</v>
      </c>
      <c r="T7" s="57">
        <f>'BAR BB| Open rates'!T7*0.85*0.9+35</f>
        <v>17477</v>
      </c>
      <c r="U7" s="57">
        <f>'BAR BB| Open rates'!U7*0.85*0.9+35</f>
        <v>14264</v>
      </c>
      <c r="V7" s="57">
        <f>'BAR BB| Open rates'!V7*0.85*0.9+35</f>
        <v>24438.5</v>
      </c>
      <c r="W7" s="57">
        <f>'BAR BB| Open rates'!W7*0.85*0.9+35</f>
        <v>14264</v>
      </c>
      <c r="X7" s="57">
        <f>'BAR BB| Open rates'!X7*0.85*0.9+35</f>
        <v>17477</v>
      </c>
      <c r="Y7" s="57">
        <f>'BAR BB| Open rates'!Y7*0.85*0.9+35</f>
        <v>21378.5</v>
      </c>
      <c r="Z7" s="57">
        <f>'BAR BB| Open rates'!Z7*0.85*0.9+35</f>
        <v>24438.5</v>
      </c>
      <c r="AA7" s="57">
        <f>'BAR BB| Open rates'!AA7*0.85*0.9+35</f>
        <v>21378.5</v>
      </c>
      <c r="AB7" s="57">
        <f>'BAR BB| Open rates'!AB7*0.85*0.9+35</f>
        <v>24438.5</v>
      </c>
      <c r="AC7" s="57">
        <f>'BAR BB| Open rates'!AC7*0.85*0.9+35</f>
        <v>21378.5</v>
      </c>
      <c r="AD7" s="57">
        <f>'BAR BB| Open rates'!AD7*0.85*0.9+35</f>
        <v>24438.5</v>
      </c>
      <c r="AE7" s="57">
        <f>'BAR BB| Open rates'!AE7*0.85*0.9+35</f>
        <v>21378.5</v>
      </c>
      <c r="AF7" s="57">
        <f>'BAR BB| Open rates'!AF7*0.85*0.9+35</f>
        <v>24438.5</v>
      </c>
      <c r="AG7" s="57">
        <f>'BAR BB| Open rates'!AG7*0.85*0.9+35</f>
        <v>21378.5</v>
      </c>
      <c r="AH7" s="57">
        <f>'BAR BB| Open rates'!AH7*0.85*0.9+35</f>
        <v>24438.5</v>
      </c>
      <c r="AI7" s="57">
        <f>'BAR BB| Open rates'!AI7*0.85*0.9+35</f>
        <v>28875.5</v>
      </c>
      <c r="AJ7" s="57">
        <f>'BAR BB| Open rates'!AJ7*0.85*0.9+35</f>
        <v>24438.5</v>
      </c>
      <c r="AK7" s="57">
        <f>'BAR BB| Open rates'!AK7*0.85*0.9+35</f>
        <v>28875.5</v>
      </c>
      <c r="AL7" s="57">
        <f>'BAR BB| Open rates'!AL7*0.85*0.9+35</f>
        <v>24438.5</v>
      </c>
      <c r="AM7" s="57">
        <f>'BAR BB| Open rates'!AM7*0.85*0.9+35</f>
        <v>28875.5</v>
      </c>
      <c r="AN7" s="57">
        <f>'BAR BB| Open rates'!AN7*0.85*0.9+35</f>
        <v>28875.5</v>
      </c>
      <c r="AO7" s="57">
        <f>'BAR BB| Open rates'!AO7*0.85*0.9+35</f>
        <v>47388.5</v>
      </c>
      <c r="AP7" s="57">
        <f>'BAR BB| Open rates'!AP7*0.85*0.9+35</f>
        <v>28875.5</v>
      </c>
      <c r="AQ7" s="57">
        <f>'BAR BB| Open rates'!AQ7*0.85*0.9+35</f>
        <v>28875.5</v>
      </c>
      <c r="AR7" s="57">
        <f>'BAR BB| Open rates'!AR7*0.85*0.9+35</f>
        <v>21378.5</v>
      </c>
      <c r="AS7" s="57">
        <f>'BAR BB| Open rates'!AS7*0.85*0.9+35</f>
        <v>17477</v>
      </c>
      <c r="AT7" s="57">
        <f>'BAR BB| Open rates'!AT7*0.85*0.9+35</f>
        <v>21378.5</v>
      </c>
      <c r="AU7" s="57">
        <f>'BAR BB| Open rates'!AU7*0.85*0.9+35</f>
        <v>17477</v>
      </c>
      <c r="AV7" s="57">
        <f>'BAR BB| Open rates'!AV7*0.85*0.9+35</f>
        <v>21378.5</v>
      </c>
      <c r="AW7" s="57">
        <f>'BAR BB| Open rates'!AW7*0.85*0.9+35</f>
        <v>17477</v>
      </c>
      <c r="AX7" s="57">
        <f>'BAR BB| Open rates'!AX7*0.85*0.9+35</f>
        <v>21378.5</v>
      </c>
      <c r="AY7" s="57">
        <f>'BAR BB| Open rates'!AY7*0.85*0.9+35</f>
        <v>17477</v>
      </c>
      <c r="AZ7" s="57">
        <f>'BAR BB| Open rates'!AZ7*0.85*0.9+35</f>
        <v>21378.5</v>
      </c>
      <c r="BA7" s="57">
        <f>'BAR BB| Open rates'!BA7*0.85*0.9+35</f>
        <v>17477</v>
      </c>
    </row>
    <row r="8" spans="1:53" s="36" customFormat="1" ht="12" customHeight="1" x14ac:dyDescent="0.2">
      <c r="A8" s="146" t="str">
        <f>'BAR BB| Open rates'!A8</f>
        <v>Делюкс с видом на горы / Deluxe Mountain View</v>
      </c>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row>
    <row r="9" spans="1:53" s="36" customFormat="1" ht="12" customHeight="1" x14ac:dyDescent="0.2">
      <c r="A9" s="52">
        <f>'BAR BB| Open rates'!A9</f>
        <v>1</v>
      </c>
      <c r="B9" s="57">
        <f>'BAR BB| Open rates'!B9*0.85*0.9+35</f>
        <v>25203.5</v>
      </c>
      <c r="C9" s="57">
        <f>'BAR BB| Open rates'!C9*0.85*0.9+35</f>
        <v>26733.5</v>
      </c>
      <c r="D9" s="57">
        <f>'BAR BB| Open rates'!D9*0.85*0.9+35</f>
        <v>25203.5</v>
      </c>
      <c r="E9" s="57">
        <f>'BAR BB| Open rates'!E9*0.85*0.9+35</f>
        <v>22143.5</v>
      </c>
      <c r="F9" s="57">
        <f>'BAR BB| Open rates'!F9*0.85*0.9+35</f>
        <v>18242</v>
      </c>
      <c r="G9" s="57">
        <f>'BAR BB| Open rates'!G9*0.85*0.9+35</f>
        <v>22143.5</v>
      </c>
      <c r="H9" s="57">
        <f>'BAR BB| Open rates'!H9*0.85*0.9+35</f>
        <v>18242</v>
      </c>
      <c r="I9" s="57">
        <f>'BAR BB| Open rates'!I9*0.85*0.9+35</f>
        <v>22143.5</v>
      </c>
      <c r="J9" s="57">
        <f>'BAR BB| Open rates'!J9*0.85*0.9+35</f>
        <v>15029</v>
      </c>
      <c r="K9" s="57">
        <f>'BAR BB| Open rates'!K9*0.85*0.9+35</f>
        <v>15029</v>
      </c>
      <c r="L9" s="57">
        <f>'BAR BB| Open rates'!L9*0.85*0.9+35</f>
        <v>13269.5</v>
      </c>
      <c r="M9" s="57">
        <f>'BAR BB| Open rates'!M9*0.85*0.9+35</f>
        <v>15029</v>
      </c>
      <c r="N9" s="57">
        <f>'BAR BB| Open rates'!N9*0.85*0.9+35</f>
        <v>15029</v>
      </c>
      <c r="O9" s="57">
        <f>'BAR BB| Open rates'!O9*0.85*0.9+35</f>
        <v>15029</v>
      </c>
      <c r="P9" s="57">
        <f>'BAR BB| Open rates'!P9*0.85*0.9+35</f>
        <v>15029</v>
      </c>
      <c r="Q9" s="57">
        <f>'BAR BB| Open rates'!Q9*0.85*0.9+35</f>
        <v>22143.5</v>
      </c>
      <c r="R9" s="57">
        <f>'BAR BB| Open rates'!R9*0.85*0.9+35</f>
        <v>18242</v>
      </c>
      <c r="S9" s="57">
        <f>'BAR BB| Open rates'!S9*0.85*0.9+35</f>
        <v>15029</v>
      </c>
      <c r="T9" s="57">
        <f>'BAR BB| Open rates'!T9*0.85*0.9+35</f>
        <v>18242</v>
      </c>
      <c r="U9" s="57">
        <f>'BAR BB| Open rates'!U9*0.85*0.9+35</f>
        <v>15029</v>
      </c>
      <c r="V9" s="57">
        <f>'BAR BB| Open rates'!V9*0.85*0.9+35</f>
        <v>25203.5</v>
      </c>
      <c r="W9" s="57">
        <f>'BAR BB| Open rates'!W9*0.85*0.9+35</f>
        <v>15029</v>
      </c>
      <c r="X9" s="57">
        <f>'BAR BB| Open rates'!X9*0.85*0.9+35</f>
        <v>18242</v>
      </c>
      <c r="Y9" s="57">
        <f>'BAR BB| Open rates'!Y9*0.85*0.9+35</f>
        <v>22143.5</v>
      </c>
      <c r="Z9" s="57">
        <f>'BAR BB| Open rates'!Z9*0.85*0.9+35</f>
        <v>25203.5</v>
      </c>
      <c r="AA9" s="57">
        <f>'BAR BB| Open rates'!AA9*0.85*0.9+35</f>
        <v>22143.5</v>
      </c>
      <c r="AB9" s="57">
        <f>'BAR BB| Open rates'!AB9*0.85*0.9+35</f>
        <v>25203.5</v>
      </c>
      <c r="AC9" s="57">
        <f>'BAR BB| Open rates'!AC9*0.85*0.9+35</f>
        <v>22143.5</v>
      </c>
      <c r="AD9" s="57">
        <f>'BAR BB| Open rates'!AD9*0.85*0.9+35</f>
        <v>25203.5</v>
      </c>
      <c r="AE9" s="57">
        <f>'BAR BB| Open rates'!AE9*0.85*0.9+35</f>
        <v>22143.5</v>
      </c>
      <c r="AF9" s="57">
        <f>'BAR BB| Open rates'!AF9*0.85*0.9+35</f>
        <v>25203.5</v>
      </c>
      <c r="AG9" s="57">
        <f>'BAR BB| Open rates'!AG9*0.85*0.9+35</f>
        <v>22143.5</v>
      </c>
      <c r="AH9" s="57">
        <f>'BAR BB| Open rates'!AH9*0.85*0.9+35</f>
        <v>25203.5</v>
      </c>
      <c r="AI9" s="57">
        <f>'BAR BB| Open rates'!AI9*0.85*0.9+35</f>
        <v>29640.5</v>
      </c>
      <c r="AJ9" s="57">
        <f>'BAR BB| Open rates'!AJ9*0.85*0.9+35</f>
        <v>25203.5</v>
      </c>
      <c r="AK9" s="57">
        <f>'BAR BB| Open rates'!AK9*0.85*0.9+35</f>
        <v>29640.5</v>
      </c>
      <c r="AL9" s="57">
        <f>'BAR BB| Open rates'!AL9*0.85*0.9+35</f>
        <v>25203.5</v>
      </c>
      <c r="AM9" s="57">
        <f>'BAR BB| Open rates'!AM9*0.85*0.9+35</f>
        <v>29640.5</v>
      </c>
      <c r="AN9" s="57">
        <f>'BAR BB| Open rates'!AN9*0.85*0.9+35</f>
        <v>29640.5</v>
      </c>
      <c r="AO9" s="57">
        <f>'BAR BB| Open rates'!AO9*0.85*0.9+35</f>
        <v>48153.5</v>
      </c>
      <c r="AP9" s="57">
        <f>'BAR BB| Open rates'!AP9*0.85*0.9+35</f>
        <v>29640.5</v>
      </c>
      <c r="AQ9" s="57">
        <f>'BAR BB| Open rates'!AQ9*0.85*0.9+35</f>
        <v>29640.5</v>
      </c>
      <c r="AR9" s="57">
        <f>'BAR BB| Open rates'!AR9*0.85*0.9+35</f>
        <v>22143.5</v>
      </c>
      <c r="AS9" s="57">
        <f>'BAR BB| Open rates'!AS9*0.85*0.9+35</f>
        <v>18242</v>
      </c>
      <c r="AT9" s="57">
        <f>'BAR BB| Open rates'!AT9*0.85*0.9+35</f>
        <v>22143.5</v>
      </c>
      <c r="AU9" s="57">
        <f>'BAR BB| Open rates'!AU9*0.85*0.9+35</f>
        <v>18242</v>
      </c>
      <c r="AV9" s="57">
        <f>'BAR BB| Open rates'!AV9*0.85*0.9+35</f>
        <v>22143.5</v>
      </c>
      <c r="AW9" s="57">
        <f>'BAR BB| Open rates'!AW9*0.85*0.9+35</f>
        <v>18242</v>
      </c>
      <c r="AX9" s="57">
        <f>'BAR BB| Open rates'!AX9*0.85*0.9+35</f>
        <v>22143.5</v>
      </c>
      <c r="AY9" s="57">
        <f>'BAR BB| Open rates'!AY9*0.85*0.9+35</f>
        <v>18242</v>
      </c>
      <c r="AZ9" s="57">
        <f>'BAR BB| Open rates'!AZ9*0.85*0.9+35</f>
        <v>22143.5</v>
      </c>
      <c r="BA9" s="57">
        <f>'BAR BB| Open rates'!BA9*0.85*0.9+35</f>
        <v>18242</v>
      </c>
    </row>
    <row r="10" spans="1:53" s="36" customFormat="1" ht="12" customHeight="1" x14ac:dyDescent="0.2">
      <c r="A10" s="52">
        <f>'BAR BB| Open rates'!A10</f>
        <v>2</v>
      </c>
      <c r="B10" s="57">
        <f>'BAR BB| Open rates'!B10*0.85*0.9+35</f>
        <v>26733.5</v>
      </c>
      <c r="C10" s="57">
        <f>'BAR BB| Open rates'!C10*0.85*0.9+35</f>
        <v>28263.5</v>
      </c>
      <c r="D10" s="57">
        <f>'BAR BB| Open rates'!D10*0.85*0.9+35</f>
        <v>26733.5</v>
      </c>
      <c r="E10" s="57">
        <f>'BAR BB| Open rates'!E10*0.85*0.9+35</f>
        <v>23673.5</v>
      </c>
      <c r="F10" s="57">
        <f>'BAR BB| Open rates'!F10*0.85*0.9+35</f>
        <v>19772</v>
      </c>
      <c r="G10" s="57">
        <f>'BAR BB| Open rates'!G10*0.85*0.9+35</f>
        <v>23673.5</v>
      </c>
      <c r="H10" s="57">
        <f>'BAR BB| Open rates'!H10*0.85*0.9+35</f>
        <v>19772</v>
      </c>
      <c r="I10" s="57">
        <f>'BAR BB| Open rates'!I10*0.85*0.9+35</f>
        <v>23673.5</v>
      </c>
      <c r="J10" s="57">
        <f>'BAR BB| Open rates'!J10*0.85*0.9+35</f>
        <v>16559</v>
      </c>
      <c r="K10" s="57">
        <f>'BAR BB| Open rates'!K10*0.85*0.9+35</f>
        <v>16559</v>
      </c>
      <c r="L10" s="57">
        <f>'BAR BB| Open rates'!L10*0.85*0.9+35</f>
        <v>14799.5</v>
      </c>
      <c r="M10" s="57">
        <f>'BAR BB| Open rates'!M10*0.85*0.9+35</f>
        <v>16559</v>
      </c>
      <c r="N10" s="57">
        <f>'BAR BB| Open rates'!N10*0.85*0.9+35</f>
        <v>16559</v>
      </c>
      <c r="O10" s="57">
        <f>'BAR BB| Open rates'!O10*0.85*0.9+35</f>
        <v>16559</v>
      </c>
      <c r="P10" s="57">
        <f>'BAR BB| Open rates'!P10*0.85*0.9+35</f>
        <v>16559</v>
      </c>
      <c r="Q10" s="57">
        <f>'BAR BB| Open rates'!Q10*0.85*0.9+35</f>
        <v>23673.5</v>
      </c>
      <c r="R10" s="57">
        <f>'BAR BB| Open rates'!R10*0.85*0.9+35</f>
        <v>19772</v>
      </c>
      <c r="S10" s="57">
        <f>'BAR BB| Open rates'!S10*0.85*0.9+35</f>
        <v>16559</v>
      </c>
      <c r="T10" s="57">
        <f>'BAR BB| Open rates'!T10*0.85*0.9+35</f>
        <v>19772</v>
      </c>
      <c r="U10" s="57">
        <f>'BAR BB| Open rates'!U10*0.85*0.9+35</f>
        <v>16559</v>
      </c>
      <c r="V10" s="57">
        <f>'BAR BB| Open rates'!V10*0.85*0.9+35</f>
        <v>26733.5</v>
      </c>
      <c r="W10" s="57">
        <f>'BAR BB| Open rates'!W10*0.85*0.9+35</f>
        <v>16559</v>
      </c>
      <c r="X10" s="57">
        <f>'BAR BB| Open rates'!X10*0.85*0.9+35</f>
        <v>19772</v>
      </c>
      <c r="Y10" s="57">
        <f>'BAR BB| Open rates'!Y10*0.85*0.9+35</f>
        <v>23673.5</v>
      </c>
      <c r="Z10" s="57">
        <f>'BAR BB| Open rates'!Z10*0.85*0.9+35</f>
        <v>26733.5</v>
      </c>
      <c r="AA10" s="57">
        <f>'BAR BB| Open rates'!AA10*0.85*0.9+35</f>
        <v>23673.5</v>
      </c>
      <c r="AB10" s="57">
        <f>'BAR BB| Open rates'!AB10*0.85*0.9+35</f>
        <v>26733.5</v>
      </c>
      <c r="AC10" s="57">
        <f>'BAR BB| Open rates'!AC10*0.85*0.9+35</f>
        <v>23673.5</v>
      </c>
      <c r="AD10" s="57">
        <f>'BAR BB| Open rates'!AD10*0.85*0.9+35</f>
        <v>26733.5</v>
      </c>
      <c r="AE10" s="57">
        <f>'BAR BB| Open rates'!AE10*0.85*0.9+35</f>
        <v>23673.5</v>
      </c>
      <c r="AF10" s="57">
        <f>'BAR BB| Open rates'!AF10*0.85*0.9+35</f>
        <v>26733.5</v>
      </c>
      <c r="AG10" s="57">
        <f>'BAR BB| Open rates'!AG10*0.85*0.9+35</f>
        <v>23673.5</v>
      </c>
      <c r="AH10" s="57">
        <f>'BAR BB| Open rates'!AH10*0.85*0.9+35</f>
        <v>26733.5</v>
      </c>
      <c r="AI10" s="57">
        <f>'BAR BB| Open rates'!AI10*0.85*0.9+35</f>
        <v>31170.5</v>
      </c>
      <c r="AJ10" s="57">
        <f>'BAR BB| Open rates'!AJ10*0.85*0.9+35</f>
        <v>26733.5</v>
      </c>
      <c r="AK10" s="57">
        <f>'BAR BB| Open rates'!AK10*0.85*0.9+35</f>
        <v>31170.5</v>
      </c>
      <c r="AL10" s="57">
        <f>'BAR BB| Open rates'!AL10*0.85*0.9+35</f>
        <v>26733.5</v>
      </c>
      <c r="AM10" s="57">
        <f>'BAR BB| Open rates'!AM10*0.85*0.9+35</f>
        <v>31170.5</v>
      </c>
      <c r="AN10" s="57">
        <f>'BAR BB| Open rates'!AN10*0.85*0.9+35</f>
        <v>31170.5</v>
      </c>
      <c r="AO10" s="57">
        <f>'BAR BB| Open rates'!AO10*0.85*0.9+35</f>
        <v>49683.5</v>
      </c>
      <c r="AP10" s="57">
        <f>'BAR BB| Open rates'!AP10*0.85*0.9+35</f>
        <v>31170.5</v>
      </c>
      <c r="AQ10" s="57">
        <f>'BAR BB| Open rates'!AQ10*0.85*0.9+35</f>
        <v>31170.5</v>
      </c>
      <c r="AR10" s="57">
        <f>'BAR BB| Open rates'!AR10*0.85*0.9+35</f>
        <v>23673.5</v>
      </c>
      <c r="AS10" s="57">
        <f>'BAR BB| Open rates'!AS10*0.85*0.9+35</f>
        <v>19772</v>
      </c>
      <c r="AT10" s="57">
        <f>'BAR BB| Open rates'!AT10*0.85*0.9+35</f>
        <v>23673.5</v>
      </c>
      <c r="AU10" s="57">
        <f>'BAR BB| Open rates'!AU10*0.85*0.9+35</f>
        <v>19772</v>
      </c>
      <c r="AV10" s="57">
        <f>'BAR BB| Open rates'!AV10*0.85*0.9+35</f>
        <v>23673.5</v>
      </c>
      <c r="AW10" s="57">
        <f>'BAR BB| Open rates'!AW10*0.85*0.9+35</f>
        <v>19772</v>
      </c>
      <c r="AX10" s="57">
        <f>'BAR BB| Open rates'!AX10*0.85*0.9+35</f>
        <v>23673.5</v>
      </c>
      <c r="AY10" s="57">
        <f>'BAR BB| Open rates'!AY10*0.85*0.9+35</f>
        <v>19772</v>
      </c>
      <c r="AZ10" s="57">
        <f>'BAR BB| Open rates'!AZ10*0.85*0.9+35</f>
        <v>23673.5</v>
      </c>
      <c r="BA10" s="57">
        <f>'BAR BB| Open rates'!BA10*0.85*0.9+35</f>
        <v>19772</v>
      </c>
    </row>
    <row r="11" spans="1:53" s="36" customFormat="1" ht="12" customHeight="1" x14ac:dyDescent="0.2">
      <c r="A11" s="146" t="str">
        <f>'BAR BB| Open rates'!A11</f>
        <v>Люкс/ Suite</v>
      </c>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row>
    <row r="12" spans="1:53" s="36" customFormat="1" ht="12" customHeight="1" x14ac:dyDescent="0.2">
      <c r="A12" s="52">
        <f>'BAR BB| Open rates'!A12</f>
        <v>1</v>
      </c>
      <c r="B12" s="57">
        <f>'BAR BB| Open rates'!B12*0.85*0.9+35</f>
        <v>28187</v>
      </c>
      <c r="C12" s="57">
        <f>'BAR BB| Open rates'!C12*0.85*0.9+35</f>
        <v>29717</v>
      </c>
      <c r="D12" s="57">
        <f>'BAR BB| Open rates'!D12*0.85*0.9+35</f>
        <v>28187</v>
      </c>
      <c r="E12" s="57">
        <f>'BAR BB| Open rates'!E12*0.85*0.9+35</f>
        <v>25127</v>
      </c>
      <c r="F12" s="57">
        <f>'BAR BB| Open rates'!F12*0.85*0.9+35</f>
        <v>21225.5</v>
      </c>
      <c r="G12" s="57">
        <f>'BAR BB| Open rates'!G12*0.85*0.9+35</f>
        <v>25127</v>
      </c>
      <c r="H12" s="57">
        <f>'BAR BB| Open rates'!H12*0.85*0.9+35</f>
        <v>21225.5</v>
      </c>
      <c r="I12" s="57">
        <f>'BAR BB| Open rates'!I12*0.85*0.9+35</f>
        <v>25127</v>
      </c>
      <c r="J12" s="57">
        <f>'BAR BB| Open rates'!J12*0.85*0.9+35</f>
        <v>18012.5</v>
      </c>
      <c r="K12" s="57">
        <f>'BAR BB| Open rates'!K12*0.85*0.9+35</f>
        <v>18012.5</v>
      </c>
      <c r="L12" s="57">
        <f>'BAR BB| Open rates'!L12*0.85*0.9+35</f>
        <v>16253</v>
      </c>
      <c r="M12" s="57">
        <f>'BAR BB| Open rates'!M12*0.85*0.9+35</f>
        <v>18012.5</v>
      </c>
      <c r="N12" s="57">
        <f>'BAR BB| Open rates'!N12*0.85*0.9+35</f>
        <v>18012.5</v>
      </c>
      <c r="O12" s="57">
        <f>'BAR BB| Open rates'!O12*0.85*0.9+35</f>
        <v>18012.5</v>
      </c>
      <c r="P12" s="57">
        <f>'BAR BB| Open rates'!P12*0.85*0.9+35</f>
        <v>18012.5</v>
      </c>
      <c r="Q12" s="57">
        <f>'BAR BB| Open rates'!Q12*0.85*0.9+35</f>
        <v>25127</v>
      </c>
      <c r="R12" s="57">
        <f>'BAR BB| Open rates'!R12*0.85*0.9+35</f>
        <v>21225.5</v>
      </c>
      <c r="S12" s="57">
        <f>'BAR BB| Open rates'!S12*0.85*0.9+35</f>
        <v>18012.5</v>
      </c>
      <c r="T12" s="57">
        <f>'BAR BB| Open rates'!T12*0.85*0.9+35</f>
        <v>21225.5</v>
      </c>
      <c r="U12" s="57">
        <f>'BAR BB| Open rates'!U12*0.85*0.9+35</f>
        <v>18012.5</v>
      </c>
      <c r="V12" s="57">
        <f>'BAR BB| Open rates'!V12*0.85*0.9+35</f>
        <v>28187</v>
      </c>
      <c r="W12" s="57">
        <f>'BAR BB| Open rates'!W12*0.85*0.9+35</f>
        <v>18012.5</v>
      </c>
      <c r="X12" s="57">
        <f>'BAR BB| Open rates'!X12*0.85*0.9+35</f>
        <v>21225.5</v>
      </c>
      <c r="Y12" s="57">
        <f>'BAR BB| Open rates'!Y12*0.85*0.9+35</f>
        <v>25127</v>
      </c>
      <c r="Z12" s="57">
        <f>'BAR BB| Open rates'!Z12*0.85*0.9+35</f>
        <v>28187</v>
      </c>
      <c r="AA12" s="57">
        <f>'BAR BB| Open rates'!AA12*0.85*0.9+35</f>
        <v>25127</v>
      </c>
      <c r="AB12" s="57">
        <f>'BAR BB| Open rates'!AB12*0.85*0.9+35</f>
        <v>28187</v>
      </c>
      <c r="AC12" s="57">
        <f>'BAR BB| Open rates'!AC12*0.85*0.9+35</f>
        <v>25127</v>
      </c>
      <c r="AD12" s="57">
        <f>'BAR BB| Open rates'!AD12*0.85*0.9+35</f>
        <v>28187</v>
      </c>
      <c r="AE12" s="57">
        <f>'BAR BB| Open rates'!AE12*0.85*0.9+35</f>
        <v>25127</v>
      </c>
      <c r="AF12" s="57">
        <f>'BAR BB| Open rates'!AF12*0.85*0.9+35</f>
        <v>28187</v>
      </c>
      <c r="AG12" s="57">
        <f>'BAR BB| Open rates'!AG12*0.85*0.9+35</f>
        <v>25127</v>
      </c>
      <c r="AH12" s="57">
        <f>'BAR BB| Open rates'!AH12*0.85*0.9+35</f>
        <v>28187</v>
      </c>
      <c r="AI12" s="57">
        <f>'BAR BB| Open rates'!AI12*0.85*0.9+35</f>
        <v>32624</v>
      </c>
      <c r="AJ12" s="57">
        <f>'BAR BB| Open rates'!AJ12*0.85*0.9+35</f>
        <v>28187</v>
      </c>
      <c r="AK12" s="57">
        <f>'BAR BB| Open rates'!AK12*0.85*0.9+35</f>
        <v>32624</v>
      </c>
      <c r="AL12" s="57">
        <f>'BAR BB| Open rates'!AL12*0.85*0.9+35</f>
        <v>28187</v>
      </c>
      <c r="AM12" s="57">
        <f>'BAR BB| Open rates'!AM12*0.85*0.9+35</f>
        <v>32624</v>
      </c>
      <c r="AN12" s="57">
        <f>'BAR BB| Open rates'!AN12*0.85*0.9+35</f>
        <v>32624</v>
      </c>
      <c r="AO12" s="57">
        <f>'BAR BB| Open rates'!AO12*0.85*0.9+35</f>
        <v>51137</v>
      </c>
      <c r="AP12" s="57">
        <f>'BAR BB| Open rates'!AP12*0.85*0.9+35</f>
        <v>32624</v>
      </c>
      <c r="AQ12" s="57">
        <f>'BAR BB| Open rates'!AQ12*0.85*0.9+35</f>
        <v>32624</v>
      </c>
      <c r="AR12" s="57">
        <f>'BAR BB| Open rates'!AR12*0.85*0.9+35</f>
        <v>25127</v>
      </c>
      <c r="AS12" s="57">
        <f>'BAR BB| Open rates'!AS12*0.85*0.9+35</f>
        <v>21225.5</v>
      </c>
      <c r="AT12" s="57">
        <f>'BAR BB| Open rates'!AT12*0.85*0.9+35</f>
        <v>25127</v>
      </c>
      <c r="AU12" s="57">
        <f>'BAR BB| Open rates'!AU12*0.85*0.9+35</f>
        <v>21225.5</v>
      </c>
      <c r="AV12" s="57">
        <f>'BAR BB| Open rates'!AV12*0.85*0.9+35</f>
        <v>25127</v>
      </c>
      <c r="AW12" s="57">
        <f>'BAR BB| Open rates'!AW12*0.85*0.9+35</f>
        <v>21225.5</v>
      </c>
      <c r="AX12" s="57">
        <f>'BAR BB| Open rates'!AX12*0.85*0.9+35</f>
        <v>25127</v>
      </c>
      <c r="AY12" s="57">
        <f>'BAR BB| Open rates'!AY12*0.85*0.9+35</f>
        <v>21225.5</v>
      </c>
      <c r="AZ12" s="57">
        <f>'BAR BB| Open rates'!AZ12*0.85*0.9+35</f>
        <v>25127</v>
      </c>
      <c r="BA12" s="57">
        <f>'BAR BB| Open rates'!BA12*0.85*0.9+35</f>
        <v>21225.5</v>
      </c>
    </row>
    <row r="13" spans="1:53" s="36" customFormat="1" ht="12" customHeight="1" x14ac:dyDescent="0.2">
      <c r="A13" s="52">
        <f>'BAR BB| Open rates'!A13</f>
        <v>2</v>
      </c>
      <c r="B13" s="57">
        <f>'BAR BB| Open rates'!B13*0.85*0.9+35</f>
        <v>29717</v>
      </c>
      <c r="C13" s="57">
        <f>'BAR BB| Open rates'!C13*0.85*0.9+35</f>
        <v>31247</v>
      </c>
      <c r="D13" s="57">
        <f>'BAR BB| Open rates'!D13*0.85*0.9+35</f>
        <v>29717</v>
      </c>
      <c r="E13" s="57">
        <f>'BAR BB| Open rates'!E13*0.85*0.9+35</f>
        <v>26657</v>
      </c>
      <c r="F13" s="57">
        <f>'BAR BB| Open rates'!F13*0.85*0.9+35</f>
        <v>22755.5</v>
      </c>
      <c r="G13" s="57">
        <f>'BAR BB| Open rates'!G13*0.85*0.9+35</f>
        <v>26657</v>
      </c>
      <c r="H13" s="57">
        <f>'BAR BB| Open rates'!H13*0.85*0.9+35</f>
        <v>22755.5</v>
      </c>
      <c r="I13" s="57">
        <f>'BAR BB| Open rates'!I13*0.85*0.9+35</f>
        <v>26657</v>
      </c>
      <c r="J13" s="57">
        <f>'BAR BB| Open rates'!J13*0.85*0.9+35</f>
        <v>19542.5</v>
      </c>
      <c r="K13" s="57">
        <f>'BAR BB| Open rates'!K13*0.85*0.9+35</f>
        <v>19542.5</v>
      </c>
      <c r="L13" s="57">
        <f>'BAR BB| Open rates'!L13*0.85*0.9+35</f>
        <v>17783</v>
      </c>
      <c r="M13" s="57">
        <f>'BAR BB| Open rates'!M13*0.85*0.9+35</f>
        <v>19542.5</v>
      </c>
      <c r="N13" s="57">
        <f>'BAR BB| Open rates'!N13*0.85*0.9+35</f>
        <v>19542.5</v>
      </c>
      <c r="O13" s="57">
        <f>'BAR BB| Open rates'!O13*0.85*0.9+35</f>
        <v>19542.5</v>
      </c>
      <c r="P13" s="57">
        <f>'BAR BB| Open rates'!P13*0.85*0.9+35</f>
        <v>19542.5</v>
      </c>
      <c r="Q13" s="57">
        <f>'BAR BB| Open rates'!Q13*0.85*0.9+35</f>
        <v>26657</v>
      </c>
      <c r="R13" s="57">
        <f>'BAR BB| Open rates'!R13*0.85*0.9+35</f>
        <v>22755.5</v>
      </c>
      <c r="S13" s="57">
        <f>'BAR BB| Open rates'!S13*0.85*0.9+35</f>
        <v>19542.5</v>
      </c>
      <c r="T13" s="57">
        <f>'BAR BB| Open rates'!T13*0.85*0.9+35</f>
        <v>22755.5</v>
      </c>
      <c r="U13" s="57">
        <f>'BAR BB| Open rates'!U13*0.85*0.9+35</f>
        <v>19542.5</v>
      </c>
      <c r="V13" s="57">
        <f>'BAR BB| Open rates'!V13*0.85*0.9+35</f>
        <v>29717</v>
      </c>
      <c r="W13" s="57">
        <f>'BAR BB| Open rates'!W13*0.85*0.9+35</f>
        <v>19542.5</v>
      </c>
      <c r="X13" s="57">
        <f>'BAR BB| Open rates'!X13*0.85*0.9+35</f>
        <v>22755.5</v>
      </c>
      <c r="Y13" s="57">
        <f>'BAR BB| Open rates'!Y13*0.85*0.9+35</f>
        <v>26657</v>
      </c>
      <c r="Z13" s="57">
        <f>'BAR BB| Open rates'!Z13*0.85*0.9+35</f>
        <v>29717</v>
      </c>
      <c r="AA13" s="57">
        <f>'BAR BB| Open rates'!AA13*0.85*0.9+35</f>
        <v>26657</v>
      </c>
      <c r="AB13" s="57">
        <f>'BAR BB| Open rates'!AB13*0.85*0.9+35</f>
        <v>29717</v>
      </c>
      <c r="AC13" s="57">
        <f>'BAR BB| Open rates'!AC13*0.85*0.9+35</f>
        <v>26657</v>
      </c>
      <c r="AD13" s="57">
        <f>'BAR BB| Open rates'!AD13*0.85*0.9+35</f>
        <v>29717</v>
      </c>
      <c r="AE13" s="57">
        <f>'BAR BB| Open rates'!AE13*0.85*0.9+35</f>
        <v>26657</v>
      </c>
      <c r="AF13" s="57">
        <f>'BAR BB| Open rates'!AF13*0.85*0.9+35</f>
        <v>29717</v>
      </c>
      <c r="AG13" s="57">
        <f>'BAR BB| Open rates'!AG13*0.85*0.9+35</f>
        <v>26657</v>
      </c>
      <c r="AH13" s="57">
        <f>'BAR BB| Open rates'!AH13*0.85*0.9+35</f>
        <v>29717</v>
      </c>
      <c r="AI13" s="57">
        <f>'BAR BB| Open rates'!AI13*0.85*0.9+35</f>
        <v>34154</v>
      </c>
      <c r="AJ13" s="57">
        <f>'BAR BB| Open rates'!AJ13*0.85*0.9+35</f>
        <v>29717</v>
      </c>
      <c r="AK13" s="57">
        <f>'BAR BB| Open rates'!AK13*0.85*0.9+35</f>
        <v>34154</v>
      </c>
      <c r="AL13" s="57">
        <f>'BAR BB| Open rates'!AL13*0.85*0.9+35</f>
        <v>29717</v>
      </c>
      <c r="AM13" s="57">
        <f>'BAR BB| Open rates'!AM13*0.85*0.9+35</f>
        <v>34154</v>
      </c>
      <c r="AN13" s="57">
        <f>'BAR BB| Open rates'!AN13*0.85*0.9+35</f>
        <v>34154</v>
      </c>
      <c r="AO13" s="57">
        <f>'BAR BB| Open rates'!AO13*0.85*0.9+35</f>
        <v>52667</v>
      </c>
      <c r="AP13" s="57">
        <f>'BAR BB| Open rates'!AP13*0.85*0.9+35</f>
        <v>34154</v>
      </c>
      <c r="AQ13" s="57">
        <f>'BAR BB| Open rates'!AQ13*0.85*0.9+35</f>
        <v>34154</v>
      </c>
      <c r="AR13" s="57">
        <f>'BAR BB| Open rates'!AR13*0.85*0.9+35</f>
        <v>26657</v>
      </c>
      <c r="AS13" s="57">
        <f>'BAR BB| Open rates'!AS13*0.85*0.9+35</f>
        <v>22755.5</v>
      </c>
      <c r="AT13" s="57">
        <f>'BAR BB| Open rates'!AT13*0.85*0.9+35</f>
        <v>26657</v>
      </c>
      <c r="AU13" s="57">
        <f>'BAR BB| Open rates'!AU13*0.85*0.9+35</f>
        <v>22755.5</v>
      </c>
      <c r="AV13" s="57">
        <f>'BAR BB| Open rates'!AV13*0.85*0.9+35</f>
        <v>26657</v>
      </c>
      <c r="AW13" s="57">
        <f>'BAR BB| Open rates'!AW13*0.85*0.9+35</f>
        <v>22755.5</v>
      </c>
      <c r="AX13" s="57">
        <f>'BAR BB| Open rates'!AX13*0.85*0.9+35</f>
        <v>26657</v>
      </c>
      <c r="AY13" s="57">
        <f>'BAR BB| Open rates'!AY13*0.85*0.9+35</f>
        <v>22755.5</v>
      </c>
      <c r="AZ13" s="57">
        <f>'BAR BB| Open rates'!AZ13*0.85*0.9+35</f>
        <v>26657</v>
      </c>
      <c r="BA13" s="57">
        <f>'BAR BB| Open rates'!BA13*0.85*0.9+35</f>
        <v>22755.5</v>
      </c>
    </row>
    <row r="14" spans="1:53" s="36" customFormat="1" ht="12" customHeight="1" x14ac:dyDescent="0.2">
      <c r="A14" s="146" t="str">
        <f>'BAR BB| Open rates'!A14</f>
        <v>Представительский люкс с видом на горы / Executive Suite Mountain View</v>
      </c>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row>
    <row r="15" spans="1:53" s="36" customFormat="1" ht="12" customHeight="1" x14ac:dyDescent="0.2">
      <c r="A15" s="52">
        <f>'BAR BB| Open rates'!A15</f>
        <v>1</v>
      </c>
      <c r="B15" s="57">
        <f>'BAR BB| Open rates'!B15*0.85*0.9+35</f>
        <v>33542</v>
      </c>
      <c r="C15" s="57">
        <f>'BAR BB| Open rates'!C15*0.85*0.9+35</f>
        <v>35072</v>
      </c>
      <c r="D15" s="57">
        <f>'BAR BB| Open rates'!D15*0.85*0.9+35</f>
        <v>33542</v>
      </c>
      <c r="E15" s="57">
        <f>'BAR BB| Open rates'!E15*0.85*0.9+35</f>
        <v>30482</v>
      </c>
      <c r="F15" s="57">
        <f>'BAR BB| Open rates'!F15*0.85*0.9+35</f>
        <v>26580.5</v>
      </c>
      <c r="G15" s="57">
        <f>'BAR BB| Open rates'!G15*0.85*0.9+35</f>
        <v>30482</v>
      </c>
      <c r="H15" s="57">
        <f>'BAR BB| Open rates'!H15*0.85*0.9+35</f>
        <v>26580.5</v>
      </c>
      <c r="I15" s="57">
        <f>'BAR BB| Open rates'!I15*0.85*0.9+35</f>
        <v>30482</v>
      </c>
      <c r="J15" s="57">
        <f>'BAR BB| Open rates'!J15*0.85*0.9+35</f>
        <v>23367.5</v>
      </c>
      <c r="K15" s="57">
        <f>'BAR BB| Open rates'!K15*0.85*0.9+35</f>
        <v>23367.5</v>
      </c>
      <c r="L15" s="57">
        <f>'BAR BB| Open rates'!L15*0.85*0.9+35</f>
        <v>21608</v>
      </c>
      <c r="M15" s="57">
        <f>'BAR BB| Open rates'!M15*0.85*0.9+35</f>
        <v>23367.5</v>
      </c>
      <c r="N15" s="57">
        <f>'BAR BB| Open rates'!N15*0.85*0.9+35</f>
        <v>23367.5</v>
      </c>
      <c r="O15" s="57">
        <f>'BAR BB| Open rates'!O15*0.85*0.9+35</f>
        <v>23367.5</v>
      </c>
      <c r="P15" s="57">
        <f>'BAR BB| Open rates'!P15*0.85*0.9+35</f>
        <v>23367.5</v>
      </c>
      <c r="Q15" s="57">
        <f>'BAR BB| Open rates'!Q15*0.85*0.9+35</f>
        <v>30482</v>
      </c>
      <c r="R15" s="57">
        <f>'BAR BB| Open rates'!R15*0.85*0.9+35</f>
        <v>26580.5</v>
      </c>
      <c r="S15" s="57">
        <f>'BAR BB| Open rates'!S15*0.85*0.9+35</f>
        <v>23367.5</v>
      </c>
      <c r="T15" s="57">
        <f>'BAR BB| Open rates'!T15*0.85*0.9+35</f>
        <v>26580.5</v>
      </c>
      <c r="U15" s="57">
        <f>'BAR BB| Open rates'!U15*0.85*0.9+35</f>
        <v>23367.5</v>
      </c>
      <c r="V15" s="57">
        <f>'BAR BB| Open rates'!V15*0.85*0.9+35</f>
        <v>33542</v>
      </c>
      <c r="W15" s="57">
        <f>'BAR BB| Open rates'!W15*0.85*0.9+35</f>
        <v>23367.5</v>
      </c>
      <c r="X15" s="57">
        <f>'BAR BB| Open rates'!X15*0.85*0.9+35</f>
        <v>26580.5</v>
      </c>
      <c r="Y15" s="57">
        <f>'BAR BB| Open rates'!Y15*0.85*0.9+35</f>
        <v>33542</v>
      </c>
      <c r="Z15" s="57">
        <f>'BAR BB| Open rates'!Z15*0.85*0.9+35</f>
        <v>36602</v>
      </c>
      <c r="AA15" s="57">
        <f>'BAR BB| Open rates'!AA15*0.85*0.9+35</f>
        <v>33542</v>
      </c>
      <c r="AB15" s="57">
        <f>'BAR BB| Open rates'!AB15*0.85*0.9+35</f>
        <v>36602</v>
      </c>
      <c r="AC15" s="57">
        <f>'BAR BB| Open rates'!AC15*0.85*0.9+35</f>
        <v>33542</v>
      </c>
      <c r="AD15" s="57">
        <f>'BAR BB| Open rates'!AD15*0.85*0.9+35</f>
        <v>36602</v>
      </c>
      <c r="AE15" s="57">
        <f>'BAR BB| Open rates'!AE15*0.85*0.9+35</f>
        <v>33542</v>
      </c>
      <c r="AF15" s="57">
        <f>'BAR BB| Open rates'!AF15*0.85*0.9+35</f>
        <v>36602</v>
      </c>
      <c r="AG15" s="57">
        <f>'BAR BB| Open rates'!AG15*0.85*0.9+35</f>
        <v>33542</v>
      </c>
      <c r="AH15" s="57">
        <f>'BAR BB| Open rates'!AH15*0.85*0.9+35</f>
        <v>36602</v>
      </c>
      <c r="AI15" s="57">
        <f>'BAR BB| Open rates'!AI15*0.85*0.9+35</f>
        <v>41039</v>
      </c>
      <c r="AJ15" s="57">
        <f>'BAR BB| Open rates'!AJ15*0.85*0.9+35</f>
        <v>36602</v>
      </c>
      <c r="AK15" s="57">
        <f>'BAR BB| Open rates'!AK15*0.85*0.9+35</f>
        <v>41039</v>
      </c>
      <c r="AL15" s="57">
        <f>'BAR BB| Open rates'!AL15*0.85*0.9+35</f>
        <v>36602</v>
      </c>
      <c r="AM15" s="57">
        <f>'BAR BB| Open rates'!AM15*0.85*0.9+35</f>
        <v>41039</v>
      </c>
      <c r="AN15" s="57">
        <f>'BAR BB| Open rates'!AN15*0.85*0.9+35</f>
        <v>41039</v>
      </c>
      <c r="AO15" s="57">
        <f>'BAR BB| Open rates'!AO15*0.85*0.9+35</f>
        <v>59552</v>
      </c>
      <c r="AP15" s="57">
        <f>'BAR BB| Open rates'!AP15*0.85*0.9+35</f>
        <v>41039</v>
      </c>
      <c r="AQ15" s="57">
        <f>'BAR BB| Open rates'!AQ15*0.85*0.9+35</f>
        <v>41039</v>
      </c>
      <c r="AR15" s="57">
        <f>'BAR BB| Open rates'!AR15*0.85*0.9+35</f>
        <v>30482</v>
      </c>
      <c r="AS15" s="57">
        <f>'BAR BB| Open rates'!AS15*0.85*0.9+35</f>
        <v>26580.5</v>
      </c>
      <c r="AT15" s="57">
        <f>'BAR BB| Open rates'!AT15*0.85*0.9+35</f>
        <v>30482</v>
      </c>
      <c r="AU15" s="57">
        <f>'BAR BB| Open rates'!AU15*0.85*0.9+35</f>
        <v>26580.5</v>
      </c>
      <c r="AV15" s="57">
        <f>'BAR BB| Open rates'!AV15*0.85*0.9+35</f>
        <v>30482</v>
      </c>
      <c r="AW15" s="57">
        <f>'BAR BB| Open rates'!AW15*0.85*0.9+35</f>
        <v>26580.5</v>
      </c>
      <c r="AX15" s="57">
        <f>'BAR BB| Open rates'!AX15*0.85*0.9+35</f>
        <v>30482</v>
      </c>
      <c r="AY15" s="57">
        <f>'BAR BB| Open rates'!AY15*0.85*0.9+35</f>
        <v>26580.5</v>
      </c>
      <c r="AZ15" s="57">
        <f>'BAR BB| Open rates'!AZ15*0.85*0.9+35</f>
        <v>30482</v>
      </c>
      <c r="BA15" s="57">
        <f>'BAR BB| Open rates'!BA15*0.85*0.9+35</f>
        <v>26580.5</v>
      </c>
    </row>
    <row r="16" spans="1:53" s="36" customFormat="1" ht="12" customHeight="1" x14ac:dyDescent="0.2">
      <c r="A16" s="52">
        <f>'BAR BB| Open rates'!A16</f>
        <v>2</v>
      </c>
      <c r="B16" s="57">
        <f>'BAR BB| Open rates'!B16*0.85*0.9+35</f>
        <v>35072</v>
      </c>
      <c r="C16" s="57">
        <f>'BAR BB| Open rates'!C16*0.85*0.9+35</f>
        <v>36602</v>
      </c>
      <c r="D16" s="57">
        <f>'BAR BB| Open rates'!D16*0.85*0.9+35</f>
        <v>35072</v>
      </c>
      <c r="E16" s="57">
        <f>'BAR BB| Open rates'!E16*0.85*0.9+35</f>
        <v>32012</v>
      </c>
      <c r="F16" s="57">
        <f>'BAR BB| Open rates'!F16*0.85*0.9+35</f>
        <v>28110.5</v>
      </c>
      <c r="G16" s="57">
        <f>'BAR BB| Open rates'!G16*0.85*0.9+35</f>
        <v>32012</v>
      </c>
      <c r="H16" s="57">
        <f>'BAR BB| Open rates'!H16*0.85*0.9+35</f>
        <v>28110.5</v>
      </c>
      <c r="I16" s="57">
        <f>'BAR BB| Open rates'!I16*0.85*0.9+35</f>
        <v>32012</v>
      </c>
      <c r="J16" s="57">
        <f>'BAR BB| Open rates'!J16*0.85*0.9+35</f>
        <v>24897.5</v>
      </c>
      <c r="K16" s="57">
        <f>'BAR BB| Open rates'!K16*0.85*0.9+35</f>
        <v>24897.5</v>
      </c>
      <c r="L16" s="57">
        <f>'BAR BB| Open rates'!L16*0.85*0.9+35</f>
        <v>23138</v>
      </c>
      <c r="M16" s="57">
        <f>'BAR BB| Open rates'!M16*0.85*0.9+35</f>
        <v>24897.5</v>
      </c>
      <c r="N16" s="57">
        <f>'BAR BB| Open rates'!N16*0.85*0.9+35</f>
        <v>24897.5</v>
      </c>
      <c r="O16" s="57">
        <f>'BAR BB| Open rates'!O16*0.85*0.9+35</f>
        <v>24897.5</v>
      </c>
      <c r="P16" s="57">
        <f>'BAR BB| Open rates'!P16*0.85*0.9+35</f>
        <v>24897.5</v>
      </c>
      <c r="Q16" s="57">
        <f>'BAR BB| Open rates'!Q16*0.85*0.9+35</f>
        <v>32012</v>
      </c>
      <c r="R16" s="57">
        <f>'BAR BB| Open rates'!R16*0.85*0.9+35</f>
        <v>28110.5</v>
      </c>
      <c r="S16" s="57">
        <f>'BAR BB| Open rates'!S16*0.85*0.9+35</f>
        <v>24897.5</v>
      </c>
      <c r="T16" s="57">
        <f>'BAR BB| Open rates'!T16*0.85*0.9+35</f>
        <v>28110.5</v>
      </c>
      <c r="U16" s="57">
        <f>'BAR BB| Open rates'!U16*0.85*0.9+35</f>
        <v>24897.5</v>
      </c>
      <c r="V16" s="57">
        <f>'BAR BB| Open rates'!V16*0.85*0.9+35</f>
        <v>35072</v>
      </c>
      <c r="W16" s="57">
        <f>'BAR BB| Open rates'!W16*0.85*0.9+35</f>
        <v>24897.5</v>
      </c>
      <c r="X16" s="57">
        <f>'BAR BB| Open rates'!X16*0.85*0.9+35</f>
        <v>28110.5</v>
      </c>
      <c r="Y16" s="57">
        <f>'BAR BB| Open rates'!Y16*0.85*0.9+35</f>
        <v>35072</v>
      </c>
      <c r="Z16" s="57">
        <f>'BAR BB| Open rates'!Z16*0.85*0.9+35</f>
        <v>38132</v>
      </c>
      <c r="AA16" s="57">
        <f>'BAR BB| Open rates'!AA16*0.85*0.9+35</f>
        <v>35072</v>
      </c>
      <c r="AB16" s="57">
        <f>'BAR BB| Open rates'!AB16*0.85*0.9+35</f>
        <v>38132</v>
      </c>
      <c r="AC16" s="57">
        <f>'BAR BB| Open rates'!AC16*0.85*0.9+35</f>
        <v>35072</v>
      </c>
      <c r="AD16" s="57">
        <f>'BAR BB| Open rates'!AD16*0.85*0.9+35</f>
        <v>38132</v>
      </c>
      <c r="AE16" s="57">
        <f>'BAR BB| Open rates'!AE16*0.85*0.9+35</f>
        <v>35072</v>
      </c>
      <c r="AF16" s="57">
        <f>'BAR BB| Open rates'!AF16*0.85*0.9+35</f>
        <v>38132</v>
      </c>
      <c r="AG16" s="57">
        <f>'BAR BB| Open rates'!AG16*0.85*0.9+35</f>
        <v>35072</v>
      </c>
      <c r="AH16" s="57">
        <f>'BAR BB| Open rates'!AH16*0.85*0.9+35</f>
        <v>38132</v>
      </c>
      <c r="AI16" s="57">
        <f>'BAR BB| Open rates'!AI16*0.85*0.9+35</f>
        <v>42569</v>
      </c>
      <c r="AJ16" s="57">
        <f>'BAR BB| Open rates'!AJ16*0.85*0.9+35</f>
        <v>38132</v>
      </c>
      <c r="AK16" s="57">
        <f>'BAR BB| Open rates'!AK16*0.85*0.9+35</f>
        <v>42569</v>
      </c>
      <c r="AL16" s="57">
        <f>'BAR BB| Open rates'!AL16*0.85*0.9+35</f>
        <v>38132</v>
      </c>
      <c r="AM16" s="57">
        <f>'BAR BB| Open rates'!AM16*0.85*0.9+35</f>
        <v>42569</v>
      </c>
      <c r="AN16" s="57">
        <f>'BAR BB| Open rates'!AN16*0.85*0.9+35</f>
        <v>42569</v>
      </c>
      <c r="AO16" s="57">
        <f>'BAR BB| Open rates'!AO16*0.85*0.9+35</f>
        <v>61082</v>
      </c>
      <c r="AP16" s="57">
        <f>'BAR BB| Open rates'!AP16*0.85*0.9+35</f>
        <v>42569</v>
      </c>
      <c r="AQ16" s="57">
        <f>'BAR BB| Open rates'!AQ16*0.85*0.9+35</f>
        <v>42569</v>
      </c>
      <c r="AR16" s="57">
        <f>'BAR BB| Open rates'!AR16*0.85*0.9+35</f>
        <v>32012</v>
      </c>
      <c r="AS16" s="57">
        <f>'BAR BB| Open rates'!AS16*0.85*0.9+35</f>
        <v>28110.5</v>
      </c>
      <c r="AT16" s="57">
        <f>'BAR BB| Open rates'!AT16*0.85*0.9+35</f>
        <v>32012</v>
      </c>
      <c r="AU16" s="57">
        <f>'BAR BB| Open rates'!AU16*0.85*0.9+35</f>
        <v>28110.5</v>
      </c>
      <c r="AV16" s="57">
        <f>'BAR BB| Open rates'!AV16*0.85*0.9+35</f>
        <v>32012</v>
      </c>
      <c r="AW16" s="57">
        <f>'BAR BB| Open rates'!AW16*0.85*0.9+35</f>
        <v>28110.5</v>
      </c>
      <c r="AX16" s="57">
        <f>'BAR BB| Open rates'!AX16*0.85*0.9+35</f>
        <v>32012</v>
      </c>
      <c r="AY16" s="57">
        <f>'BAR BB| Open rates'!AY16*0.85*0.9+35</f>
        <v>28110.5</v>
      </c>
      <c r="AZ16" s="57">
        <f>'BAR BB| Open rates'!AZ16*0.85*0.9+35</f>
        <v>32012</v>
      </c>
      <c r="BA16" s="57">
        <f>'BAR BB| Open rates'!BA16*0.85*0.9+35</f>
        <v>28110.5</v>
      </c>
    </row>
    <row r="17" spans="1:53" s="36" customFormat="1" ht="12" customHeight="1" x14ac:dyDescent="0.2">
      <c r="A17" s="146" t="str">
        <f>'BAR BB| Open rates'!A17</f>
        <v xml:space="preserve">Апартаменты с одной спальней / 1 Bedroom Apartments </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row>
    <row r="18" spans="1:53" s="36" customFormat="1" ht="12" customHeight="1" x14ac:dyDescent="0.2">
      <c r="A18" s="52" t="str">
        <f>'BAR BB| Open rates'!A18</f>
        <v>от 1 до 2</v>
      </c>
      <c r="B18" s="57">
        <f>'BAR BB| Open rates'!B18*0.85*0.9+35</f>
        <v>30558.5</v>
      </c>
      <c r="C18" s="57">
        <f>'BAR BB| Open rates'!C18*0.85*0.9+35</f>
        <v>32088.5</v>
      </c>
      <c r="D18" s="57">
        <f>'BAR BB| Open rates'!D18*0.85*0.9+35</f>
        <v>30558.5</v>
      </c>
      <c r="E18" s="57">
        <f>'BAR BB| Open rates'!E18*0.85*0.9+35</f>
        <v>27498.5</v>
      </c>
      <c r="F18" s="57">
        <f>'BAR BB| Open rates'!F18*0.85*0.9+35</f>
        <v>23597</v>
      </c>
      <c r="G18" s="57">
        <f>'BAR BB| Open rates'!G18*0.85*0.9+35</f>
        <v>27498.5</v>
      </c>
      <c r="H18" s="57">
        <f>'BAR BB| Open rates'!H18*0.85*0.9+35</f>
        <v>23597</v>
      </c>
      <c r="I18" s="57">
        <f>'BAR BB| Open rates'!I18*0.85*0.9+35</f>
        <v>27498.5</v>
      </c>
      <c r="J18" s="57">
        <f>'BAR BB| Open rates'!J18*0.85*0.9+35</f>
        <v>20384</v>
      </c>
      <c r="K18" s="57">
        <f>'BAR BB| Open rates'!K18*0.85*0.9+35</f>
        <v>20384</v>
      </c>
      <c r="L18" s="57">
        <f>'BAR BB| Open rates'!L18*0.85*0.9+35</f>
        <v>18624.5</v>
      </c>
      <c r="M18" s="57">
        <f>'BAR BB| Open rates'!M18*0.85*0.9+35</f>
        <v>20384</v>
      </c>
      <c r="N18" s="57">
        <f>'BAR BB| Open rates'!N18*0.85*0.9+35</f>
        <v>20384</v>
      </c>
      <c r="O18" s="57">
        <f>'BAR BB| Open rates'!O18*0.85*0.9+35</f>
        <v>20384</v>
      </c>
      <c r="P18" s="57">
        <f>'BAR BB| Open rates'!P18*0.85*0.9+35</f>
        <v>20384</v>
      </c>
      <c r="Q18" s="57">
        <f>'BAR BB| Open rates'!Q18*0.85*0.9+35</f>
        <v>27498.5</v>
      </c>
      <c r="R18" s="57">
        <f>'BAR BB| Open rates'!R18*0.85*0.9+35</f>
        <v>23597</v>
      </c>
      <c r="S18" s="57">
        <f>'BAR BB| Open rates'!S18*0.85*0.9+35</f>
        <v>20384</v>
      </c>
      <c r="T18" s="57">
        <f>'BAR BB| Open rates'!T18*0.85*0.9+35</f>
        <v>23597</v>
      </c>
      <c r="U18" s="57">
        <f>'BAR BB| Open rates'!U18*0.85*0.9+35</f>
        <v>20384</v>
      </c>
      <c r="V18" s="57">
        <f>'BAR BB| Open rates'!V18*0.85*0.9+35</f>
        <v>30558.5</v>
      </c>
      <c r="W18" s="57">
        <f>'BAR BB| Open rates'!W18*0.85*0.9+35</f>
        <v>20384</v>
      </c>
      <c r="X18" s="57">
        <f>'BAR BB| Open rates'!X18*0.85*0.9+35</f>
        <v>23597</v>
      </c>
      <c r="Y18" s="57">
        <f>'BAR BB| Open rates'!Y18*0.85*0.9+35</f>
        <v>34307</v>
      </c>
      <c r="Z18" s="57">
        <f>'BAR BB| Open rates'!Z18*0.85*0.9+35</f>
        <v>37367</v>
      </c>
      <c r="AA18" s="57">
        <f>'BAR BB| Open rates'!AA18*0.85*0.9+35</f>
        <v>34307</v>
      </c>
      <c r="AB18" s="57">
        <f>'BAR BB| Open rates'!AB18*0.85*0.9+35</f>
        <v>37367</v>
      </c>
      <c r="AC18" s="57">
        <f>'BAR BB| Open rates'!AC18*0.85*0.9+35</f>
        <v>34307</v>
      </c>
      <c r="AD18" s="57">
        <f>'BAR BB| Open rates'!AD18*0.85*0.9+35</f>
        <v>37367</v>
      </c>
      <c r="AE18" s="57">
        <f>'BAR BB| Open rates'!AE18*0.85*0.9+35</f>
        <v>34307</v>
      </c>
      <c r="AF18" s="57">
        <f>'BAR BB| Open rates'!AF18*0.85*0.9+35</f>
        <v>37367</v>
      </c>
      <c r="AG18" s="57">
        <f>'BAR BB| Open rates'!AG18*0.85*0.9+35</f>
        <v>34307</v>
      </c>
      <c r="AH18" s="57">
        <f>'BAR BB| Open rates'!AH18*0.85*0.9+35</f>
        <v>37367</v>
      </c>
      <c r="AI18" s="57">
        <f>'BAR BB| Open rates'!AI18*0.85*0.9+35</f>
        <v>41804</v>
      </c>
      <c r="AJ18" s="57">
        <f>'BAR BB| Open rates'!AJ18*0.85*0.9+35</f>
        <v>37367</v>
      </c>
      <c r="AK18" s="57">
        <f>'BAR BB| Open rates'!AK18*0.85*0.9+35</f>
        <v>41804</v>
      </c>
      <c r="AL18" s="57">
        <f>'BAR BB| Open rates'!AL18*0.85*0.9+35</f>
        <v>37367</v>
      </c>
      <c r="AM18" s="57">
        <f>'BAR BB| Open rates'!AM18*0.85*0.9+35</f>
        <v>41804</v>
      </c>
      <c r="AN18" s="57">
        <f>'BAR BB| Open rates'!AN18*0.85*0.9+35</f>
        <v>41804</v>
      </c>
      <c r="AO18" s="57">
        <f>'BAR BB| Open rates'!AO18*0.85*0.9+35</f>
        <v>60317</v>
      </c>
      <c r="AP18" s="57">
        <f>'BAR BB| Open rates'!AP18*0.85*0.9+35</f>
        <v>41804</v>
      </c>
      <c r="AQ18" s="57">
        <f>'BAR BB| Open rates'!AQ18*0.85*0.9+35</f>
        <v>41804</v>
      </c>
      <c r="AR18" s="57">
        <f>'BAR BB| Open rates'!AR18*0.85*0.9+35</f>
        <v>27498.5</v>
      </c>
      <c r="AS18" s="57">
        <f>'BAR BB| Open rates'!AS18*0.85*0.9+35</f>
        <v>23597</v>
      </c>
      <c r="AT18" s="57">
        <f>'BAR BB| Open rates'!AT18*0.85*0.9+35</f>
        <v>27498.5</v>
      </c>
      <c r="AU18" s="57">
        <f>'BAR BB| Open rates'!AU18*0.85*0.9+35</f>
        <v>23597</v>
      </c>
      <c r="AV18" s="57">
        <f>'BAR BB| Open rates'!AV18*0.85*0.9+35</f>
        <v>27498.5</v>
      </c>
      <c r="AW18" s="57">
        <f>'BAR BB| Open rates'!AW18*0.85*0.9+35</f>
        <v>23597</v>
      </c>
      <c r="AX18" s="57">
        <f>'BAR BB| Open rates'!AX18*0.85*0.9+35</f>
        <v>27498.5</v>
      </c>
      <c r="AY18" s="57">
        <f>'BAR BB| Open rates'!AY18*0.85*0.9+35</f>
        <v>23597</v>
      </c>
      <c r="AZ18" s="57">
        <f>'BAR BB| Open rates'!AZ18*0.85*0.9+35</f>
        <v>27498.5</v>
      </c>
      <c r="BA18" s="57">
        <f>'BAR BB| Open rates'!BA18*0.85*0.9+35</f>
        <v>23597</v>
      </c>
    </row>
    <row r="19" spans="1:53" s="36" customFormat="1" ht="12" customHeight="1" x14ac:dyDescent="0.2">
      <c r="A19" s="146" t="str">
        <f>'BAR BB| Open rates'!A19</f>
        <v xml:space="preserve">Улучшенные апартаменты с одной спальней / 1 Bedroom Superior Apartments </v>
      </c>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row>
    <row r="20" spans="1:53" s="36" customFormat="1" ht="12" customHeight="1" x14ac:dyDescent="0.2">
      <c r="A20" s="52" t="str">
        <f>'BAR BB| Open rates'!A20</f>
        <v>от 1 до 2</v>
      </c>
      <c r="B20" s="57">
        <f>'BAR BB| Open rates'!B20*0.85*0.9+35</f>
        <v>31323.5</v>
      </c>
      <c r="C20" s="57">
        <f>'BAR BB| Open rates'!C20*0.85*0.9+35</f>
        <v>32853.5</v>
      </c>
      <c r="D20" s="57">
        <f>'BAR BB| Open rates'!D20*0.85*0.9+35</f>
        <v>31323.5</v>
      </c>
      <c r="E20" s="57">
        <f>'BAR BB| Open rates'!E20*0.85*0.9+35</f>
        <v>28263.5</v>
      </c>
      <c r="F20" s="57">
        <f>'BAR BB| Open rates'!F20*0.85*0.9+35</f>
        <v>24362</v>
      </c>
      <c r="G20" s="57">
        <f>'BAR BB| Open rates'!G20*0.85*0.9+35</f>
        <v>28263.5</v>
      </c>
      <c r="H20" s="57">
        <f>'BAR BB| Open rates'!H20*0.85*0.9+35</f>
        <v>24362</v>
      </c>
      <c r="I20" s="57">
        <f>'BAR BB| Open rates'!I20*0.85*0.9+35</f>
        <v>28263.5</v>
      </c>
      <c r="J20" s="57">
        <f>'BAR BB| Open rates'!J20*0.85*0.9+35</f>
        <v>21149</v>
      </c>
      <c r="K20" s="57">
        <f>'BAR BB| Open rates'!K20*0.85*0.9+35</f>
        <v>21149</v>
      </c>
      <c r="L20" s="57">
        <f>'BAR BB| Open rates'!L20*0.85*0.9+35</f>
        <v>19389.5</v>
      </c>
      <c r="M20" s="57">
        <f>'BAR BB| Open rates'!M20*0.85*0.9+35</f>
        <v>21149</v>
      </c>
      <c r="N20" s="57">
        <f>'BAR BB| Open rates'!N20*0.85*0.9+35</f>
        <v>21149</v>
      </c>
      <c r="O20" s="57">
        <f>'BAR BB| Open rates'!O20*0.85*0.9+35</f>
        <v>21149</v>
      </c>
      <c r="P20" s="57">
        <f>'BAR BB| Open rates'!P20*0.85*0.9+35</f>
        <v>21149</v>
      </c>
      <c r="Q20" s="57">
        <f>'BAR BB| Open rates'!Q20*0.85*0.9+35</f>
        <v>28263.5</v>
      </c>
      <c r="R20" s="57">
        <f>'BAR BB| Open rates'!R20*0.85*0.9+35</f>
        <v>24362</v>
      </c>
      <c r="S20" s="57">
        <f>'BAR BB| Open rates'!S20*0.85*0.9+35</f>
        <v>21149</v>
      </c>
      <c r="T20" s="57">
        <f>'BAR BB| Open rates'!T20*0.85*0.9+35</f>
        <v>24362</v>
      </c>
      <c r="U20" s="57">
        <f>'BAR BB| Open rates'!U20*0.85*0.9+35</f>
        <v>21149</v>
      </c>
      <c r="V20" s="57">
        <f>'BAR BB| Open rates'!V20*0.85*0.9+35</f>
        <v>31323.5</v>
      </c>
      <c r="W20" s="57">
        <f>'BAR BB| Open rates'!W20*0.85*0.9+35</f>
        <v>21149</v>
      </c>
      <c r="X20" s="57">
        <f>'BAR BB| Open rates'!X20*0.85*0.9+35</f>
        <v>24362</v>
      </c>
      <c r="Y20" s="57">
        <f>'BAR BB| Open rates'!Y20*0.85*0.9+35</f>
        <v>35072</v>
      </c>
      <c r="Z20" s="57">
        <f>'BAR BB| Open rates'!Z20*0.85*0.9+35</f>
        <v>38132</v>
      </c>
      <c r="AA20" s="57">
        <f>'BAR BB| Open rates'!AA20*0.85*0.9+35</f>
        <v>35072</v>
      </c>
      <c r="AB20" s="57">
        <f>'BAR BB| Open rates'!AB20*0.85*0.9+35</f>
        <v>38132</v>
      </c>
      <c r="AC20" s="57">
        <f>'BAR BB| Open rates'!AC20*0.85*0.9+35</f>
        <v>35072</v>
      </c>
      <c r="AD20" s="57">
        <f>'BAR BB| Open rates'!AD20*0.85*0.9+35</f>
        <v>38132</v>
      </c>
      <c r="AE20" s="57">
        <f>'BAR BB| Open rates'!AE20*0.85*0.9+35</f>
        <v>35072</v>
      </c>
      <c r="AF20" s="57">
        <f>'BAR BB| Open rates'!AF20*0.85*0.9+35</f>
        <v>38132</v>
      </c>
      <c r="AG20" s="57">
        <f>'BAR BB| Open rates'!AG20*0.85*0.9+35</f>
        <v>35072</v>
      </c>
      <c r="AH20" s="57">
        <f>'BAR BB| Open rates'!AH20*0.85*0.9+35</f>
        <v>38132</v>
      </c>
      <c r="AI20" s="57">
        <f>'BAR BB| Open rates'!AI20*0.85*0.9+35</f>
        <v>42569</v>
      </c>
      <c r="AJ20" s="57">
        <f>'BAR BB| Open rates'!AJ20*0.85*0.9+35</f>
        <v>38132</v>
      </c>
      <c r="AK20" s="57">
        <f>'BAR BB| Open rates'!AK20*0.85*0.9+35</f>
        <v>42569</v>
      </c>
      <c r="AL20" s="57">
        <f>'BAR BB| Open rates'!AL20*0.85*0.9+35</f>
        <v>38132</v>
      </c>
      <c r="AM20" s="57">
        <f>'BAR BB| Open rates'!AM20*0.85*0.9+35</f>
        <v>42569</v>
      </c>
      <c r="AN20" s="57">
        <f>'BAR BB| Open rates'!AN20*0.85*0.9+35</f>
        <v>42569</v>
      </c>
      <c r="AO20" s="57">
        <f>'BAR BB| Open rates'!AO20*0.85*0.9+35</f>
        <v>61082</v>
      </c>
      <c r="AP20" s="57">
        <f>'BAR BB| Open rates'!AP20*0.85*0.9+35</f>
        <v>42569</v>
      </c>
      <c r="AQ20" s="57">
        <f>'BAR BB| Open rates'!AQ20*0.85*0.9+35</f>
        <v>42569</v>
      </c>
      <c r="AR20" s="57">
        <f>'BAR BB| Open rates'!AR20*0.85*0.9+35</f>
        <v>28263.5</v>
      </c>
      <c r="AS20" s="57">
        <f>'BAR BB| Open rates'!AS20*0.85*0.9+35</f>
        <v>24362</v>
      </c>
      <c r="AT20" s="57">
        <f>'BAR BB| Open rates'!AT20*0.85*0.9+35</f>
        <v>28263.5</v>
      </c>
      <c r="AU20" s="57">
        <f>'BAR BB| Open rates'!AU20*0.85*0.9+35</f>
        <v>24362</v>
      </c>
      <c r="AV20" s="57">
        <f>'BAR BB| Open rates'!AV20*0.85*0.9+35</f>
        <v>28263.5</v>
      </c>
      <c r="AW20" s="57">
        <f>'BAR BB| Open rates'!AW20*0.85*0.9+35</f>
        <v>24362</v>
      </c>
      <c r="AX20" s="57">
        <f>'BAR BB| Open rates'!AX20*0.85*0.9+35</f>
        <v>28263.5</v>
      </c>
      <c r="AY20" s="57">
        <f>'BAR BB| Open rates'!AY20*0.85*0.9+35</f>
        <v>24362</v>
      </c>
      <c r="AZ20" s="57">
        <f>'BAR BB| Open rates'!AZ20*0.85*0.9+35</f>
        <v>28263.5</v>
      </c>
      <c r="BA20" s="57">
        <f>'BAR BB| Open rates'!BA20*0.85*0.9+35</f>
        <v>24362</v>
      </c>
    </row>
    <row r="21" spans="1:53" s="36" customFormat="1" ht="12" customHeight="1" x14ac:dyDescent="0.2">
      <c r="A21" s="146" t="str">
        <f>'BAR BB| Open rates'!A21</f>
        <v xml:space="preserve">Апартаменты с двумя спальнями / 2 Bedroom Apartments </v>
      </c>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row>
    <row r="22" spans="1:53" s="36" customFormat="1" ht="12" customHeight="1" x14ac:dyDescent="0.2">
      <c r="A22" s="52" t="str">
        <f>'BAR BB| Open rates'!A22</f>
        <v>от 1 до 4</v>
      </c>
      <c r="B22" s="57">
        <f>'BAR BB| Open rates'!B22*0.85*0.9+35</f>
        <v>41957</v>
      </c>
      <c r="C22" s="57">
        <f>'BAR BB| Open rates'!C22*0.85*0.9+35</f>
        <v>43487</v>
      </c>
      <c r="D22" s="57">
        <f>'BAR BB| Open rates'!D22*0.85*0.9+35</f>
        <v>41957</v>
      </c>
      <c r="E22" s="57">
        <f>'BAR BB| Open rates'!E22*0.85*0.9+35</f>
        <v>38897</v>
      </c>
      <c r="F22" s="57">
        <f>'BAR BB| Open rates'!F22*0.85*0.9+35</f>
        <v>34995.5</v>
      </c>
      <c r="G22" s="57">
        <f>'BAR BB| Open rates'!G22*0.85*0.9+35</f>
        <v>38897</v>
      </c>
      <c r="H22" s="57">
        <f>'BAR BB| Open rates'!H22*0.85*0.9+35</f>
        <v>34995.5</v>
      </c>
      <c r="I22" s="57">
        <f>'BAR BB| Open rates'!I22*0.85*0.9+35</f>
        <v>38897</v>
      </c>
      <c r="J22" s="57">
        <f>'BAR BB| Open rates'!J22*0.85*0.9+35</f>
        <v>31782.5</v>
      </c>
      <c r="K22" s="57">
        <f>'BAR BB| Open rates'!K22*0.85*0.9+35</f>
        <v>31782.5</v>
      </c>
      <c r="L22" s="57">
        <f>'BAR BB| Open rates'!L22*0.85*0.9+35</f>
        <v>30023</v>
      </c>
      <c r="M22" s="57">
        <f>'BAR BB| Open rates'!M22*0.85*0.9+35</f>
        <v>31782.5</v>
      </c>
      <c r="N22" s="57">
        <f>'BAR BB| Open rates'!N22*0.85*0.9+35</f>
        <v>31782.5</v>
      </c>
      <c r="O22" s="57">
        <f>'BAR BB| Open rates'!O22*0.85*0.9+35</f>
        <v>31782.5</v>
      </c>
      <c r="P22" s="57">
        <f>'BAR BB| Open rates'!P22*0.85*0.9+35</f>
        <v>31782.5</v>
      </c>
      <c r="Q22" s="57">
        <f>'BAR BB| Open rates'!Q22*0.85*0.9+35</f>
        <v>38897</v>
      </c>
      <c r="R22" s="57">
        <f>'BAR BB| Open rates'!R22*0.85*0.9+35</f>
        <v>34995.5</v>
      </c>
      <c r="S22" s="57">
        <f>'BAR BB| Open rates'!S22*0.85*0.9+35</f>
        <v>31782.5</v>
      </c>
      <c r="T22" s="57">
        <f>'BAR BB| Open rates'!T22*0.85*0.9+35</f>
        <v>34995.5</v>
      </c>
      <c r="U22" s="57">
        <f>'BAR BB| Open rates'!U22*0.85*0.9+35</f>
        <v>31782.5</v>
      </c>
      <c r="V22" s="57">
        <f>'BAR BB| Open rates'!V22*0.85*0.9+35</f>
        <v>41957</v>
      </c>
      <c r="W22" s="57">
        <f>'BAR BB| Open rates'!W22*0.85*0.9+35</f>
        <v>31782.5</v>
      </c>
      <c r="X22" s="57">
        <f>'BAR BB| Open rates'!X22*0.85*0.9+35</f>
        <v>34995.5</v>
      </c>
      <c r="Y22" s="57">
        <f>'BAR BB| Open rates'!Y22*0.85*0.9+35</f>
        <v>43487</v>
      </c>
      <c r="Z22" s="57">
        <f>'BAR BB| Open rates'!Z22*0.85*0.9+35</f>
        <v>46547</v>
      </c>
      <c r="AA22" s="57">
        <f>'BAR BB| Open rates'!AA22*0.85*0.9+35</f>
        <v>43487</v>
      </c>
      <c r="AB22" s="57">
        <f>'BAR BB| Open rates'!AB22*0.85*0.9+35</f>
        <v>46547</v>
      </c>
      <c r="AC22" s="57">
        <f>'BAR BB| Open rates'!AC22*0.85*0.9+35</f>
        <v>43487</v>
      </c>
      <c r="AD22" s="57">
        <f>'BAR BB| Open rates'!AD22*0.85*0.9+35</f>
        <v>46547</v>
      </c>
      <c r="AE22" s="57">
        <f>'BAR BB| Open rates'!AE22*0.85*0.9+35</f>
        <v>43487</v>
      </c>
      <c r="AF22" s="57">
        <f>'BAR BB| Open rates'!AF22*0.85*0.9+35</f>
        <v>46547</v>
      </c>
      <c r="AG22" s="57">
        <f>'BAR BB| Open rates'!AG22*0.85*0.9+35</f>
        <v>43487</v>
      </c>
      <c r="AH22" s="57">
        <f>'BAR BB| Open rates'!AH22*0.85*0.9+35</f>
        <v>46547</v>
      </c>
      <c r="AI22" s="57">
        <f>'BAR BB| Open rates'!AI22*0.85*0.9+35</f>
        <v>50984</v>
      </c>
      <c r="AJ22" s="57">
        <f>'BAR BB| Open rates'!AJ22*0.85*0.9+35</f>
        <v>46547</v>
      </c>
      <c r="AK22" s="57">
        <f>'BAR BB| Open rates'!AK22*0.85*0.9+35</f>
        <v>50984</v>
      </c>
      <c r="AL22" s="57">
        <f>'BAR BB| Open rates'!AL22*0.85*0.9+35</f>
        <v>46547</v>
      </c>
      <c r="AM22" s="57">
        <f>'BAR BB| Open rates'!AM22*0.85*0.9+35</f>
        <v>50984</v>
      </c>
      <c r="AN22" s="57">
        <f>'BAR BB| Open rates'!AN22*0.85*0.9+35</f>
        <v>50984</v>
      </c>
      <c r="AO22" s="57">
        <f>'BAR BB| Open rates'!AO22*0.85*0.9+35</f>
        <v>69497</v>
      </c>
      <c r="AP22" s="57">
        <f>'BAR BB| Open rates'!AP22*0.85*0.9+35</f>
        <v>50984</v>
      </c>
      <c r="AQ22" s="57">
        <f>'BAR BB| Open rates'!AQ22*0.85*0.9+35</f>
        <v>50984</v>
      </c>
      <c r="AR22" s="57">
        <f>'BAR BB| Open rates'!AR22*0.85*0.9+35</f>
        <v>38897</v>
      </c>
      <c r="AS22" s="57">
        <f>'BAR BB| Open rates'!AS22*0.85*0.9+35</f>
        <v>34995.5</v>
      </c>
      <c r="AT22" s="57">
        <f>'BAR BB| Open rates'!AT22*0.85*0.9+35</f>
        <v>38897</v>
      </c>
      <c r="AU22" s="57">
        <f>'BAR BB| Open rates'!AU22*0.85*0.9+35</f>
        <v>34995.5</v>
      </c>
      <c r="AV22" s="57">
        <f>'BAR BB| Open rates'!AV22*0.85*0.9+35</f>
        <v>38897</v>
      </c>
      <c r="AW22" s="57">
        <f>'BAR BB| Open rates'!AW22*0.85*0.9+35</f>
        <v>34995.5</v>
      </c>
      <c r="AX22" s="57">
        <f>'BAR BB| Open rates'!AX22*0.85*0.9+35</f>
        <v>38897</v>
      </c>
      <c r="AY22" s="57">
        <f>'BAR BB| Open rates'!AY22*0.85*0.9+35</f>
        <v>34995.5</v>
      </c>
      <c r="AZ22" s="57">
        <f>'BAR BB| Open rates'!AZ22*0.85*0.9+35</f>
        <v>38897</v>
      </c>
      <c r="BA22" s="57">
        <f>'BAR BB| Open rates'!BA22*0.85*0.9+35</f>
        <v>34995.5</v>
      </c>
    </row>
    <row r="23" spans="1:53" s="36" customFormat="1" ht="12" customHeight="1" x14ac:dyDescent="0.2">
      <c r="A23" s="146" t="str">
        <f>'BAR BB| Open rates'!A23</f>
        <v xml:space="preserve">Улучшенные апартаменты с двумя спальнями / 2 Bedroom Superior Apartments </v>
      </c>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row>
    <row r="24" spans="1:53" s="36" customFormat="1" ht="12" customHeight="1" x14ac:dyDescent="0.2">
      <c r="A24" s="52" t="str">
        <f>'BAR BB| Open rates'!A24</f>
        <v>от 1 до 4</v>
      </c>
      <c r="B24" s="57">
        <f>'BAR BB| Open rates'!B24*0.85*0.9+35</f>
        <v>45017</v>
      </c>
      <c r="C24" s="57">
        <f>'BAR BB| Open rates'!C24*0.85*0.9+35</f>
        <v>46547</v>
      </c>
      <c r="D24" s="57">
        <f>'BAR BB| Open rates'!D24*0.85*0.9+35</f>
        <v>45017</v>
      </c>
      <c r="E24" s="57">
        <f>'BAR BB| Open rates'!E24*0.85*0.9+35</f>
        <v>41957</v>
      </c>
      <c r="F24" s="57">
        <f>'BAR BB| Open rates'!F24*0.85*0.9+35</f>
        <v>38055.5</v>
      </c>
      <c r="G24" s="57">
        <f>'BAR BB| Open rates'!G24*0.85*0.9+35</f>
        <v>41957</v>
      </c>
      <c r="H24" s="57">
        <f>'BAR BB| Open rates'!H24*0.85*0.9+35</f>
        <v>38055.5</v>
      </c>
      <c r="I24" s="57">
        <f>'BAR BB| Open rates'!I24*0.85*0.9+35</f>
        <v>41957</v>
      </c>
      <c r="J24" s="57">
        <f>'BAR BB| Open rates'!J24*0.85*0.9+35</f>
        <v>34842.5</v>
      </c>
      <c r="K24" s="57">
        <f>'BAR BB| Open rates'!K24*0.85*0.9+35</f>
        <v>34842.5</v>
      </c>
      <c r="L24" s="57">
        <f>'BAR BB| Open rates'!L24*0.85*0.9+35</f>
        <v>33083</v>
      </c>
      <c r="M24" s="57">
        <f>'BAR BB| Open rates'!M24*0.85*0.9+35</f>
        <v>34842.5</v>
      </c>
      <c r="N24" s="57">
        <f>'BAR BB| Open rates'!N24*0.85*0.9+35</f>
        <v>34842.5</v>
      </c>
      <c r="O24" s="57">
        <f>'BAR BB| Open rates'!O24*0.85*0.9+35</f>
        <v>34842.5</v>
      </c>
      <c r="P24" s="57">
        <f>'BAR BB| Open rates'!P24*0.85*0.9+35</f>
        <v>34842.5</v>
      </c>
      <c r="Q24" s="57">
        <f>'BAR BB| Open rates'!Q24*0.85*0.9+35</f>
        <v>41957</v>
      </c>
      <c r="R24" s="57">
        <f>'BAR BB| Open rates'!R24*0.85*0.9+35</f>
        <v>38055.5</v>
      </c>
      <c r="S24" s="57">
        <f>'BAR BB| Open rates'!S24*0.85*0.9+35</f>
        <v>34842.5</v>
      </c>
      <c r="T24" s="57">
        <f>'BAR BB| Open rates'!T24*0.85*0.9+35</f>
        <v>38055.5</v>
      </c>
      <c r="U24" s="57">
        <f>'BAR BB| Open rates'!U24*0.85*0.9+35</f>
        <v>34842.5</v>
      </c>
      <c r="V24" s="57">
        <f>'BAR BB| Open rates'!V24*0.85*0.9+35</f>
        <v>45017</v>
      </c>
      <c r="W24" s="57">
        <f>'BAR BB| Open rates'!W24*0.85*0.9+35</f>
        <v>34842.5</v>
      </c>
      <c r="X24" s="57">
        <f>'BAR BB| Open rates'!X24*0.85*0.9+35</f>
        <v>38055.5</v>
      </c>
      <c r="Y24" s="57">
        <f>'BAR BB| Open rates'!Y24*0.85*0.9+35</f>
        <v>47312</v>
      </c>
      <c r="Z24" s="57">
        <f>'BAR BB| Open rates'!Z24*0.85*0.9+35</f>
        <v>50372</v>
      </c>
      <c r="AA24" s="57">
        <f>'BAR BB| Open rates'!AA24*0.85*0.9+35</f>
        <v>47312</v>
      </c>
      <c r="AB24" s="57">
        <f>'BAR BB| Open rates'!AB24*0.85*0.9+35</f>
        <v>50372</v>
      </c>
      <c r="AC24" s="57">
        <f>'BAR BB| Open rates'!AC24*0.85*0.9+35</f>
        <v>47312</v>
      </c>
      <c r="AD24" s="57">
        <f>'BAR BB| Open rates'!AD24*0.85*0.9+35</f>
        <v>50372</v>
      </c>
      <c r="AE24" s="57">
        <f>'BAR BB| Open rates'!AE24*0.85*0.9+35</f>
        <v>47312</v>
      </c>
      <c r="AF24" s="57">
        <f>'BAR BB| Open rates'!AF24*0.85*0.9+35</f>
        <v>50372</v>
      </c>
      <c r="AG24" s="57">
        <f>'BAR BB| Open rates'!AG24*0.85*0.9+35</f>
        <v>47312</v>
      </c>
      <c r="AH24" s="57">
        <f>'BAR BB| Open rates'!AH24*0.85*0.9+35</f>
        <v>50372</v>
      </c>
      <c r="AI24" s="57">
        <f>'BAR BB| Open rates'!AI24*0.85*0.9+35</f>
        <v>54809</v>
      </c>
      <c r="AJ24" s="57">
        <f>'BAR BB| Open rates'!AJ24*0.85*0.9+35</f>
        <v>50372</v>
      </c>
      <c r="AK24" s="57">
        <f>'BAR BB| Open rates'!AK24*0.85*0.9+35</f>
        <v>54809</v>
      </c>
      <c r="AL24" s="57">
        <f>'BAR BB| Open rates'!AL24*0.85*0.9+35</f>
        <v>50372</v>
      </c>
      <c r="AM24" s="57">
        <f>'BAR BB| Open rates'!AM24*0.85*0.9+35</f>
        <v>54809</v>
      </c>
      <c r="AN24" s="57">
        <f>'BAR BB| Open rates'!AN24*0.85*0.9+35</f>
        <v>54809</v>
      </c>
      <c r="AO24" s="57">
        <f>'BAR BB| Open rates'!AO24*0.85*0.9+35</f>
        <v>73322</v>
      </c>
      <c r="AP24" s="57">
        <f>'BAR BB| Open rates'!AP24*0.85*0.9+35</f>
        <v>54809</v>
      </c>
      <c r="AQ24" s="57">
        <f>'BAR BB| Open rates'!AQ24*0.85*0.9+35</f>
        <v>54809</v>
      </c>
      <c r="AR24" s="57">
        <f>'BAR BB| Open rates'!AR24*0.85*0.9+35</f>
        <v>41957</v>
      </c>
      <c r="AS24" s="57">
        <f>'BAR BB| Open rates'!AS24*0.85*0.9+35</f>
        <v>38055.5</v>
      </c>
      <c r="AT24" s="57">
        <f>'BAR BB| Open rates'!AT24*0.85*0.9+35</f>
        <v>41957</v>
      </c>
      <c r="AU24" s="57">
        <f>'BAR BB| Open rates'!AU24*0.85*0.9+35</f>
        <v>38055.5</v>
      </c>
      <c r="AV24" s="57">
        <f>'BAR BB| Open rates'!AV24*0.85*0.9+35</f>
        <v>41957</v>
      </c>
      <c r="AW24" s="57">
        <f>'BAR BB| Open rates'!AW24*0.85*0.9+35</f>
        <v>38055.5</v>
      </c>
      <c r="AX24" s="57">
        <f>'BAR BB| Open rates'!AX24*0.85*0.9+35</f>
        <v>41957</v>
      </c>
      <c r="AY24" s="57">
        <f>'BAR BB| Open rates'!AY24*0.85*0.9+35</f>
        <v>38055.5</v>
      </c>
      <c r="AZ24" s="57">
        <f>'BAR BB| Open rates'!AZ24*0.85*0.9+35</f>
        <v>41957</v>
      </c>
      <c r="BA24" s="57">
        <f>'BAR BB| Open rates'!BA24*0.85*0.9+35</f>
        <v>38055.5</v>
      </c>
    </row>
    <row r="25" spans="1:53" s="36" customFormat="1" ht="12" customHeight="1" x14ac:dyDescent="0.2">
      <c r="A25" s="146" t="str">
        <f>'BAR BB| Open rates'!A25</f>
        <v xml:space="preserve">Апартаменты с тремя спальнями / 3 Bedroom Apartments </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row>
    <row r="26" spans="1:53" s="36" customFormat="1" ht="12" customHeight="1" x14ac:dyDescent="0.2">
      <c r="A26" s="52" t="str">
        <f>'BAR BB| Open rates'!A26</f>
        <v>от 1 до 6</v>
      </c>
      <c r="B26" s="57">
        <f>'BAR BB| Open rates'!B26*0.85*0.9+35</f>
        <v>50372</v>
      </c>
      <c r="C26" s="57">
        <f>'BAR BB| Open rates'!C26*0.85*0.9+35</f>
        <v>51902</v>
      </c>
      <c r="D26" s="57">
        <f>'BAR BB| Open rates'!D26*0.85*0.9+35</f>
        <v>50372</v>
      </c>
      <c r="E26" s="57">
        <f>'BAR BB| Open rates'!E26*0.85*0.9+35</f>
        <v>47312</v>
      </c>
      <c r="F26" s="57">
        <f>'BAR BB| Open rates'!F26*0.85*0.9+35</f>
        <v>43410.5</v>
      </c>
      <c r="G26" s="57">
        <f>'BAR BB| Open rates'!G26*0.85*0.9+35</f>
        <v>47312</v>
      </c>
      <c r="H26" s="57">
        <f>'BAR BB| Open rates'!H26*0.85*0.9+35</f>
        <v>43410.5</v>
      </c>
      <c r="I26" s="57">
        <f>'BAR BB| Open rates'!I26*0.85*0.9+35</f>
        <v>47312</v>
      </c>
      <c r="J26" s="57">
        <f>'BAR BB| Open rates'!J26*0.85*0.9+35</f>
        <v>40197.5</v>
      </c>
      <c r="K26" s="57">
        <f>'BAR BB| Open rates'!K26*0.85*0.9+35</f>
        <v>40197.5</v>
      </c>
      <c r="L26" s="57">
        <f>'BAR BB| Open rates'!L26*0.85*0.9+35</f>
        <v>38438</v>
      </c>
      <c r="M26" s="57">
        <f>'BAR BB| Open rates'!M26*0.85*0.9+35</f>
        <v>40197.5</v>
      </c>
      <c r="N26" s="57">
        <f>'BAR BB| Open rates'!N26*0.85*0.9+35</f>
        <v>40197.5</v>
      </c>
      <c r="O26" s="57">
        <f>'BAR BB| Open rates'!O26*0.85*0.9+35</f>
        <v>40197.5</v>
      </c>
      <c r="P26" s="57">
        <f>'BAR BB| Open rates'!P26*0.85*0.9+35</f>
        <v>40197.5</v>
      </c>
      <c r="Q26" s="57">
        <f>'BAR BB| Open rates'!Q26*0.85*0.9+35</f>
        <v>47312</v>
      </c>
      <c r="R26" s="57">
        <f>'BAR BB| Open rates'!R26*0.85*0.9+35</f>
        <v>43410.5</v>
      </c>
      <c r="S26" s="57">
        <f>'BAR BB| Open rates'!S26*0.85*0.9+35</f>
        <v>40197.5</v>
      </c>
      <c r="T26" s="57">
        <f>'BAR BB| Open rates'!T26*0.85*0.9+35</f>
        <v>43410.5</v>
      </c>
      <c r="U26" s="57">
        <f>'BAR BB| Open rates'!U26*0.85*0.9+35</f>
        <v>40197.5</v>
      </c>
      <c r="V26" s="57">
        <f>'BAR BB| Open rates'!V26*0.85*0.9+35</f>
        <v>50372</v>
      </c>
      <c r="W26" s="57">
        <f>'BAR BB| Open rates'!W26*0.85*0.9+35</f>
        <v>40197.5</v>
      </c>
      <c r="X26" s="57">
        <f>'BAR BB| Open rates'!X26*0.85*0.9+35</f>
        <v>43410.5</v>
      </c>
      <c r="Y26" s="57">
        <f>'BAR BB| Open rates'!Y26*0.85*0.9+35</f>
        <v>58022</v>
      </c>
      <c r="Z26" s="57">
        <f>'BAR BB| Open rates'!Z26*0.85*0.9+35</f>
        <v>61082</v>
      </c>
      <c r="AA26" s="57">
        <f>'BAR BB| Open rates'!AA26*0.85*0.9+35</f>
        <v>58022</v>
      </c>
      <c r="AB26" s="57">
        <f>'BAR BB| Open rates'!AB26*0.85*0.9+35</f>
        <v>61082</v>
      </c>
      <c r="AC26" s="57">
        <f>'BAR BB| Open rates'!AC26*0.85*0.9+35</f>
        <v>58022</v>
      </c>
      <c r="AD26" s="57">
        <f>'BAR BB| Open rates'!AD26*0.85*0.9+35</f>
        <v>61082</v>
      </c>
      <c r="AE26" s="57">
        <f>'BAR BB| Open rates'!AE26*0.85*0.9+35</f>
        <v>58022</v>
      </c>
      <c r="AF26" s="57">
        <f>'BAR BB| Open rates'!AF26*0.85*0.9+35</f>
        <v>61082</v>
      </c>
      <c r="AG26" s="57">
        <f>'BAR BB| Open rates'!AG26*0.85*0.9+35</f>
        <v>58022</v>
      </c>
      <c r="AH26" s="57">
        <f>'BAR BB| Open rates'!AH26*0.85*0.9+35</f>
        <v>61082</v>
      </c>
      <c r="AI26" s="57">
        <f>'BAR BB| Open rates'!AI26*0.85*0.9+35</f>
        <v>65519</v>
      </c>
      <c r="AJ26" s="57">
        <f>'BAR BB| Open rates'!AJ26*0.85*0.9+35</f>
        <v>61082</v>
      </c>
      <c r="AK26" s="57">
        <f>'BAR BB| Open rates'!AK26*0.85*0.9+35</f>
        <v>65519</v>
      </c>
      <c r="AL26" s="57">
        <f>'BAR BB| Open rates'!AL26*0.85*0.9+35</f>
        <v>61082</v>
      </c>
      <c r="AM26" s="57">
        <f>'BAR BB| Open rates'!AM26*0.85*0.9+35</f>
        <v>65519</v>
      </c>
      <c r="AN26" s="57">
        <f>'BAR BB| Open rates'!AN26*0.85*0.9+35</f>
        <v>65519</v>
      </c>
      <c r="AO26" s="57">
        <f>'BAR BB| Open rates'!AO26*0.85*0.9+35</f>
        <v>84032</v>
      </c>
      <c r="AP26" s="57">
        <f>'BAR BB| Open rates'!AP26*0.85*0.9+35</f>
        <v>65519</v>
      </c>
      <c r="AQ26" s="57">
        <f>'BAR BB| Open rates'!AQ26*0.85*0.9+35</f>
        <v>65519</v>
      </c>
      <c r="AR26" s="57">
        <f>'BAR BB| Open rates'!AR26*0.85*0.9+35</f>
        <v>47312</v>
      </c>
      <c r="AS26" s="57">
        <f>'BAR BB| Open rates'!AS26*0.85*0.9+35</f>
        <v>43410.5</v>
      </c>
      <c r="AT26" s="57">
        <f>'BAR BB| Open rates'!AT26*0.85*0.9+35</f>
        <v>47312</v>
      </c>
      <c r="AU26" s="57">
        <f>'BAR BB| Open rates'!AU26*0.85*0.9+35</f>
        <v>43410.5</v>
      </c>
      <c r="AV26" s="57">
        <f>'BAR BB| Open rates'!AV26*0.85*0.9+35</f>
        <v>47312</v>
      </c>
      <c r="AW26" s="57">
        <f>'BAR BB| Open rates'!AW26*0.85*0.9+35</f>
        <v>43410.5</v>
      </c>
      <c r="AX26" s="57">
        <f>'BAR BB| Open rates'!AX26*0.85*0.9+35</f>
        <v>47312</v>
      </c>
      <c r="AY26" s="57">
        <f>'BAR BB| Open rates'!AY26*0.85*0.9+35</f>
        <v>43410.5</v>
      </c>
      <c r="AZ26" s="57">
        <f>'BAR BB| Open rates'!AZ26*0.85*0.9+35</f>
        <v>47312</v>
      </c>
      <c r="BA26" s="57">
        <f>'BAR BB| Open rates'!BA26*0.85*0.9+35</f>
        <v>43410.5</v>
      </c>
    </row>
    <row r="27" spans="1:53" s="33" customFormat="1" x14ac:dyDescent="0.2">
      <c r="A27" s="90"/>
    </row>
    <row r="28" spans="1:53" s="33" customFormat="1" x14ac:dyDescent="0.2">
      <c r="A28" s="288" t="s">
        <v>172</v>
      </c>
    </row>
    <row r="29" spans="1:53" s="33" customFormat="1" x14ac:dyDescent="0.2">
      <c r="A29" s="288"/>
    </row>
    <row r="30" spans="1:53" s="31" customFormat="1" ht="13.5" customHeight="1" x14ac:dyDescent="0.2"/>
    <row r="31" spans="1:53" s="6" customFormat="1" ht="12.75" customHeight="1" x14ac:dyDescent="0.2">
      <c r="A31" s="178" t="s">
        <v>74</v>
      </c>
    </row>
    <row r="32" spans="1:53" s="6" customFormat="1" ht="12.75" customHeight="1" x14ac:dyDescent="0.2">
      <c r="A32" s="176" t="s">
        <v>75</v>
      </c>
    </row>
    <row r="33" spans="1:1" s="6" customFormat="1" ht="12.75" customHeight="1" x14ac:dyDescent="0.2">
      <c r="A33" s="177" t="s">
        <v>76</v>
      </c>
    </row>
    <row r="34" spans="1:1" s="6" customFormat="1" ht="12.75" customHeight="1" x14ac:dyDescent="0.2">
      <c r="A34" s="177" t="s">
        <v>77</v>
      </c>
    </row>
    <row r="35" spans="1:1" s="6" customFormat="1" ht="12.75" customHeight="1" x14ac:dyDescent="0.2">
      <c r="A35" s="177" t="s">
        <v>78</v>
      </c>
    </row>
    <row r="36" spans="1:1" s="36" customFormat="1" ht="23.25" customHeight="1" x14ac:dyDescent="0.2">
      <c r="A36" s="180" t="s">
        <v>79</v>
      </c>
    </row>
    <row r="37" spans="1:1" s="36" customFormat="1" ht="24" customHeight="1" x14ac:dyDescent="0.2">
      <c r="A37" s="180" t="s">
        <v>187</v>
      </c>
    </row>
    <row r="38" spans="1:1" s="33" customFormat="1" x14ac:dyDescent="0.2">
      <c r="A38" s="90"/>
    </row>
    <row r="39" spans="1:1" s="33" customFormat="1" x14ac:dyDescent="0.2">
      <c r="A39" s="175" t="s">
        <v>81</v>
      </c>
    </row>
    <row r="40" spans="1:1" s="33" customFormat="1" ht="60" x14ac:dyDescent="0.2">
      <c r="A40" s="181" t="s">
        <v>96</v>
      </c>
    </row>
    <row r="41" spans="1:1" s="33" customFormat="1" x14ac:dyDescent="0.2"/>
    <row r="42" spans="1:1" s="33" customFormat="1" x14ac:dyDescent="0.2">
      <c r="A42" s="175" t="s">
        <v>83</v>
      </c>
    </row>
    <row r="43" spans="1:1" s="33" customFormat="1" ht="24" x14ac:dyDescent="0.2">
      <c r="A43" s="228" t="s">
        <v>283</v>
      </c>
    </row>
    <row r="44" spans="1:1" s="33" customFormat="1" ht="24" x14ac:dyDescent="0.2">
      <c r="A44" s="226" t="s">
        <v>282</v>
      </c>
    </row>
    <row r="45" spans="1:1" s="33" customFormat="1" x14ac:dyDescent="0.2"/>
    <row r="46" spans="1:1" s="33" customFormat="1" ht="24" x14ac:dyDescent="0.2">
      <c r="A46" s="184" t="s">
        <v>174</v>
      </c>
    </row>
    <row r="47" spans="1:1" s="33" customFormat="1" x14ac:dyDescent="0.2"/>
    <row r="48" spans="1:1" s="33" customFormat="1" x14ac:dyDescent="0.2"/>
    <row r="49" s="33" customFormat="1" x14ac:dyDescent="0.2"/>
    <row r="50" s="33" customFormat="1" x14ac:dyDescent="0.2"/>
    <row r="51" s="33" customFormat="1" x14ac:dyDescent="0.2"/>
    <row r="52" s="33" customFormat="1" x14ac:dyDescent="0.2"/>
    <row r="53" s="33" customFormat="1" x14ac:dyDescent="0.2"/>
    <row r="54" s="33" customFormat="1" x14ac:dyDescent="0.2"/>
    <row r="55" s="33" customFormat="1" x14ac:dyDescent="0.2"/>
    <row r="56" s="33" customFormat="1" x14ac:dyDescent="0.2"/>
    <row r="57" s="33" customFormat="1" x14ac:dyDescent="0.2"/>
    <row r="58" s="33" customFormat="1" x14ac:dyDescent="0.2"/>
    <row r="59" s="33" customFormat="1" x14ac:dyDescent="0.2"/>
    <row r="60" s="33" customFormat="1" x14ac:dyDescent="0.2"/>
  </sheetData>
  <mergeCells count="1">
    <mergeCell ref="A28:A29"/>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73"/>
  <sheetViews>
    <sheetView workbookViewId="0">
      <selection activeCell="B12" sqref="B12"/>
    </sheetView>
  </sheetViews>
  <sheetFormatPr defaultColWidth="9.5703125" defaultRowHeight="12.75" x14ac:dyDescent="0.2"/>
  <cols>
    <col min="1" max="1" width="57.5703125" style="32" customWidth="1"/>
    <col min="2" max="16384" width="9.5703125" style="32"/>
  </cols>
  <sheetData>
    <row r="1" spans="1:53" ht="13.5" customHeight="1" x14ac:dyDescent="0.2">
      <c r="A1" s="63" t="s">
        <v>61</v>
      </c>
    </row>
    <row r="2" spans="1:53" x14ac:dyDescent="0.2">
      <c r="A2" s="11" t="s">
        <v>147</v>
      </c>
    </row>
    <row r="3" spans="1:53" s="33" customFormat="1" ht="26.25" customHeight="1" x14ac:dyDescent="0.2">
      <c r="A3" s="64" t="s">
        <v>97</v>
      </c>
      <c r="B3" s="114">
        <f>'BAR BB| Open rates'!B3</f>
        <v>45408</v>
      </c>
      <c r="C3" s="114">
        <f>'BAR BB| Open rates'!C3</f>
        <v>45409</v>
      </c>
      <c r="D3" s="114">
        <f>'BAR BB| Open rates'!D3</f>
        <v>45410</v>
      </c>
      <c r="E3" s="114">
        <f>'BAR BB| Open rates'!E3</f>
        <v>45411</v>
      </c>
      <c r="F3" s="114">
        <f>'BAR BB| Open rates'!F3</f>
        <v>45413</v>
      </c>
      <c r="G3" s="114">
        <f>'BAR BB| Open rates'!G3</f>
        <v>45415</v>
      </c>
      <c r="H3" s="114">
        <f>'BAR BB| Open rates'!H3</f>
        <v>45417</v>
      </c>
      <c r="I3" s="114">
        <f>'BAR BB| Open rates'!I3</f>
        <v>45420</v>
      </c>
      <c r="J3" s="114">
        <f>'BAR BB| Open rates'!J3</f>
        <v>45424</v>
      </c>
      <c r="K3" s="114">
        <f>'BAR BB| Open rates'!K3</f>
        <v>45429</v>
      </c>
      <c r="L3" s="114">
        <f>'BAR BB| Open rates'!L3</f>
        <v>45431</v>
      </c>
      <c r="M3" s="114">
        <f>'BAR BB| Open rates'!M3</f>
        <v>45436</v>
      </c>
      <c r="N3" s="114">
        <f>'BAR BB| Open rates'!N3</f>
        <v>45438</v>
      </c>
      <c r="O3" s="114">
        <f>'BAR BB| Open rates'!O3</f>
        <v>45443</v>
      </c>
      <c r="P3" s="114">
        <f>'BAR BB| Open rates'!P3</f>
        <v>45444</v>
      </c>
      <c r="Q3" s="114">
        <f>'BAR BB| Open rates'!Q3</f>
        <v>45446</v>
      </c>
      <c r="R3" s="114">
        <f>'BAR BB| Open rates'!R3</f>
        <v>45451</v>
      </c>
      <c r="S3" s="114">
        <f>'BAR BB| Open rates'!S3</f>
        <v>45452</v>
      </c>
      <c r="T3" s="114">
        <f>'BAR BB| Open rates'!T3</f>
        <v>45457</v>
      </c>
      <c r="U3" s="114">
        <f>'BAR BB| Open rates'!U3</f>
        <v>45459</v>
      </c>
      <c r="V3" s="114">
        <f>'BAR BB| Open rates'!V3</f>
        <v>45460</v>
      </c>
      <c r="W3" s="114">
        <f>'BAR BB| Open rates'!W3</f>
        <v>45466</v>
      </c>
      <c r="X3" s="114">
        <f>'BAR BB| Open rates'!X3</f>
        <v>45470</v>
      </c>
      <c r="Y3" s="114">
        <f>'BAR BB| Open rates'!Y3</f>
        <v>45474</v>
      </c>
      <c r="Z3" s="114">
        <f>'BAR BB| Open rates'!Z3</f>
        <v>45478</v>
      </c>
      <c r="AA3" s="114">
        <f>'BAR BB| Open rates'!AA3</f>
        <v>45480</v>
      </c>
      <c r="AB3" s="114">
        <f>'BAR BB| Open rates'!AB3</f>
        <v>45485</v>
      </c>
      <c r="AC3" s="114">
        <f>'BAR BB| Open rates'!AC3</f>
        <v>45487</v>
      </c>
      <c r="AD3" s="114">
        <f>'BAR BB| Open rates'!AD3</f>
        <v>45492</v>
      </c>
      <c r="AE3" s="114">
        <f>'BAR BB| Open rates'!AE3</f>
        <v>45494</v>
      </c>
      <c r="AF3" s="114">
        <f>'BAR BB| Open rates'!AF3</f>
        <v>45499</v>
      </c>
      <c r="AG3" s="114">
        <f>'BAR BB| Open rates'!AG3</f>
        <v>45501</v>
      </c>
      <c r="AH3" s="114">
        <f>'BAR BB| Open rates'!AH3</f>
        <v>45505</v>
      </c>
      <c r="AI3" s="114">
        <f>'BAR BB| Open rates'!AI3</f>
        <v>45506</v>
      </c>
      <c r="AJ3" s="114">
        <f>'BAR BB| Open rates'!AJ3</f>
        <v>45508</v>
      </c>
      <c r="AK3" s="114">
        <f>'BAR BB| Open rates'!AK3</f>
        <v>45513</v>
      </c>
      <c r="AL3" s="114">
        <f>'BAR BB| Open rates'!AL3</f>
        <v>45515</v>
      </c>
      <c r="AM3" s="114">
        <f>'BAR BB| Open rates'!AM3</f>
        <v>45520</v>
      </c>
      <c r="AN3" s="114">
        <f>'BAR BB| Open rates'!AN3</f>
        <v>45522</v>
      </c>
      <c r="AO3" s="114">
        <f>'BAR BB| Open rates'!AO3</f>
        <v>45526</v>
      </c>
      <c r="AP3" s="114">
        <f>'BAR BB| Open rates'!AP3</f>
        <v>45532</v>
      </c>
      <c r="AQ3" s="114">
        <f>'BAR BB| Open rates'!AQ3</f>
        <v>45534</v>
      </c>
      <c r="AR3" s="114">
        <f>'BAR BB| Open rates'!AR3</f>
        <v>45536</v>
      </c>
      <c r="AS3" s="114">
        <f>'BAR BB| Open rates'!AS3</f>
        <v>45537</v>
      </c>
      <c r="AT3" s="114">
        <f>'BAR BB| Open rates'!AT3</f>
        <v>45541</v>
      </c>
      <c r="AU3" s="114">
        <f>'BAR BB| Open rates'!AU3</f>
        <v>45543</v>
      </c>
      <c r="AV3" s="114">
        <f>'BAR BB| Open rates'!AV3</f>
        <v>45548</v>
      </c>
      <c r="AW3" s="114">
        <f>'BAR BB| Open rates'!AW3</f>
        <v>45550</v>
      </c>
      <c r="AX3" s="114">
        <f>'BAR BB| Open rates'!AX3</f>
        <v>45555</v>
      </c>
      <c r="AY3" s="114">
        <f>'BAR BB| Open rates'!AY3</f>
        <v>45557</v>
      </c>
      <c r="AZ3" s="114">
        <f>'BAR BB| Open rates'!AZ3</f>
        <v>45562</v>
      </c>
      <c r="BA3" s="114">
        <f>'BAR BB| Open rates'!BA3</f>
        <v>45564</v>
      </c>
    </row>
    <row r="4" spans="1:53" s="33" customFormat="1" ht="26.25" customHeight="1" x14ac:dyDescent="0.2">
      <c r="A4" s="105"/>
      <c r="B4" s="116">
        <f>'BAR BB| Open rates'!B4</f>
        <v>45408</v>
      </c>
      <c r="C4" s="116">
        <f>'BAR BB| Open rates'!C4</f>
        <v>45409</v>
      </c>
      <c r="D4" s="116">
        <f>'BAR BB| Open rates'!D4</f>
        <v>45410</v>
      </c>
      <c r="E4" s="116">
        <f>'BAR BB| Open rates'!E4</f>
        <v>45412</v>
      </c>
      <c r="F4" s="116">
        <f>'BAR BB| Open rates'!F4</f>
        <v>45414</v>
      </c>
      <c r="G4" s="116">
        <f>'BAR BB| Open rates'!G4</f>
        <v>45416</v>
      </c>
      <c r="H4" s="116">
        <f>'BAR BB| Open rates'!H4</f>
        <v>45419</v>
      </c>
      <c r="I4" s="116">
        <f>'BAR BB| Open rates'!I4</f>
        <v>45423</v>
      </c>
      <c r="J4" s="116">
        <f>'BAR BB| Open rates'!J4</f>
        <v>45428</v>
      </c>
      <c r="K4" s="116">
        <f>'BAR BB| Open rates'!K4</f>
        <v>45430</v>
      </c>
      <c r="L4" s="116">
        <f>'BAR BB| Open rates'!L4</f>
        <v>45435</v>
      </c>
      <c r="M4" s="116">
        <f>'BAR BB| Open rates'!M4</f>
        <v>45437</v>
      </c>
      <c r="N4" s="116">
        <f>'BAR BB| Open rates'!N4</f>
        <v>45442</v>
      </c>
      <c r="O4" s="116">
        <f>'BAR BB| Open rates'!O4</f>
        <v>45443</v>
      </c>
      <c r="P4" s="116">
        <f>'BAR BB| Open rates'!P4</f>
        <v>45445</v>
      </c>
      <c r="Q4" s="116">
        <f>'BAR BB| Open rates'!Q4</f>
        <v>45450</v>
      </c>
      <c r="R4" s="116">
        <f>'BAR BB| Open rates'!R4</f>
        <v>45451</v>
      </c>
      <c r="S4" s="116">
        <f>'BAR BB| Open rates'!S4</f>
        <v>45456</v>
      </c>
      <c r="T4" s="116">
        <f>'BAR BB| Open rates'!T4</f>
        <v>45458</v>
      </c>
      <c r="U4" s="116">
        <f>'BAR BB| Open rates'!U4</f>
        <v>45459</v>
      </c>
      <c r="V4" s="116">
        <f>'BAR BB| Open rates'!V4</f>
        <v>45465</v>
      </c>
      <c r="W4" s="116">
        <f>'BAR BB| Open rates'!W4</f>
        <v>45469</v>
      </c>
      <c r="X4" s="116">
        <f>'BAR BB| Open rates'!X4</f>
        <v>45473</v>
      </c>
      <c r="Y4" s="116">
        <f>'BAR BB| Open rates'!Y4</f>
        <v>45477</v>
      </c>
      <c r="Z4" s="116">
        <f>'BAR BB| Open rates'!Z4</f>
        <v>45479</v>
      </c>
      <c r="AA4" s="116">
        <f>'BAR BB| Open rates'!AA4</f>
        <v>45484</v>
      </c>
      <c r="AB4" s="116">
        <f>'BAR BB| Open rates'!AB4</f>
        <v>45486</v>
      </c>
      <c r="AC4" s="116">
        <f>'BAR BB| Open rates'!AC4</f>
        <v>45491</v>
      </c>
      <c r="AD4" s="116">
        <f>'BAR BB| Open rates'!AD4</f>
        <v>45493</v>
      </c>
      <c r="AE4" s="116">
        <f>'BAR BB| Open rates'!AE4</f>
        <v>45498</v>
      </c>
      <c r="AF4" s="116">
        <f>'BAR BB| Open rates'!AF4</f>
        <v>45500</v>
      </c>
      <c r="AG4" s="116">
        <f>'BAR BB| Open rates'!AG4</f>
        <v>45504</v>
      </c>
      <c r="AH4" s="116">
        <f>'BAR BB| Open rates'!AH4</f>
        <v>45505</v>
      </c>
      <c r="AI4" s="116">
        <f>'BAR BB| Open rates'!AI4</f>
        <v>45507</v>
      </c>
      <c r="AJ4" s="116">
        <f>'BAR BB| Open rates'!AJ4</f>
        <v>45512</v>
      </c>
      <c r="AK4" s="116">
        <f>'BAR BB| Open rates'!AK4</f>
        <v>45514</v>
      </c>
      <c r="AL4" s="116">
        <f>'BAR BB| Open rates'!AL4</f>
        <v>45519</v>
      </c>
      <c r="AM4" s="116">
        <f>'BAR BB| Open rates'!AM4</f>
        <v>45521</v>
      </c>
      <c r="AN4" s="116">
        <f>'BAR BB| Open rates'!AN4</f>
        <v>45525</v>
      </c>
      <c r="AO4" s="116">
        <f>'BAR BB| Open rates'!AO4</f>
        <v>45531</v>
      </c>
      <c r="AP4" s="116">
        <f>'BAR BB| Open rates'!AP4</f>
        <v>45533</v>
      </c>
      <c r="AQ4" s="116">
        <f>'BAR BB| Open rates'!AQ4</f>
        <v>45535</v>
      </c>
      <c r="AR4" s="116">
        <f>'BAR BB| Open rates'!AR4</f>
        <v>45536</v>
      </c>
      <c r="AS4" s="116">
        <f>'BAR BB| Open rates'!AS4</f>
        <v>45540</v>
      </c>
      <c r="AT4" s="116">
        <f>'BAR BB| Open rates'!AT4</f>
        <v>45542</v>
      </c>
      <c r="AU4" s="116">
        <f>'BAR BB| Open rates'!AU4</f>
        <v>45547</v>
      </c>
      <c r="AV4" s="116">
        <f>'BAR BB| Open rates'!AV4</f>
        <v>45549</v>
      </c>
      <c r="AW4" s="116">
        <f>'BAR BB| Open rates'!AW4</f>
        <v>45554</v>
      </c>
      <c r="AX4" s="116">
        <f>'BAR BB| Open rates'!AX4</f>
        <v>45556</v>
      </c>
      <c r="AY4" s="116">
        <f>'BAR BB| Open rates'!AY4</f>
        <v>45561</v>
      </c>
      <c r="AZ4" s="116">
        <f>'BAR BB| Open rates'!AZ4</f>
        <v>45563</v>
      </c>
      <c r="BA4" s="116">
        <f>'BAR BB| Open rates'!BA4</f>
        <v>45565</v>
      </c>
    </row>
    <row r="5" spans="1:53" s="36" customFormat="1" ht="12" customHeight="1" x14ac:dyDescent="0.2">
      <c r="A5" s="164" t="str">
        <f>'РБ10 BB| FIT18'!A5</f>
        <v>Делюкс/ Deluxe</v>
      </c>
    </row>
    <row r="6" spans="1:53" s="36" customFormat="1" ht="12" customHeight="1" x14ac:dyDescent="0.2">
      <c r="A6" s="52">
        <f>'РБ10 BB| FIT18'!A6</f>
        <v>1</v>
      </c>
      <c r="B6" s="43">
        <f>'BAR BB| Open rates'!B6*0.9*0.9</f>
        <v>24219</v>
      </c>
      <c r="C6" s="43">
        <f>'BAR BB| Open rates'!C6*0.9*0.9</f>
        <v>25839</v>
      </c>
      <c r="D6" s="43">
        <f>'BAR BB| Open rates'!D6*0.9*0.9</f>
        <v>24219</v>
      </c>
      <c r="E6" s="43">
        <f>'BAR BB| Open rates'!E6*0.9*0.9</f>
        <v>20979</v>
      </c>
      <c r="F6" s="43">
        <f>'BAR BB| Open rates'!F6*0.9*0.9</f>
        <v>16848</v>
      </c>
      <c r="G6" s="43">
        <f>'BAR BB| Open rates'!G6*0.9*0.9</f>
        <v>20979</v>
      </c>
      <c r="H6" s="43">
        <f>'BAR BB| Open rates'!H6*0.9*0.9</f>
        <v>16848</v>
      </c>
      <c r="I6" s="43">
        <f>'BAR BB| Open rates'!I6*0.9*0.9</f>
        <v>20979</v>
      </c>
      <c r="J6" s="43">
        <f>'BAR BB| Open rates'!J6*0.9*0.9</f>
        <v>13446</v>
      </c>
      <c r="K6" s="43">
        <f>'BAR BB| Open rates'!K6*0.9*0.9</f>
        <v>13446</v>
      </c>
      <c r="L6" s="43">
        <f>'BAR BB| Open rates'!L6*0.9*0.9</f>
        <v>11583</v>
      </c>
      <c r="M6" s="43">
        <f>'BAR BB| Open rates'!M6*0.9*0.9</f>
        <v>13446</v>
      </c>
      <c r="N6" s="43">
        <f>'BAR BB| Open rates'!N6*0.9*0.9</f>
        <v>13446</v>
      </c>
      <c r="O6" s="43">
        <f>'BAR BB| Open rates'!O6*0.9*0.9</f>
        <v>13446</v>
      </c>
      <c r="P6" s="43">
        <f>'BAR BB| Open rates'!P6*0.9*0.9</f>
        <v>13446</v>
      </c>
      <c r="Q6" s="43">
        <f>'BAR BB| Open rates'!Q6*0.9*0.9</f>
        <v>20979</v>
      </c>
      <c r="R6" s="43">
        <f>'BAR BB| Open rates'!R6*0.9*0.9</f>
        <v>16848</v>
      </c>
      <c r="S6" s="43">
        <f>'BAR BB| Open rates'!S6*0.9*0.9</f>
        <v>13446</v>
      </c>
      <c r="T6" s="43">
        <f>'BAR BB| Open rates'!T6*0.9*0.9</f>
        <v>16848</v>
      </c>
      <c r="U6" s="43">
        <f>'BAR BB| Open rates'!U6*0.9*0.9</f>
        <v>13446</v>
      </c>
      <c r="V6" s="43">
        <f>'BAR BB| Open rates'!V6*0.9*0.9</f>
        <v>24219</v>
      </c>
      <c r="W6" s="43">
        <f>'BAR BB| Open rates'!W6*0.9*0.9</f>
        <v>13446</v>
      </c>
      <c r="X6" s="43">
        <f>'BAR BB| Open rates'!X6*0.9*0.9</f>
        <v>16848</v>
      </c>
      <c r="Y6" s="43">
        <f>'BAR BB| Open rates'!Y6*0.9*0.9</f>
        <v>20979</v>
      </c>
      <c r="Z6" s="43">
        <f>'BAR BB| Open rates'!Z6*0.9*0.9</f>
        <v>24219</v>
      </c>
      <c r="AA6" s="43">
        <f>'BAR BB| Open rates'!AA6*0.9*0.9</f>
        <v>20979</v>
      </c>
      <c r="AB6" s="43">
        <f>'BAR BB| Open rates'!AB6*0.9*0.9</f>
        <v>24219</v>
      </c>
      <c r="AC6" s="43">
        <f>'BAR BB| Open rates'!AC6*0.9*0.9</f>
        <v>20979</v>
      </c>
      <c r="AD6" s="43">
        <f>'BAR BB| Open rates'!AD6*0.9*0.9</f>
        <v>24219</v>
      </c>
      <c r="AE6" s="43">
        <f>'BAR BB| Open rates'!AE6*0.9*0.9</f>
        <v>20979</v>
      </c>
      <c r="AF6" s="43">
        <f>'BAR BB| Open rates'!AF6*0.9*0.9</f>
        <v>24219</v>
      </c>
      <c r="AG6" s="43">
        <f>'BAR BB| Open rates'!AG6*0.9*0.9</f>
        <v>20979</v>
      </c>
      <c r="AH6" s="43">
        <f>'BAR BB| Open rates'!AH6*0.9*0.9</f>
        <v>24219</v>
      </c>
      <c r="AI6" s="43">
        <f>'BAR BB| Open rates'!AI6*0.9*0.9</f>
        <v>28917</v>
      </c>
      <c r="AJ6" s="43">
        <f>'BAR BB| Open rates'!AJ6*0.9*0.9</f>
        <v>24219</v>
      </c>
      <c r="AK6" s="43">
        <f>'BAR BB| Open rates'!AK6*0.9*0.9</f>
        <v>28917</v>
      </c>
      <c r="AL6" s="43">
        <f>'BAR BB| Open rates'!AL6*0.9*0.9</f>
        <v>24219</v>
      </c>
      <c r="AM6" s="43">
        <f>'BAR BB| Open rates'!AM6*0.9*0.9</f>
        <v>28917</v>
      </c>
      <c r="AN6" s="43">
        <f>'BAR BB| Open rates'!AN6*0.9*0.9</f>
        <v>28917</v>
      </c>
      <c r="AO6" s="43">
        <f>'BAR BB| Open rates'!AO6*0.9*0.9</f>
        <v>48519</v>
      </c>
      <c r="AP6" s="43">
        <f>'BAR BB| Open rates'!AP6*0.9*0.9</f>
        <v>28917</v>
      </c>
      <c r="AQ6" s="43">
        <f>'BAR BB| Open rates'!AQ6*0.9*0.9</f>
        <v>28917</v>
      </c>
      <c r="AR6" s="43">
        <f>'BAR BB| Open rates'!AR6*0.9*0.9</f>
        <v>20979</v>
      </c>
      <c r="AS6" s="43">
        <f>'BAR BB| Open rates'!AS6*0.9*0.9</f>
        <v>16848</v>
      </c>
      <c r="AT6" s="43">
        <f>'BAR BB| Open rates'!AT6*0.9*0.9</f>
        <v>20979</v>
      </c>
      <c r="AU6" s="43">
        <f>'BAR BB| Open rates'!AU6*0.9*0.9</f>
        <v>16848</v>
      </c>
      <c r="AV6" s="43">
        <f>'BAR BB| Open rates'!AV6*0.9*0.9</f>
        <v>20979</v>
      </c>
      <c r="AW6" s="43">
        <f>'BAR BB| Open rates'!AW6*0.9*0.9</f>
        <v>16848</v>
      </c>
      <c r="AX6" s="43">
        <f>'BAR BB| Open rates'!AX6*0.9*0.9</f>
        <v>20979</v>
      </c>
      <c r="AY6" s="43">
        <f>'BAR BB| Open rates'!AY6*0.9*0.9</f>
        <v>16848</v>
      </c>
      <c r="AZ6" s="43">
        <f>'BAR BB| Open rates'!AZ6*0.9*0.9</f>
        <v>20979</v>
      </c>
      <c r="BA6" s="43">
        <f>'BAR BB| Open rates'!BA6*0.9*0.9</f>
        <v>16848</v>
      </c>
    </row>
    <row r="7" spans="1:53" s="36" customFormat="1" ht="12" customHeight="1" x14ac:dyDescent="0.2">
      <c r="A7" s="52">
        <f>'РБ10 BB| FIT18'!A7</f>
        <v>2</v>
      </c>
      <c r="B7" s="43">
        <f>'BAR BB| Open rates'!B7*0.9*0.9</f>
        <v>25839</v>
      </c>
      <c r="C7" s="43">
        <f>'BAR BB| Open rates'!C7*0.9*0.9</f>
        <v>27459</v>
      </c>
      <c r="D7" s="43">
        <f>'BAR BB| Open rates'!D7*0.9*0.9</f>
        <v>25839</v>
      </c>
      <c r="E7" s="43">
        <f>'BAR BB| Open rates'!E7*0.9*0.9</f>
        <v>22599</v>
      </c>
      <c r="F7" s="43">
        <f>'BAR BB| Open rates'!F7*0.9*0.9</f>
        <v>18468</v>
      </c>
      <c r="G7" s="43">
        <f>'BAR BB| Open rates'!G7*0.9*0.9</f>
        <v>22599</v>
      </c>
      <c r="H7" s="43">
        <f>'BAR BB| Open rates'!H7*0.9*0.9</f>
        <v>18468</v>
      </c>
      <c r="I7" s="43">
        <f>'BAR BB| Open rates'!I7*0.9*0.9</f>
        <v>22599</v>
      </c>
      <c r="J7" s="43">
        <f>'BAR BB| Open rates'!J7*0.9*0.9</f>
        <v>15066</v>
      </c>
      <c r="K7" s="43">
        <f>'BAR BB| Open rates'!K7*0.9*0.9</f>
        <v>15066</v>
      </c>
      <c r="L7" s="43">
        <f>'BAR BB| Open rates'!L7*0.9*0.9</f>
        <v>13203</v>
      </c>
      <c r="M7" s="43">
        <f>'BAR BB| Open rates'!M7*0.9*0.9</f>
        <v>15066</v>
      </c>
      <c r="N7" s="43">
        <f>'BAR BB| Open rates'!N7*0.9*0.9</f>
        <v>15066</v>
      </c>
      <c r="O7" s="43">
        <f>'BAR BB| Open rates'!O7*0.9*0.9</f>
        <v>15066</v>
      </c>
      <c r="P7" s="43">
        <f>'BAR BB| Open rates'!P7*0.9*0.9</f>
        <v>15066</v>
      </c>
      <c r="Q7" s="43">
        <f>'BAR BB| Open rates'!Q7*0.9*0.9</f>
        <v>22599</v>
      </c>
      <c r="R7" s="43">
        <f>'BAR BB| Open rates'!R7*0.9*0.9</f>
        <v>18468</v>
      </c>
      <c r="S7" s="43">
        <f>'BAR BB| Open rates'!S7*0.9*0.9</f>
        <v>15066</v>
      </c>
      <c r="T7" s="43">
        <f>'BAR BB| Open rates'!T7*0.9*0.9</f>
        <v>18468</v>
      </c>
      <c r="U7" s="43">
        <f>'BAR BB| Open rates'!U7*0.9*0.9</f>
        <v>15066</v>
      </c>
      <c r="V7" s="43">
        <f>'BAR BB| Open rates'!V7*0.9*0.9</f>
        <v>25839</v>
      </c>
      <c r="W7" s="43">
        <f>'BAR BB| Open rates'!W7*0.9*0.9</f>
        <v>15066</v>
      </c>
      <c r="X7" s="43">
        <f>'BAR BB| Open rates'!X7*0.9*0.9</f>
        <v>18468</v>
      </c>
      <c r="Y7" s="43">
        <f>'BAR BB| Open rates'!Y7*0.9*0.9</f>
        <v>22599</v>
      </c>
      <c r="Z7" s="43">
        <f>'BAR BB| Open rates'!Z7*0.9*0.9</f>
        <v>25839</v>
      </c>
      <c r="AA7" s="43">
        <f>'BAR BB| Open rates'!AA7*0.9*0.9</f>
        <v>22599</v>
      </c>
      <c r="AB7" s="43">
        <f>'BAR BB| Open rates'!AB7*0.9*0.9</f>
        <v>25839</v>
      </c>
      <c r="AC7" s="43">
        <f>'BAR BB| Open rates'!AC7*0.9*0.9</f>
        <v>22599</v>
      </c>
      <c r="AD7" s="43">
        <f>'BAR BB| Open rates'!AD7*0.9*0.9</f>
        <v>25839</v>
      </c>
      <c r="AE7" s="43">
        <f>'BAR BB| Open rates'!AE7*0.9*0.9</f>
        <v>22599</v>
      </c>
      <c r="AF7" s="43">
        <f>'BAR BB| Open rates'!AF7*0.9*0.9</f>
        <v>25839</v>
      </c>
      <c r="AG7" s="43">
        <f>'BAR BB| Open rates'!AG7*0.9*0.9</f>
        <v>22599</v>
      </c>
      <c r="AH7" s="43">
        <f>'BAR BB| Open rates'!AH7*0.9*0.9</f>
        <v>25839</v>
      </c>
      <c r="AI7" s="43">
        <f>'BAR BB| Open rates'!AI7*0.9*0.9</f>
        <v>30537</v>
      </c>
      <c r="AJ7" s="43">
        <f>'BAR BB| Open rates'!AJ7*0.9*0.9</f>
        <v>25839</v>
      </c>
      <c r="AK7" s="43">
        <f>'BAR BB| Open rates'!AK7*0.9*0.9</f>
        <v>30537</v>
      </c>
      <c r="AL7" s="43">
        <f>'BAR BB| Open rates'!AL7*0.9*0.9</f>
        <v>25839</v>
      </c>
      <c r="AM7" s="43">
        <f>'BAR BB| Open rates'!AM7*0.9*0.9</f>
        <v>30537</v>
      </c>
      <c r="AN7" s="43">
        <f>'BAR BB| Open rates'!AN7*0.9*0.9</f>
        <v>30537</v>
      </c>
      <c r="AO7" s="43">
        <f>'BAR BB| Open rates'!AO7*0.9*0.9</f>
        <v>50139</v>
      </c>
      <c r="AP7" s="43">
        <f>'BAR BB| Open rates'!AP7*0.9*0.9</f>
        <v>30537</v>
      </c>
      <c r="AQ7" s="43">
        <f>'BAR BB| Open rates'!AQ7*0.9*0.9</f>
        <v>30537</v>
      </c>
      <c r="AR7" s="43">
        <f>'BAR BB| Open rates'!AR7*0.9*0.9</f>
        <v>22599</v>
      </c>
      <c r="AS7" s="43">
        <f>'BAR BB| Open rates'!AS7*0.9*0.9</f>
        <v>18468</v>
      </c>
      <c r="AT7" s="43">
        <f>'BAR BB| Open rates'!AT7*0.9*0.9</f>
        <v>22599</v>
      </c>
      <c r="AU7" s="43">
        <f>'BAR BB| Open rates'!AU7*0.9*0.9</f>
        <v>18468</v>
      </c>
      <c r="AV7" s="43">
        <f>'BAR BB| Open rates'!AV7*0.9*0.9</f>
        <v>22599</v>
      </c>
      <c r="AW7" s="43">
        <f>'BAR BB| Open rates'!AW7*0.9*0.9</f>
        <v>18468</v>
      </c>
      <c r="AX7" s="43">
        <f>'BAR BB| Open rates'!AX7*0.9*0.9</f>
        <v>22599</v>
      </c>
      <c r="AY7" s="43">
        <f>'BAR BB| Open rates'!AY7*0.9*0.9</f>
        <v>18468</v>
      </c>
      <c r="AZ7" s="43">
        <f>'BAR BB| Open rates'!AZ7*0.9*0.9</f>
        <v>22599</v>
      </c>
      <c r="BA7" s="43">
        <f>'BAR BB| Open rates'!BA7*0.9*0.9</f>
        <v>18468</v>
      </c>
    </row>
    <row r="8" spans="1:53" s="36" customFormat="1" ht="12" customHeight="1" x14ac:dyDescent="0.2">
      <c r="A8" s="146" t="str">
        <f>'РБ10 BB| FIT18'!A8</f>
        <v>Делюкс с видом на горы / Deluxe Mountain View</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row>
    <row r="9" spans="1:53" s="36" customFormat="1" ht="12" customHeight="1" x14ac:dyDescent="0.2">
      <c r="A9" s="52">
        <f>'РБ10 BB| FIT18'!A9</f>
        <v>1</v>
      </c>
      <c r="B9" s="43">
        <f>'BAR BB| Open rates'!B9*0.9*0.9</f>
        <v>26649</v>
      </c>
      <c r="C9" s="43">
        <f>'BAR BB| Open rates'!C9*0.9*0.9</f>
        <v>28269</v>
      </c>
      <c r="D9" s="43">
        <f>'BAR BB| Open rates'!D9*0.9*0.9</f>
        <v>26649</v>
      </c>
      <c r="E9" s="43">
        <f>'BAR BB| Open rates'!E9*0.9*0.9</f>
        <v>23409</v>
      </c>
      <c r="F9" s="43">
        <f>'BAR BB| Open rates'!F9*0.9*0.9</f>
        <v>19278</v>
      </c>
      <c r="G9" s="43">
        <f>'BAR BB| Open rates'!G9*0.9*0.9</f>
        <v>23409</v>
      </c>
      <c r="H9" s="43">
        <f>'BAR BB| Open rates'!H9*0.9*0.9</f>
        <v>19278</v>
      </c>
      <c r="I9" s="43">
        <f>'BAR BB| Open rates'!I9*0.9*0.9</f>
        <v>23409</v>
      </c>
      <c r="J9" s="43">
        <f>'BAR BB| Open rates'!J9*0.9*0.9</f>
        <v>15876</v>
      </c>
      <c r="K9" s="43">
        <f>'BAR BB| Open rates'!K9*0.9*0.9</f>
        <v>15876</v>
      </c>
      <c r="L9" s="43">
        <f>'BAR BB| Open rates'!L9*0.9*0.9</f>
        <v>14013</v>
      </c>
      <c r="M9" s="43">
        <f>'BAR BB| Open rates'!M9*0.9*0.9</f>
        <v>15876</v>
      </c>
      <c r="N9" s="43">
        <f>'BAR BB| Open rates'!N9*0.9*0.9</f>
        <v>15876</v>
      </c>
      <c r="O9" s="43">
        <f>'BAR BB| Open rates'!O9*0.9*0.9</f>
        <v>15876</v>
      </c>
      <c r="P9" s="43">
        <f>'BAR BB| Open rates'!P9*0.9*0.9</f>
        <v>15876</v>
      </c>
      <c r="Q9" s="43">
        <f>'BAR BB| Open rates'!Q9*0.9*0.9</f>
        <v>23409</v>
      </c>
      <c r="R9" s="43">
        <f>'BAR BB| Open rates'!R9*0.9*0.9</f>
        <v>19278</v>
      </c>
      <c r="S9" s="43">
        <f>'BAR BB| Open rates'!S9*0.9*0.9</f>
        <v>15876</v>
      </c>
      <c r="T9" s="43">
        <f>'BAR BB| Open rates'!T9*0.9*0.9</f>
        <v>19278</v>
      </c>
      <c r="U9" s="43">
        <f>'BAR BB| Open rates'!U9*0.9*0.9</f>
        <v>15876</v>
      </c>
      <c r="V9" s="43">
        <f>'BAR BB| Open rates'!V9*0.9*0.9</f>
        <v>26649</v>
      </c>
      <c r="W9" s="43">
        <f>'BAR BB| Open rates'!W9*0.9*0.9</f>
        <v>15876</v>
      </c>
      <c r="X9" s="43">
        <f>'BAR BB| Open rates'!X9*0.9*0.9</f>
        <v>19278</v>
      </c>
      <c r="Y9" s="43">
        <f>'BAR BB| Open rates'!Y9*0.9*0.9</f>
        <v>23409</v>
      </c>
      <c r="Z9" s="43">
        <f>'BAR BB| Open rates'!Z9*0.9*0.9</f>
        <v>26649</v>
      </c>
      <c r="AA9" s="43">
        <f>'BAR BB| Open rates'!AA9*0.9*0.9</f>
        <v>23409</v>
      </c>
      <c r="AB9" s="43">
        <f>'BAR BB| Open rates'!AB9*0.9*0.9</f>
        <v>26649</v>
      </c>
      <c r="AC9" s="43">
        <f>'BAR BB| Open rates'!AC9*0.9*0.9</f>
        <v>23409</v>
      </c>
      <c r="AD9" s="43">
        <f>'BAR BB| Open rates'!AD9*0.9*0.9</f>
        <v>26649</v>
      </c>
      <c r="AE9" s="43">
        <f>'BAR BB| Open rates'!AE9*0.9*0.9</f>
        <v>23409</v>
      </c>
      <c r="AF9" s="43">
        <f>'BAR BB| Open rates'!AF9*0.9*0.9</f>
        <v>26649</v>
      </c>
      <c r="AG9" s="43">
        <f>'BAR BB| Open rates'!AG9*0.9*0.9</f>
        <v>23409</v>
      </c>
      <c r="AH9" s="43">
        <f>'BAR BB| Open rates'!AH9*0.9*0.9</f>
        <v>26649</v>
      </c>
      <c r="AI9" s="43">
        <f>'BAR BB| Open rates'!AI9*0.9*0.9</f>
        <v>31347</v>
      </c>
      <c r="AJ9" s="43">
        <f>'BAR BB| Open rates'!AJ9*0.9*0.9</f>
        <v>26649</v>
      </c>
      <c r="AK9" s="43">
        <f>'BAR BB| Open rates'!AK9*0.9*0.9</f>
        <v>31347</v>
      </c>
      <c r="AL9" s="43">
        <f>'BAR BB| Open rates'!AL9*0.9*0.9</f>
        <v>26649</v>
      </c>
      <c r="AM9" s="43">
        <f>'BAR BB| Open rates'!AM9*0.9*0.9</f>
        <v>31347</v>
      </c>
      <c r="AN9" s="43">
        <f>'BAR BB| Open rates'!AN9*0.9*0.9</f>
        <v>31347</v>
      </c>
      <c r="AO9" s="43">
        <f>'BAR BB| Open rates'!AO9*0.9*0.9</f>
        <v>50949</v>
      </c>
      <c r="AP9" s="43">
        <f>'BAR BB| Open rates'!AP9*0.9*0.9</f>
        <v>31347</v>
      </c>
      <c r="AQ9" s="43">
        <f>'BAR BB| Open rates'!AQ9*0.9*0.9</f>
        <v>31347</v>
      </c>
      <c r="AR9" s="43">
        <f>'BAR BB| Open rates'!AR9*0.9*0.9</f>
        <v>23409</v>
      </c>
      <c r="AS9" s="43">
        <f>'BAR BB| Open rates'!AS9*0.9*0.9</f>
        <v>19278</v>
      </c>
      <c r="AT9" s="43">
        <f>'BAR BB| Open rates'!AT9*0.9*0.9</f>
        <v>23409</v>
      </c>
      <c r="AU9" s="43">
        <f>'BAR BB| Open rates'!AU9*0.9*0.9</f>
        <v>19278</v>
      </c>
      <c r="AV9" s="43">
        <f>'BAR BB| Open rates'!AV9*0.9*0.9</f>
        <v>23409</v>
      </c>
      <c r="AW9" s="43">
        <f>'BAR BB| Open rates'!AW9*0.9*0.9</f>
        <v>19278</v>
      </c>
      <c r="AX9" s="43">
        <f>'BAR BB| Open rates'!AX9*0.9*0.9</f>
        <v>23409</v>
      </c>
      <c r="AY9" s="43">
        <f>'BAR BB| Open rates'!AY9*0.9*0.9</f>
        <v>19278</v>
      </c>
      <c r="AZ9" s="43">
        <f>'BAR BB| Open rates'!AZ9*0.9*0.9</f>
        <v>23409</v>
      </c>
      <c r="BA9" s="43">
        <f>'BAR BB| Open rates'!BA9*0.9*0.9</f>
        <v>19278</v>
      </c>
    </row>
    <row r="10" spans="1:53" s="36" customFormat="1" ht="12" customHeight="1" x14ac:dyDescent="0.2">
      <c r="A10" s="52">
        <f>'РБ10 BB| FIT18'!A10</f>
        <v>2</v>
      </c>
      <c r="B10" s="43">
        <f>'BAR BB| Open rates'!B10*0.9*0.9</f>
        <v>28269</v>
      </c>
      <c r="C10" s="43">
        <f>'BAR BB| Open rates'!C10*0.9*0.9</f>
        <v>29889</v>
      </c>
      <c r="D10" s="43">
        <f>'BAR BB| Open rates'!D10*0.9*0.9</f>
        <v>28269</v>
      </c>
      <c r="E10" s="43">
        <f>'BAR BB| Open rates'!E10*0.9*0.9</f>
        <v>25029</v>
      </c>
      <c r="F10" s="43">
        <f>'BAR BB| Open rates'!F10*0.9*0.9</f>
        <v>20898</v>
      </c>
      <c r="G10" s="43">
        <f>'BAR BB| Open rates'!G10*0.9*0.9</f>
        <v>25029</v>
      </c>
      <c r="H10" s="43">
        <f>'BAR BB| Open rates'!H10*0.9*0.9</f>
        <v>20898</v>
      </c>
      <c r="I10" s="43">
        <f>'BAR BB| Open rates'!I10*0.9*0.9</f>
        <v>25029</v>
      </c>
      <c r="J10" s="43">
        <f>'BAR BB| Open rates'!J10*0.9*0.9</f>
        <v>17496</v>
      </c>
      <c r="K10" s="43">
        <f>'BAR BB| Open rates'!K10*0.9*0.9</f>
        <v>17496</v>
      </c>
      <c r="L10" s="43">
        <f>'BAR BB| Open rates'!L10*0.9*0.9</f>
        <v>15633</v>
      </c>
      <c r="M10" s="43">
        <f>'BAR BB| Open rates'!M10*0.9*0.9</f>
        <v>17496</v>
      </c>
      <c r="N10" s="43">
        <f>'BAR BB| Open rates'!N10*0.9*0.9</f>
        <v>17496</v>
      </c>
      <c r="O10" s="43">
        <f>'BAR BB| Open rates'!O10*0.9*0.9</f>
        <v>17496</v>
      </c>
      <c r="P10" s="43">
        <f>'BAR BB| Open rates'!P10*0.9*0.9</f>
        <v>17496</v>
      </c>
      <c r="Q10" s="43">
        <f>'BAR BB| Open rates'!Q10*0.9*0.9</f>
        <v>25029</v>
      </c>
      <c r="R10" s="43">
        <f>'BAR BB| Open rates'!R10*0.9*0.9</f>
        <v>20898</v>
      </c>
      <c r="S10" s="43">
        <f>'BAR BB| Open rates'!S10*0.9*0.9</f>
        <v>17496</v>
      </c>
      <c r="T10" s="43">
        <f>'BAR BB| Open rates'!T10*0.9*0.9</f>
        <v>20898</v>
      </c>
      <c r="U10" s="43">
        <f>'BAR BB| Open rates'!U10*0.9*0.9</f>
        <v>17496</v>
      </c>
      <c r="V10" s="43">
        <f>'BAR BB| Open rates'!V10*0.9*0.9</f>
        <v>28269</v>
      </c>
      <c r="W10" s="43">
        <f>'BAR BB| Open rates'!W10*0.9*0.9</f>
        <v>17496</v>
      </c>
      <c r="X10" s="43">
        <f>'BAR BB| Open rates'!X10*0.9*0.9</f>
        <v>20898</v>
      </c>
      <c r="Y10" s="43">
        <f>'BAR BB| Open rates'!Y10*0.9*0.9</f>
        <v>25029</v>
      </c>
      <c r="Z10" s="43">
        <f>'BAR BB| Open rates'!Z10*0.9*0.9</f>
        <v>28269</v>
      </c>
      <c r="AA10" s="43">
        <f>'BAR BB| Open rates'!AA10*0.9*0.9</f>
        <v>25029</v>
      </c>
      <c r="AB10" s="43">
        <f>'BAR BB| Open rates'!AB10*0.9*0.9</f>
        <v>28269</v>
      </c>
      <c r="AC10" s="43">
        <f>'BAR BB| Open rates'!AC10*0.9*0.9</f>
        <v>25029</v>
      </c>
      <c r="AD10" s="43">
        <f>'BAR BB| Open rates'!AD10*0.9*0.9</f>
        <v>28269</v>
      </c>
      <c r="AE10" s="43">
        <f>'BAR BB| Open rates'!AE10*0.9*0.9</f>
        <v>25029</v>
      </c>
      <c r="AF10" s="43">
        <f>'BAR BB| Open rates'!AF10*0.9*0.9</f>
        <v>28269</v>
      </c>
      <c r="AG10" s="43">
        <f>'BAR BB| Open rates'!AG10*0.9*0.9</f>
        <v>25029</v>
      </c>
      <c r="AH10" s="43">
        <f>'BAR BB| Open rates'!AH10*0.9*0.9</f>
        <v>28269</v>
      </c>
      <c r="AI10" s="43">
        <f>'BAR BB| Open rates'!AI10*0.9*0.9</f>
        <v>32967</v>
      </c>
      <c r="AJ10" s="43">
        <f>'BAR BB| Open rates'!AJ10*0.9*0.9</f>
        <v>28269</v>
      </c>
      <c r="AK10" s="43">
        <f>'BAR BB| Open rates'!AK10*0.9*0.9</f>
        <v>32967</v>
      </c>
      <c r="AL10" s="43">
        <f>'BAR BB| Open rates'!AL10*0.9*0.9</f>
        <v>28269</v>
      </c>
      <c r="AM10" s="43">
        <f>'BAR BB| Open rates'!AM10*0.9*0.9</f>
        <v>32967</v>
      </c>
      <c r="AN10" s="43">
        <f>'BAR BB| Open rates'!AN10*0.9*0.9</f>
        <v>32967</v>
      </c>
      <c r="AO10" s="43">
        <f>'BAR BB| Open rates'!AO10*0.9*0.9</f>
        <v>52569</v>
      </c>
      <c r="AP10" s="43">
        <f>'BAR BB| Open rates'!AP10*0.9*0.9</f>
        <v>32967</v>
      </c>
      <c r="AQ10" s="43">
        <f>'BAR BB| Open rates'!AQ10*0.9*0.9</f>
        <v>32967</v>
      </c>
      <c r="AR10" s="43">
        <f>'BAR BB| Open rates'!AR10*0.9*0.9</f>
        <v>25029</v>
      </c>
      <c r="AS10" s="43">
        <f>'BAR BB| Open rates'!AS10*0.9*0.9</f>
        <v>20898</v>
      </c>
      <c r="AT10" s="43">
        <f>'BAR BB| Open rates'!AT10*0.9*0.9</f>
        <v>25029</v>
      </c>
      <c r="AU10" s="43">
        <f>'BAR BB| Open rates'!AU10*0.9*0.9</f>
        <v>20898</v>
      </c>
      <c r="AV10" s="43">
        <f>'BAR BB| Open rates'!AV10*0.9*0.9</f>
        <v>25029</v>
      </c>
      <c r="AW10" s="43">
        <f>'BAR BB| Open rates'!AW10*0.9*0.9</f>
        <v>20898</v>
      </c>
      <c r="AX10" s="43">
        <f>'BAR BB| Open rates'!AX10*0.9*0.9</f>
        <v>25029</v>
      </c>
      <c r="AY10" s="43">
        <f>'BAR BB| Open rates'!AY10*0.9*0.9</f>
        <v>20898</v>
      </c>
      <c r="AZ10" s="43">
        <f>'BAR BB| Open rates'!AZ10*0.9*0.9</f>
        <v>25029</v>
      </c>
      <c r="BA10" s="43">
        <f>'BAR BB| Open rates'!BA10*0.9*0.9</f>
        <v>20898</v>
      </c>
    </row>
    <row r="11" spans="1:53" s="36" customFormat="1" ht="12" customHeight="1" x14ac:dyDescent="0.2">
      <c r="A11" s="146" t="str">
        <f>'РБ10 BB| FIT18'!A11</f>
        <v>Люкс/ Suite</v>
      </c>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row>
    <row r="12" spans="1:53" s="36" customFormat="1" ht="12" customHeight="1" x14ac:dyDescent="0.2">
      <c r="A12" s="52">
        <f>'РБ10 BB| FIT18'!A12</f>
        <v>1</v>
      </c>
      <c r="B12" s="43">
        <f>'BAR BB| Open rates'!B12*0.9*0.9</f>
        <v>29808</v>
      </c>
      <c r="C12" s="43">
        <f>'BAR BB| Open rates'!C12*0.9*0.9</f>
        <v>31428</v>
      </c>
      <c r="D12" s="43">
        <f>'BAR BB| Open rates'!D12*0.9*0.9</f>
        <v>29808</v>
      </c>
      <c r="E12" s="43">
        <f>'BAR BB| Open rates'!E12*0.9*0.9</f>
        <v>26568</v>
      </c>
      <c r="F12" s="43">
        <f>'BAR BB| Open rates'!F12*0.9*0.9</f>
        <v>22437</v>
      </c>
      <c r="G12" s="43">
        <f>'BAR BB| Open rates'!G12*0.9*0.9</f>
        <v>26568</v>
      </c>
      <c r="H12" s="43">
        <f>'BAR BB| Open rates'!H12*0.9*0.9</f>
        <v>22437</v>
      </c>
      <c r="I12" s="43">
        <f>'BAR BB| Open rates'!I12*0.9*0.9</f>
        <v>26568</v>
      </c>
      <c r="J12" s="43">
        <f>'BAR BB| Open rates'!J12*0.9*0.9</f>
        <v>19035</v>
      </c>
      <c r="K12" s="43">
        <f>'BAR BB| Open rates'!K12*0.9*0.9</f>
        <v>19035</v>
      </c>
      <c r="L12" s="43">
        <f>'BAR BB| Open rates'!L12*0.9*0.9</f>
        <v>17172</v>
      </c>
      <c r="M12" s="43">
        <f>'BAR BB| Open rates'!M12*0.9*0.9</f>
        <v>19035</v>
      </c>
      <c r="N12" s="43">
        <f>'BAR BB| Open rates'!N12*0.9*0.9</f>
        <v>19035</v>
      </c>
      <c r="O12" s="43">
        <f>'BAR BB| Open rates'!O12*0.9*0.9</f>
        <v>19035</v>
      </c>
      <c r="P12" s="43">
        <f>'BAR BB| Open rates'!P12*0.9*0.9</f>
        <v>19035</v>
      </c>
      <c r="Q12" s="43">
        <f>'BAR BB| Open rates'!Q12*0.9*0.9</f>
        <v>26568</v>
      </c>
      <c r="R12" s="43">
        <f>'BAR BB| Open rates'!R12*0.9*0.9</f>
        <v>22437</v>
      </c>
      <c r="S12" s="43">
        <f>'BAR BB| Open rates'!S12*0.9*0.9</f>
        <v>19035</v>
      </c>
      <c r="T12" s="43">
        <f>'BAR BB| Open rates'!T12*0.9*0.9</f>
        <v>22437</v>
      </c>
      <c r="U12" s="43">
        <f>'BAR BB| Open rates'!U12*0.9*0.9</f>
        <v>19035</v>
      </c>
      <c r="V12" s="43">
        <f>'BAR BB| Open rates'!V12*0.9*0.9</f>
        <v>29808</v>
      </c>
      <c r="W12" s="43">
        <f>'BAR BB| Open rates'!W12*0.9*0.9</f>
        <v>19035</v>
      </c>
      <c r="X12" s="43">
        <f>'BAR BB| Open rates'!X12*0.9*0.9</f>
        <v>22437</v>
      </c>
      <c r="Y12" s="43">
        <f>'BAR BB| Open rates'!Y12*0.9*0.9</f>
        <v>26568</v>
      </c>
      <c r="Z12" s="43">
        <f>'BAR BB| Open rates'!Z12*0.9*0.9</f>
        <v>29808</v>
      </c>
      <c r="AA12" s="43">
        <f>'BAR BB| Open rates'!AA12*0.9*0.9</f>
        <v>26568</v>
      </c>
      <c r="AB12" s="43">
        <f>'BAR BB| Open rates'!AB12*0.9*0.9</f>
        <v>29808</v>
      </c>
      <c r="AC12" s="43">
        <f>'BAR BB| Open rates'!AC12*0.9*0.9</f>
        <v>26568</v>
      </c>
      <c r="AD12" s="43">
        <f>'BAR BB| Open rates'!AD12*0.9*0.9</f>
        <v>29808</v>
      </c>
      <c r="AE12" s="43">
        <f>'BAR BB| Open rates'!AE12*0.9*0.9</f>
        <v>26568</v>
      </c>
      <c r="AF12" s="43">
        <f>'BAR BB| Open rates'!AF12*0.9*0.9</f>
        <v>29808</v>
      </c>
      <c r="AG12" s="43">
        <f>'BAR BB| Open rates'!AG12*0.9*0.9</f>
        <v>26568</v>
      </c>
      <c r="AH12" s="43">
        <f>'BAR BB| Open rates'!AH12*0.9*0.9</f>
        <v>29808</v>
      </c>
      <c r="AI12" s="43">
        <f>'BAR BB| Open rates'!AI12*0.9*0.9</f>
        <v>34506</v>
      </c>
      <c r="AJ12" s="43">
        <f>'BAR BB| Open rates'!AJ12*0.9*0.9</f>
        <v>29808</v>
      </c>
      <c r="AK12" s="43">
        <f>'BAR BB| Open rates'!AK12*0.9*0.9</f>
        <v>34506</v>
      </c>
      <c r="AL12" s="43">
        <f>'BAR BB| Open rates'!AL12*0.9*0.9</f>
        <v>29808</v>
      </c>
      <c r="AM12" s="43">
        <f>'BAR BB| Open rates'!AM12*0.9*0.9</f>
        <v>34506</v>
      </c>
      <c r="AN12" s="43">
        <f>'BAR BB| Open rates'!AN12*0.9*0.9</f>
        <v>34506</v>
      </c>
      <c r="AO12" s="43">
        <f>'BAR BB| Open rates'!AO12*0.9*0.9</f>
        <v>54108</v>
      </c>
      <c r="AP12" s="43">
        <f>'BAR BB| Open rates'!AP12*0.9*0.9</f>
        <v>34506</v>
      </c>
      <c r="AQ12" s="43">
        <f>'BAR BB| Open rates'!AQ12*0.9*0.9</f>
        <v>34506</v>
      </c>
      <c r="AR12" s="43">
        <f>'BAR BB| Open rates'!AR12*0.9*0.9</f>
        <v>26568</v>
      </c>
      <c r="AS12" s="43">
        <f>'BAR BB| Open rates'!AS12*0.9*0.9</f>
        <v>22437</v>
      </c>
      <c r="AT12" s="43">
        <f>'BAR BB| Open rates'!AT12*0.9*0.9</f>
        <v>26568</v>
      </c>
      <c r="AU12" s="43">
        <f>'BAR BB| Open rates'!AU12*0.9*0.9</f>
        <v>22437</v>
      </c>
      <c r="AV12" s="43">
        <f>'BAR BB| Open rates'!AV12*0.9*0.9</f>
        <v>26568</v>
      </c>
      <c r="AW12" s="43">
        <f>'BAR BB| Open rates'!AW12*0.9*0.9</f>
        <v>22437</v>
      </c>
      <c r="AX12" s="43">
        <f>'BAR BB| Open rates'!AX12*0.9*0.9</f>
        <v>26568</v>
      </c>
      <c r="AY12" s="43">
        <f>'BAR BB| Open rates'!AY12*0.9*0.9</f>
        <v>22437</v>
      </c>
      <c r="AZ12" s="43">
        <f>'BAR BB| Open rates'!AZ12*0.9*0.9</f>
        <v>26568</v>
      </c>
      <c r="BA12" s="43">
        <f>'BAR BB| Open rates'!BA12*0.9*0.9</f>
        <v>22437</v>
      </c>
    </row>
    <row r="13" spans="1:53" s="36" customFormat="1" ht="12" customHeight="1" x14ac:dyDescent="0.2">
      <c r="A13" s="52">
        <f>'РБ10 BB| FIT18'!A13</f>
        <v>2</v>
      </c>
      <c r="B13" s="43">
        <f>'BAR BB| Open rates'!B13*0.9*0.9</f>
        <v>31428</v>
      </c>
      <c r="C13" s="43">
        <f>'BAR BB| Open rates'!C13*0.9*0.9</f>
        <v>33048</v>
      </c>
      <c r="D13" s="43">
        <f>'BAR BB| Open rates'!D13*0.9*0.9</f>
        <v>31428</v>
      </c>
      <c r="E13" s="43">
        <f>'BAR BB| Open rates'!E13*0.9*0.9</f>
        <v>28188</v>
      </c>
      <c r="F13" s="43">
        <f>'BAR BB| Open rates'!F13*0.9*0.9</f>
        <v>24057</v>
      </c>
      <c r="G13" s="43">
        <f>'BAR BB| Open rates'!G13*0.9*0.9</f>
        <v>28188</v>
      </c>
      <c r="H13" s="43">
        <f>'BAR BB| Open rates'!H13*0.9*0.9</f>
        <v>24057</v>
      </c>
      <c r="I13" s="43">
        <f>'BAR BB| Open rates'!I13*0.9*0.9</f>
        <v>28188</v>
      </c>
      <c r="J13" s="43">
        <f>'BAR BB| Open rates'!J13*0.9*0.9</f>
        <v>20655</v>
      </c>
      <c r="K13" s="43">
        <f>'BAR BB| Open rates'!K13*0.9*0.9</f>
        <v>20655</v>
      </c>
      <c r="L13" s="43">
        <f>'BAR BB| Open rates'!L13*0.9*0.9</f>
        <v>18792</v>
      </c>
      <c r="M13" s="43">
        <f>'BAR BB| Open rates'!M13*0.9*0.9</f>
        <v>20655</v>
      </c>
      <c r="N13" s="43">
        <f>'BAR BB| Open rates'!N13*0.9*0.9</f>
        <v>20655</v>
      </c>
      <c r="O13" s="43">
        <f>'BAR BB| Open rates'!O13*0.9*0.9</f>
        <v>20655</v>
      </c>
      <c r="P13" s="43">
        <f>'BAR BB| Open rates'!P13*0.9*0.9</f>
        <v>20655</v>
      </c>
      <c r="Q13" s="43">
        <f>'BAR BB| Open rates'!Q13*0.9*0.9</f>
        <v>28188</v>
      </c>
      <c r="R13" s="43">
        <f>'BAR BB| Open rates'!R13*0.9*0.9</f>
        <v>24057</v>
      </c>
      <c r="S13" s="43">
        <f>'BAR BB| Open rates'!S13*0.9*0.9</f>
        <v>20655</v>
      </c>
      <c r="T13" s="43">
        <f>'BAR BB| Open rates'!T13*0.9*0.9</f>
        <v>24057</v>
      </c>
      <c r="U13" s="43">
        <f>'BAR BB| Open rates'!U13*0.9*0.9</f>
        <v>20655</v>
      </c>
      <c r="V13" s="43">
        <f>'BAR BB| Open rates'!V13*0.9*0.9</f>
        <v>31428</v>
      </c>
      <c r="W13" s="43">
        <f>'BAR BB| Open rates'!W13*0.9*0.9</f>
        <v>20655</v>
      </c>
      <c r="X13" s="43">
        <f>'BAR BB| Open rates'!X13*0.9*0.9</f>
        <v>24057</v>
      </c>
      <c r="Y13" s="43">
        <f>'BAR BB| Open rates'!Y13*0.9*0.9</f>
        <v>28188</v>
      </c>
      <c r="Z13" s="43">
        <f>'BAR BB| Open rates'!Z13*0.9*0.9</f>
        <v>31428</v>
      </c>
      <c r="AA13" s="43">
        <f>'BAR BB| Open rates'!AA13*0.9*0.9</f>
        <v>28188</v>
      </c>
      <c r="AB13" s="43">
        <f>'BAR BB| Open rates'!AB13*0.9*0.9</f>
        <v>31428</v>
      </c>
      <c r="AC13" s="43">
        <f>'BAR BB| Open rates'!AC13*0.9*0.9</f>
        <v>28188</v>
      </c>
      <c r="AD13" s="43">
        <f>'BAR BB| Open rates'!AD13*0.9*0.9</f>
        <v>31428</v>
      </c>
      <c r="AE13" s="43">
        <f>'BAR BB| Open rates'!AE13*0.9*0.9</f>
        <v>28188</v>
      </c>
      <c r="AF13" s="43">
        <f>'BAR BB| Open rates'!AF13*0.9*0.9</f>
        <v>31428</v>
      </c>
      <c r="AG13" s="43">
        <f>'BAR BB| Open rates'!AG13*0.9*0.9</f>
        <v>28188</v>
      </c>
      <c r="AH13" s="43">
        <f>'BAR BB| Open rates'!AH13*0.9*0.9</f>
        <v>31428</v>
      </c>
      <c r="AI13" s="43">
        <f>'BAR BB| Open rates'!AI13*0.9*0.9</f>
        <v>36126</v>
      </c>
      <c r="AJ13" s="43">
        <f>'BAR BB| Open rates'!AJ13*0.9*0.9</f>
        <v>31428</v>
      </c>
      <c r="AK13" s="43">
        <f>'BAR BB| Open rates'!AK13*0.9*0.9</f>
        <v>36126</v>
      </c>
      <c r="AL13" s="43">
        <f>'BAR BB| Open rates'!AL13*0.9*0.9</f>
        <v>31428</v>
      </c>
      <c r="AM13" s="43">
        <f>'BAR BB| Open rates'!AM13*0.9*0.9</f>
        <v>36126</v>
      </c>
      <c r="AN13" s="43">
        <f>'BAR BB| Open rates'!AN13*0.9*0.9</f>
        <v>36126</v>
      </c>
      <c r="AO13" s="43">
        <f>'BAR BB| Open rates'!AO13*0.9*0.9</f>
        <v>55728</v>
      </c>
      <c r="AP13" s="43">
        <f>'BAR BB| Open rates'!AP13*0.9*0.9</f>
        <v>36126</v>
      </c>
      <c r="AQ13" s="43">
        <f>'BAR BB| Open rates'!AQ13*0.9*0.9</f>
        <v>36126</v>
      </c>
      <c r="AR13" s="43">
        <f>'BAR BB| Open rates'!AR13*0.9*0.9</f>
        <v>28188</v>
      </c>
      <c r="AS13" s="43">
        <f>'BAR BB| Open rates'!AS13*0.9*0.9</f>
        <v>24057</v>
      </c>
      <c r="AT13" s="43">
        <f>'BAR BB| Open rates'!AT13*0.9*0.9</f>
        <v>28188</v>
      </c>
      <c r="AU13" s="43">
        <f>'BAR BB| Open rates'!AU13*0.9*0.9</f>
        <v>24057</v>
      </c>
      <c r="AV13" s="43">
        <f>'BAR BB| Open rates'!AV13*0.9*0.9</f>
        <v>28188</v>
      </c>
      <c r="AW13" s="43">
        <f>'BAR BB| Open rates'!AW13*0.9*0.9</f>
        <v>24057</v>
      </c>
      <c r="AX13" s="43">
        <f>'BAR BB| Open rates'!AX13*0.9*0.9</f>
        <v>28188</v>
      </c>
      <c r="AY13" s="43">
        <f>'BAR BB| Open rates'!AY13*0.9*0.9</f>
        <v>24057</v>
      </c>
      <c r="AZ13" s="43">
        <f>'BAR BB| Open rates'!AZ13*0.9*0.9</f>
        <v>28188</v>
      </c>
      <c r="BA13" s="43">
        <f>'BAR BB| Open rates'!BA13*0.9*0.9</f>
        <v>24057</v>
      </c>
    </row>
    <row r="14" spans="1:53" s="36" customFormat="1" ht="12" customHeight="1" x14ac:dyDescent="0.2">
      <c r="A14" s="146" t="str">
        <f>'РБ10 BB| FIT18'!A14</f>
        <v>Представительский люкс с видом на горы / Executive Suite Mountain View</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row>
    <row r="15" spans="1:53" s="36" customFormat="1" ht="12" customHeight="1" x14ac:dyDescent="0.2">
      <c r="A15" s="52">
        <f>'РБ10 BB| FIT18'!A15</f>
        <v>1</v>
      </c>
      <c r="B15" s="43">
        <f>'BAR BB| Open rates'!B15*0.9*0.9</f>
        <v>35478</v>
      </c>
      <c r="C15" s="43">
        <f>'BAR BB| Open rates'!C15*0.9*0.9</f>
        <v>37098</v>
      </c>
      <c r="D15" s="43">
        <f>'BAR BB| Open rates'!D15*0.9*0.9</f>
        <v>35478</v>
      </c>
      <c r="E15" s="43">
        <f>'BAR BB| Open rates'!E15*0.9*0.9</f>
        <v>32238</v>
      </c>
      <c r="F15" s="43">
        <f>'BAR BB| Open rates'!F15*0.9*0.9</f>
        <v>28107</v>
      </c>
      <c r="G15" s="43">
        <f>'BAR BB| Open rates'!G15*0.9*0.9</f>
        <v>32238</v>
      </c>
      <c r="H15" s="43">
        <f>'BAR BB| Open rates'!H15*0.9*0.9</f>
        <v>28107</v>
      </c>
      <c r="I15" s="43">
        <f>'BAR BB| Open rates'!I15*0.9*0.9</f>
        <v>32238</v>
      </c>
      <c r="J15" s="43">
        <f>'BAR BB| Open rates'!J15*0.9*0.9</f>
        <v>24705</v>
      </c>
      <c r="K15" s="43">
        <f>'BAR BB| Open rates'!K15*0.9*0.9</f>
        <v>24705</v>
      </c>
      <c r="L15" s="43">
        <f>'BAR BB| Open rates'!L15*0.9*0.9</f>
        <v>22842</v>
      </c>
      <c r="M15" s="43">
        <f>'BAR BB| Open rates'!M15*0.9*0.9</f>
        <v>24705</v>
      </c>
      <c r="N15" s="43">
        <f>'BAR BB| Open rates'!N15*0.9*0.9</f>
        <v>24705</v>
      </c>
      <c r="O15" s="43">
        <f>'BAR BB| Open rates'!O15*0.9*0.9</f>
        <v>24705</v>
      </c>
      <c r="P15" s="43">
        <f>'BAR BB| Open rates'!P15*0.9*0.9</f>
        <v>24705</v>
      </c>
      <c r="Q15" s="43">
        <f>'BAR BB| Open rates'!Q15*0.9*0.9</f>
        <v>32238</v>
      </c>
      <c r="R15" s="43">
        <f>'BAR BB| Open rates'!R15*0.9*0.9</f>
        <v>28107</v>
      </c>
      <c r="S15" s="43">
        <f>'BAR BB| Open rates'!S15*0.9*0.9</f>
        <v>24705</v>
      </c>
      <c r="T15" s="43">
        <f>'BAR BB| Open rates'!T15*0.9*0.9</f>
        <v>28107</v>
      </c>
      <c r="U15" s="43">
        <f>'BAR BB| Open rates'!U15*0.9*0.9</f>
        <v>24705</v>
      </c>
      <c r="V15" s="43">
        <f>'BAR BB| Open rates'!V15*0.9*0.9</f>
        <v>35478</v>
      </c>
      <c r="W15" s="43">
        <f>'BAR BB| Open rates'!W15*0.9*0.9</f>
        <v>24705</v>
      </c>
      <c r="X15" s="43">
        <f>'BAR BB| Open rates'!X15*0.9*0.9</f>
        <v>28107</v>
      </c>
      <c r="Y15" s="43">
        <f>'BAR BB| Open rates'!Y15*0.9*0.9</f>
        <v>35478</v>
      </c>
      <c r="Z15" s="43">
        <f>'BAR BB| Open rates'!Z15*0.9*0.9</f>
        <v>38718</v>
      </c>
      <c r="AA15" s="43">
        <f>'BAR BB| Open rates'!AA15*0.9*0.9</f>
        <v>35478</v>
      </c>
      <c r="AB15" s="43">
        <f>'BAR BB| Open rates'!AB15*0.9*0.9</f>
        <v>38718</v>
      </c>
      <c r="AC15" s="43">
        <f>'BAR BB| Open rates'!AC15*0.9*0.9</f>
        <v>35478</v>
      </c>
      <c r="AD15" s="43">
        <f>'BAR BB| Open rates'!AD15*0.9*0.9</f>
        <v>38718</v>
      </c>
      <c r="AE15" s="43">
        <f>'BAR BB| Open rates'!AE15*0.9*0.9</f>
        <v>35478</v>
      </c>
      <c r="AF15" s="43">
        <f>'BAR BB| Open rates'!AF15*0.9*0.9</f>
        <v>38718</v>
      </c>
      <c r="AG15" s="43">
        <f>'BAR BB| Open rates'!AG15*0.9*0.9</f>
        <v>35478</v>
      </c>
      <c r="AH15" s="43">
        <f>'BAR BB| Open rates'!AH15*0.9*0.9</f>
        <v>38718</v>
      </c>
      <c r="AI15" s="43">
        <f>'BAR BB| Open rates'!AI15*0.9*0.9</f>
        <v>43416</v>
      </c>
      <c r="AJ15" s="43">
        <f>'BAR BB| Open rates'!AJ15*0.9*0.9</f>
        <v>38718</v>
      </c>
      <c r="AK15" s="43">
        <f>'BAR BB| Open rates'!AK15*0.9*0.9</f>
        <v>43416</v>
      </c>
      <c r="AL15" s="43">
        <f>'BAR BB| Open rates'!AL15*0.9*0.9</f>
        <v>38718</v>
      </c>
      <c r="AM15" s="43">
        <f>'BAR BB| Open rates'!AM15*0.9*0.9</f>
        <v>43416</v>
      </c>
      <c r="AN15" s="43">
        <f>'BAR BB| Open rates'!AN15*0.9*0.9</f>
        <v>43416</v>
      </c>
      <c r="AO15" s="43">
        <f>'BAR BB| Open rates'!AO15*0.9*0.9</f>
        <v>63018</v>
      </c>
      <c r="AP15" s="43">
        <f>'BAR BB| Open rates'!AP15*0.9*0.9</f>
        <v>43416</v>
      </c>
      <c r="AQ15" s="43">
        <f>'BAR BB| Open rates'!AQ15*0.9*0.9</f>
        <v>43416</v>
      </c>
      <c r="AR15" s="43">
        <f>'BAR BB| Open rates'!AR15*0.9*0.9</f>
        <v>32238</v>
      </c>
      <c r="AS15" s="43">
        <f>'BAR BB| Open rates'!AS15*0.9*0.9</f>
        <v>28107</v>
      </c>
      <c r="AT15" s="43">
        <f>'BAR BB| Open rates'!AT15*0.9*0.9</f>
        <v>32238</v>
      </c>
      <c r="AU15" s="43">
        <f>'BAR BB| Open rates'!AU15*0.9*0.9</f>
        <v>28107</v>
      </c>
      <c r="AV15" s="43">
        <f>'BAR BB| Open rates'!AV15*0.9*0.9</f>
        <v>32238</v>
      </c>
      <c r="AW15" s="43">
        <f>'BAR BB| Open rates'!AW15*0.9*0.9</f>
        <v>28107</v>
      </c>
      <c r="AX15" s="43">
        <f>'BAR BB| Open rates'!AX15*0.9*0.9</f>
        <v>32238</v>
      </c>
      <c r="AY15" s="43">
        <f>'BAR BB| Open rates'!AY15*0.9*0.9</f>
        <v>28107</v>
      </c>
      <c r="AZ15" s="43">
        <f>'BAR BB| Open rates'!AZ15*0.9*0.9</f>
        <v>32238</v>
      </c>
      <c r="BA15" s="43">
        <f>'BAR BB| Open rates'!BA15*0.9*0.9</f>
        <v>28107</v>
      </c>
    </row>
    <row r="16" spans="1:53" s="36" customFormat="1" ht="12" customHeight="1" x14ac:dyDescent="0.2">
      <c r="A16" s="52">
        <f>'РБ10 BB| FIT18'!A16</f>
        <v>2</v>
      </c>
      <c r="B16" s="43">
        <f>'BAR BB| Open rates'!B16*0.9*0.9</f>
        <v>37098</v>
      </c>
      <c r="C16" s="43">
        <f>'BAR BB| Open rates'!C16*0.9*0.9</f>
        <v>38718</v>
      </c>
      <c r="D16" s="43">
        <f>'BAR BB| Open rates'!D16*0.9*0.9</f>
        <v>37098</v>
      </c>
      <c r="E16" s="43">
        <f>'BAR BB| Open rates'!E16*0.9*0.9</f>
        <v>33858</v>
      </c>
      <c r="F16" s="43">
        <f>'BAR BB| Open rates'!F16*0.9*0.9</f>
        <v>29727</v>
      </c>
      <c r="G16" s="43">
        <f>'BAR BB| Open rates'!G16*0.9*0.9</f>
        <v>33858</v>
      </c>
      <c r="H16" s="43">
        <f>'BAR BB| Open rates'!H16*0.9*0.9</f>
        <v>29727</v>
      </c>
      <c r="I16" s="43">
        <f>'BAR BB| Open rates'!I16*0.9*0.9</f>
        <v>33858</v>
      </c>
      <c r="J16" s="43">
        <f>'BAR BB| Open rates'!J16*0.9*0.9</f>
        <v>26325</v>
      </c>
      <c r="K16" s="43">
        <f>'BAR BB| Open rates'!K16*0.9*0.9</f>
        <v>26325</v>
      </c>
      <c r="L16" s="43">
        <f>'BAR BB| Open rates'!L16*0.9*0.9</f>
        <v>24462</v>
      </c>
      <c r="M16" s="43">
        <f>'BAR BB| Open rates'!M16*0.9*0.9</f>
        <v>26325</v>
      </c>
      <c r="N16" s="43">
        <f>'BAR BB| Open rates'!N16*0.9*0.9</f>
        <v>26325</v>
      </c>
      <c r="O16" s="43">
        <f>'BAR BB| Open rates'!O16*0.9*0.9</f>
        <v>26325</v>
      </c>
      <c r="P16" s="43">
        <f>'BAR BB| Open rates'!P16*0.9*0.9</f>
        <v>26325</v>
      </c>
      <c r="Q16" s="43">
        <f>'BAR BB| Open rates'!Q16*0.9*0.9</f>
        <v>33858</v>
      </c>
      <c r="R16" s="43">
        <f>'BAR BB| Open rates'!R16*0.9*0.9</f>
        <v>29727</v>
      </c>
      <c r="S16" s="43">
        <f>'BAR BB| Open rates'!S16*0.9*0.9</f>
        <v>26325</v>
      </c>
      <c r="T16" s="43">
        <f>'BAR BB| Open rates'!T16*0.9*0.9</f>
        <v>29727</v>
      </c>
      <c r="U16" s="43">
        <f>'BAR BB| Open rates'!U16*0.9*0.9</f>
        <v>26325</v>
      </c>
      <c r="V16" s="43">
        <f>'BAR BB| Open rates'!V16*0.9*0.9</f>
        <v>37098</v>
      </c>
      <c r="W16" s="43">
        <f>'BAR BB| Open rates'!W16*0.9*0.9</f>
        <v>26325</v>
      </c>
      <c r="X16" s="43">
        <f>'BAR BB| Open rates'!X16*0.9*0.9</f>
        <v>29727</v>
      </c>
      <c r="Y16" s="43">
        <f>'BAR BB| Open rates'!Y16*0.9*0.9</f>
        <v>37098</v>
      </c>
      <c r="Z16" s="43">
        <f>'BAR BB| Open rates'!Z16*0.9*0.9</f>
        <v>40338</v>
      </c>
      <c r="AA16" s="43">
        <f>'BAR BB| Open rates'!AA16*0.9*0.9</f>
        <v>37098</v>
      </c>
      <c r="AB16" s="43">
        <f>'BAR BB| Open rates'!AB16*0.9*0.9</f>
        <v>40338</v>
      </c>
      <c r="AC16" s="43">
        <f>'BAR BB| Open rates'!AC16*0.9*0.9</f>
        <v>37098</v>
      </c>
      <c r="AD16" s="43">
        <f>'BAR BB| Open rates'!AD16*0.9*0.9</f>
        <v>40338</v>
      </c>
      <c r="AE16" s="43">
        <f>'BAR BB| Open rates'!AE16*0.9*0.9</f>
        <v>37098</v>
      </c>
      <c r="AF16" s="43">
        <f>'BAR BB| Open rates'!AF16*0.9*0.9</f>
        <v>40338</v>
      </c>
      <c r="AG16" s="43">
        <f>'BAR BB| Open rates'!AG16*0.9*0.9</f>
        <v>37098</v>
      </c>
      <c r="AH16" s="43">
        <f>'BAR BB| Open rates'!AH16*0.9*0.9</f>
        <v>40338</v>
      </c>
      <c r="AI16" s="43">
        <f>'BAR BB| Open rates'!AI16*0.9*0.9</f>
        <v>45036</v>
      </c>
      <c r="AJ16" s="43">
        <f>'BAR BB| Open rates'!AJ16*0.9*0.9</f>
        <v>40338</v>
      </c>
      <c r="AK16" s="43">
        <f>'BAR BB| Open rates'!AK16*0.9*0.9</f>
        <v>45036</v>
      </c>
      <c r="AL16" s="43">
        <f>'BAR BB| Open rates'!AL16*0.9*0.9</f>
        <v>40338</v>
      </c>
      <c r="AM16" s="43">
        <f>'BAR BB| Open rates'!AM16*0.9*0.9</f>
        <v>45036</v>
      </c>
      <c r="AN16" s="43">
        <f>'BAR BB| Open rates'!AN16*0.9*0.9</f>
        <v>45036</v>
      </c>
      <c r="AO16" s="43">
        <f>'BAR BB| Open rates'!AO16*0.9*0.9</f>
        <v>64638</v>
      </c>
      <c r="AP16" s="43">
        <f>'BAR BB| Open rates'!AP16*0.9*0.9</f>
        <v>45036</v>
      </c>
      <c r="AQ16" s="43">
        <f>'BAR BB| Open rates'!AQ16*0.9*0.9</f>
        <v>45036</v>
      </c>
      <c r="AR16" s="43">
        <f>'BAR BB| Open rates'!AR16*0.9*0.9</f>
        <v>33858</v>
      </c>
      <c r="AS16" s="43">
        <f>'BAR BB| Open rates'!AS16*0.9*0.9</f>
        <v>29727</v>
      </c>
      <c r="AT16" s="43">
        <f>'BAR BB| Open rates'!AT16*0.9*0.9</f>
        <v>33858</v>
      </c>
      <c r="AU16" s="43">
        <f>'BAR BB| Open rates'!AU16*0.9*0.9</f>
        <v>29727</v>
      </c>
      <c r="AV16" s="43">
        <f>'BAR BB| Open rates'!AV16*0.9*0.9</f>
        <v>33858</v>
      </c>
      <c r="AW16" s="43">
        <f>'BAR BB| Open rates'!AW16*0.9*0.9</f>
        <v>29727</v>
      </c>
      <c r="AX16" s="43">
        <f>'BAR BB| Open rates'!AX16*0.9*0.9</f>
        <v>33858</v>
      </c>
      <c r="AY16" s="43">
        <f>'BAR BB| Open rates'!AY16*0.9*0.9</f>
        <v>29727</v>
      </c>
      <c r="AZ16" s="43">
        <f>'BAR BB| Open rates'!AZ16*0.9*0.9</f>
        <v>33858</v>
      </c>
      <c r="BA16" s="43">
        <f>'BAR BB| Open rates'!BA16*0.9*0.9</f>
        <v>29727</v>
      </c>
    </row>
    <row r="17" spans="1:53" s="36" customFormat="1" ht="12" customHeight="1" x14ac:dyDescent="0.2">
      <c r="A17" s="146" t="str">
        <f>'РБ10 BB| FIT18'!A17</f>
        <v xml:space="preserve">Апартаменты с одной спальней / 1 Bedroom Apartments </v>
      </c>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row>
    <row r="18" spans="1:53" s="36" customFormat="1" ht="12" customHeight="1" x14ac:dyDescent="0.2">
      <c r="A18" s="52" t="str">
        <f>'РБ10 BB| FIT18'!A18</f>
        <v>от 1 до 2</v>
      </c>
      <c r="B18" s="43">
        <f>'BAR BB| Open rates'!B18*0.9*0.9</f>
        <v>32319</v>
      </c>
      <c r="C18" s="43">
        <f>'BAR BB| Open rates'!C18*0.9*0.9</f>
        <v>33939</v>
      </c>
      <c r="D18" s="43">
        <f>'BAR BB| Open rates'!D18*0.9*0.9</f>
        <v>32319</v>
      </c>
      <c r="E18" s="43">
        <f>'BAR BB| Open rates'!E18*0.9*0.9</f>
        <v>29079</v>
      </c>
      <c r="F18" s="43">
        <f>'BAR BB| Open rates'!F18*0.9*0.9</f>
        <v>24948</v>
      </c>
      <c r="G18" s="43">
        <f>'BAR BB| Open rates'!G18*0.9*0.9</f>
        <v>29079</v>
      </c>
      <c r="H18" s="43">
        <f>'BAR BB| Open rates'!H18*0.9*0.9</f>
        <v>24948</v>
      </c>
      <c r="I18" s="43">
        <f>'BAR BB| Open rates'!I18*0.9*0.9</f>
        <v>29079</v>
      </c>
      <c r="J18" s="43">
        <f>'BAR BB| Open rates'!J18*0.9*0.9</f>
        <v>21546</v>
      </c>
      <c r="K18" s="43">
        <f>'BAR BB| Open rates'!K18*0.9*0.9</f>
        <v>21546</v>
      </c>
      <c r="L18" s="43">
        <f>'BAR BB| Open rates'!L18*0.9*0.9</f>
        <v>19683</v>
      </c>
      <c r="M18" s="43">
        <f>'BAR BB| Open rates'!M18*0.9*0.9</f>
        <v>21546</v>
      </c>
      <c r="N18" s="43">
        <f>'BAR BB| Open rates'!N18*0.9*0.9</f>
        <v>21546</v>
      </c>
      <c r="O18" s="43">
        <f>'BAR BB| Open rates'!O18*0.9*0.9</f>
        <v>21546</v>
      </c>
      <c r="P18" s="43">
        <f>'BAR BB| Open rates'!P18*0.9*0.9</f>
        <v>21546</v>
      </c>
      <c r="Q18" s="43">
        <f>'BAR BB| Open rates'!Q18*0.9*0.9</f>
        <v>29079</v>
      </c>
      <c r="R18" s="43">
        <f>'BAR BB| Open rates'!R18*0.9*0.9</f>
        <v>24948</v>
      </c>
      <c r="S18" s="43">
        <f>'BAR BB| Open rates'!S18*0.9*0.9</f>
        <v>21546</v>
      </c>
      <c r="T18" s="43">
        <f>'BAR BB| Open rates'!T18*0.9*0.9</f>
        <v>24948</v>
      </c>
      <c r="U18" s="43">
        <f>'BAR BB| Open rates'!U18*0.9*0.9</f>
        <v>21546</v>
      </c>
      <c r="V18" s="43">
        <f>'BAR BB| Open rates'!V18*0.9*0.9</f>
        <v>32319</v>
      </c>
      <c r="W18" s="43">
        <f>'BAR BB| Open rates'!W18*0.9*0.9</f>
        <v>21546</v>
      </c>
      <c r="X18" s="43">
        <f>'BAR BB| Open rates'!X18*0.9*0.9</f>
        <v>24948</v>
      </c>
      <c r="Y18" s="43">
        <f>'BAR BB| Open rates'!Y18*0.9*0.9</f>
        <v>36288</v>
      </c>
      <c r="Z18" s="43">
        <f>'BAR BB| Open rates'!Z18*0.9*0.9</f>
        <v>39528</v>
      </c>
      <c r="AA18" s="43">
        <f>'BAR BB| Open rates'!AA18*0.9*0.9</f>
        <v>36288</v>
      </c>
      <c r="AB18" s="43">
        <f>'BAR BB| Open rates'!AB18*0.9*0.9</f>
        <v>39528</v>
      </c>
      <c r="AC18" s="43">
        <f>'BAR BB| Open rates'!AC18*0.9*0.9</f>
        <v>36288</v>
      </c>
      <c r="AD18" s="43">
        <f>'BAR BB| Open rates'!AD18*0.9*0.9</f>
        <v>39528</v>
      </c>
      <c r="AE18" s="43">
        <f>'BAR BB| Open rates'!AE18*0.9*0.9</f>
        <v>36288</v>
      </c>
      <c r="AF18" s="43">
        <f>'BAR BB| Open rates'!AF18*0.9*0.9</f>
        <v>39528</v>
      </c>
      <c r="AG18" s="43">
        <f>'BAR BB| Open rates'!AG18*0.9*0.9</f>
        <v>36288</v>
      </c>
      <c r="AH18" s="43">
        <f>'BAR BB| Open rates'!AH18*0.9*0.9</f>
        <v>39528</v>
      </c>
      <c r="AI18" s="43">
        <f>'BAR BB| Open rates'!AI18*0.9*0.9</f>
        <v>44226</v>
      </c>
      <c r="AJ18" s="43">
        <f>'BAR BB| Open rates'!AJ18*0.9*0.9</f>
        <v>39528</v>
      </c>
      <c r="AK18" s="43">
        <f>'BAR BB| Open rates'!AK18*0.9*0.9</f>
        <v>44226</v>
      </c>
      <c r="AL18" s="43">
        <f>'BAR BB| Open rates'!AL18*0.9*0.9</f>
        <v>39528</v>
      </c>
      <c r="AM18" s="43">
        <f>'BAR BB| Open rates'!AM18*0.9*0.9</f>
        <v>44226</v>
      </c>
      <c r="AN18" s="43">
        <f>'BAR BB| Open rates'!AN18*0.9*0.9</f>
        <v>44226</v>
      </c>
      <c r="AO18" s="43">
        <f>'BAR BB| Open rates'!AO18*0.9*0.9</f>
        <v>63828</v>
      </c>
      <c r="AP18" s="43">
        <f>'BAR BB| Open rates'!AP18*0.9*0.9</f>
        <v>44226</v>
      </c>
      <c r="AQ18" s="43">
        <f>'BAR BB| Open rates'!AQ18*0.9*0.9</f>
        <v>44226</v>
      </c>
      <c r="AR18" s="43">
        <f>'BAR BB| Open rates'!AR18*0.9*0.9</f>
        <v>29079</v>
      </c>
      <c r="AS18" s="43">
        <f>'BAR BB| Open rates'!AS18*0.9*0.9</f>
        <v>24948</v>
      </c>
      <c r="AT18" s="43">
        <f>'BAR BB| Open rates'!AT18*0.9*0.9</f>
        <v>29079</v>
      </c>
      <c r="AU18" s="43">
        <f>'BAR BB| Open rates'!AU18*0.9*0.9</f>
        <v>24948</v>
      </c>
      <c r="AV18" s="43">
        <f>'BAR BB| Open rates'!AV18*0.9*0.9</f>
        <v>29079</v>
      </c>
      <c r="AW18" s="43">
        <f>'BAR BB| Open rates'!AW18*0.9*0.9</f>
        <v>24948</v>
      </c>
      <c r="AX18" s="43">
        <f>'BAR BB| Open rates'!AX18*0.9*0.9</f>
        <v>29079</v>
      </c>
      <c r="AY18" s="43">
        <f>'BAR BB| Open rates'!AY18*0.9*0.9</f>
        <v>24948</v>
      </c>
      <c r="AZ18" s="43">
        <f>'BAR BB| Open rates'!AZ18*0.9*0.9</f>
        <v>29079</v>
      </c>
      <c r="BA18" s="43">
        <f>'BAR BB| Open rates'!BA18*0.9*0.9</f>
        <v>24948</v>
      </c>
    </row>
    <row r="19" spans="1:53" s="36" customFormat="1" ht="12" customHeight="1" x14ac:dyDescent="0.2">
      <c r="A19" s="146" t="str">
        <f>'РБ10 BB| FIT18'!A19</f>
        <v xml:space="preserve">Улучшенные апартаменты с одной спальней / 1 Bedroom Superior Apartments </v>
      </c>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row>
    <row r="20" spans="1:53" s="36" customFormat="1" ht="12" customHeight="1" x14ac:dyDescent="0.2">
      <c r="A20" s="52" t="str">
        <f>'РБ10 BB| FIT18'!A20</f>
        <v>от 1 до 2</v>
      </c>
      <c r="B20" s="43">
        <f>'BAR BB| Open rates'!B20*0.9*0.9</f>
        <v>33129</v>
      </c>
      <c r="C20" s="43">
        <f>'BAR BB| Open rates'!C20*0.9*0.9</f>
        <v>34749</v>
      </c>
      <c r="D20" s="43">
        <f>'BAR BB| Open rates'!D20*0.9*0.9</f>
        <v>33129</v>
      </c>
      <c r="E20" s="43">
        <f>'BAR BB| Open rates'!E20*0.9*0.9</f>
        <v>29889</v>
      </c>
      <c r="F20" s="43">
        <f>'BAR BB| Open rates'!F20*0.9*0.9</f>
        <v>25758</v>
      </c>
      <c r="G20" s="43">
        <f>'BAR BB| Open rates'!G20*0.9*0.9</f>
        <v>29889</v>
      </c>
      <c r="H20" s="43">
        <f>'BAR BB| Open rates'!H20*0.9*0.9</f>
        <v>25758</v>
      </c>
      <c r="I20" s="43">
        <f>'BAR BB| Open rates'!I20*0.9*0.9</f>
        <v>29889</v>
      </c>
      <c r="J20" s="43">
        <f>'BAR BB| Open rates'!J20*0.9*0.9</f>
        <v>22356</v>
      </c>
      <c r="K20" s="43">
        <f>'BAR BB| Open rates'!K20*0.9*0.9</f>
        <v>22356</v>
      </c>
      <c r="L20" s="43">
        <f>'BAR BB| Open rates'!L20*0.9*0.9</f>
        <v>20493</v>
      </c>
      <c r="M20" s="43">
        <f>'BAR BB| Open rates'!M20*0.9*0.9</f>
        <v>22356</v>
      </c>
      <c r="N20" s="43">
        <f>'BAR BB| Open rates'!N20*0.9*0.9</f>
        <v>22356</v>
      </c>
      <c r="O20" s="43">
        <f>'BAR BB| Open rates'!O20*0.9*0.9</f>
        <v>22356</v>
      </c>
      <c r="P20" s="43">
        <f>'BAR BB| Open rates'!P20*0.9*0.9</f>
        <v>22356</v>
      </c>
      <c r="Q20" s="43">
        <f>'BAR BB| Open rates'!Q20*0.9*0.9</f>
        <v>29889</v>
      </c>
      <c r="R20" s="43">
        <f>'BAR BB| Open rates'!R20*0.9*0.9</f>
        <v>25758</v>
      </c>
      <c r="S20" s="43">
        <f>'BAR BB| Open rates'!S20*0.9*0.9</f>
        <v>22356</v>
      </c>
      <c r="T20" s="43">
        <f>'BAR BB| Open rates'!T20*0.9*0.9</f>
        <v>25758</v>
      </c>
      <c r="U20" s="43">
        <f>'BAR BB| Open rates'!U20*0.9*0.9</f>
        <v>22356</v>
      </c>
      <c r="V20" s="43">
        <f>'BAR BB| Open rates'!V20*0.9*0.9</f>
        <v>33129</v>
      </c>
      <c r="W20" s="43">
        <f>'BAR BB| Open rates'!W20*0.9*0.9</f>
        <v>22356</v>
      </c>
      <c r="X20" s="43">
        <f>'BAR BB| Open rates'!X20*0.9*0.9</f>
        <v>25758</v>
      </c>
      <c r="Y20" s="43">
        <f>'BAR BB| Open rates'!Y20*0.9*0.9</f>
        <v>37098</v>
      </c>
      <c r="Z20" s="43">
        <f>'BAR BB| Open rates'!Z20*0.9*0.9</f>
        <v>40338</v>
      </c>
      <c r="AA20" s="43">
        <f>'BAR BB| Open rates'!AA20*0.9*0.9</f>
        <v>37098</v>
      </c>
      <c r="AB20" s="43">
        <f>'BAR BB| Open rates'!AB20*0.9*0.9</f>
        <v>40338</v>
      </c>
      <c r="AC20" s="43">
        <f>'BAR BB| Open rates'!AC20*0.9*0.9</f>
        <v>37098</v>
      </c>
      <c r="AD20" s="43">
        <f>'BAR BB| Open rates'!AD20*0.9*0.9</f>
        <v>40338</v>
      </c>
      <c r="AE20" s="43">
        <f>'BAR BB| Open rates'!AE20*0.9*0.9</f>
        <v>37098</v>
      </c>
      <c r="AF20" s="43">
        <f>'BAR BB| Open rates'!AF20*0.9*0.9</f>
        <v>40338</v>
      </c>
      <c r="AG20" s="43">
        <f>'BAR BB| Open rates'!AG20*0.9*0.9</f>
        <v>37098</v>
      </c>
      <c r="AH20" s="43">
        <f>'BAR BB| Open rates'!AH20*0.9*0.9</f>
        <v>40338</v>
      </c>
      <c r="AI20" s="43">
        <f>'BAR BB| Open rates'!AI20*0.9*0.9</f>
        <v>45036</v>
      </c>
      <c r="AJ20" s="43">
        <f>'BAR BB| Open rates'!AJ20*0.9*0.9</f>
        <v>40338</v>
      </c>
      <c r="AK20" s="43">
        <f>'BAR BB| Open rates'!AK20*0.9*0.9</f>
        <v>45036</v>
      </c>
      <c r="AL20" s="43">
        <f>'BAR BB| Open rates'!AL20*0.9*0.9</f>
        <v>40338</v>
      </c>
      <c r="AM20" s="43">
        <f>'BAR BB| Open rates'!AM20*0.9*0.9</f>
        <v>45036</v>
      </c>
      <c r="AN20" s="43">
        <f>'BAR BB| Open rates'!AN20*0.9*0.9</f>
        <v>45036</v>
      </c>
      <c r="AO20" s="43">
        <f>'BAR BB| Open rates'!AO20*0.9*0.9</f>
        <v>64638</v>
      </c>
      <c r="AP20" s="43">
        <f>'BAR BB| Open rates'!AP20*0.9*0.9</f>
        <v>45036</v>
      </c>
      <c r="AQ20" s="43">
        <f>'BAR BB| Open rates'!AQ20*0.9*0.9</f>
        <v>45036</v>
      </c>
      <c r="AR20" s="43">
        <f>'BAR BB| Open rates'!AR20*0.9*0.9</f>
        <v>29889</v>
      </c>
      <c r="AS20" s="43">
        <f>'BAR BB| Open rates'!AS20*0.9*0.9</f>
        <v>25758</v>
      </c>
      <c r="AT20" s="43">
        <f>'BAR BB| Open rates'!AT20*0.9*0.9</f>
        <v>29889</v>
      </c>
      <c r="AU20" s="43">
        <f>'BAR BB| Open rates'!AU20*0.9*0.9</f>
        <v>25758</v>
      </c>
      <c r="AV20" s="43">
        <f>'BAR BB| Open rates'!AV20*0.9*0.9</f>
        <v>29889</v>
      </c>
      <c r="AW20" s="43">
        <f>'BAR BB| Open rates'!AW20*0.9*0.9</f>
        <v>25758</v>
      </c>
      <c r="AX20" s="43">
        <f>'BAR BB| Open rates'!AX20*0.9*0.9</f>
        <v>29889</v>
      </c>
      <c r="AY20" s="43">
        <f>'BAR BB| Open rates'!AY20*0.9*0.9</f>
        <v>25758</v>
      </c>
      <c r="AZ20" s="43">
        <f>'BAR BB| Open rates'!AZ20*0.9*0.9</f>
        <v>29889</v>
      </c>
      <c r="BA20" s="43">
        <f>'BAR BB| Open rates'!BA20*0.9*0.9</f>
        <v>25758</v>
      </c>
    </row>
    <row r="21" spans="1:53" s="36" customFormat="1" ht="12" customHeight="1" x14ac:dyDescent="0.2">
      <c r="A21" s="146" t="str">
        <f>'РБ10 BB| FIT18'!A21</f>
        <v xml:space="preserve">Апартаменты с двумя спальнями / 2 Bedroom Apartments </v>
      </c>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row>
    <row r="22" spans="1:53" s="36" customFormat="1" ht="12" customHeight="1" x14ac:dyDescent="0.2">
      <c r="A22" s="52" t="str">
        <f>'РБ10 BB| FIT18'!A22</f>
        <v>от 1 до 4</v>
      </c>
      <c r="B22" s="43">
        <f>'BAR BB| Open rates'!B22*0.9*0.9</f>
        <v>44388</v>
      </c>
      <c r="C22" s="43">
        <f>'BAR BB| Open rates'!C22*0.9*0.9</f>
        <v>46008</v>
      </c>
      <c r="D22" s="43">
        <f>'BAR BB| Open rates'!D22*0.9*0.9</f>
        <v>44388</v>
      </c>
      <c r="E22" s="43">
        <f>'BAR BB| Open rates'!E22*0.9*0.9</f>
        <v>41148</v>
      </c>
      <c r="F22" s="43">
        <f>'BAR BB| Open rates'!F22*0.9*0.9</f>
        <v>37017</v>
      </c>
      <c r="G22" s="43">
        <f>'BAR BB| Open rates'!G22*0.9*0.9</f>
        <v>41148</v>
      </c>
      <c r="H22" s="43">
        <f>'BAR BB| Open rates'!H22*0.9*0.9</f>
        <v>37017</v>
      </c>
      <c r="I22" s="43">
        <f>'BAR BB| Open rates'!I22*0.9*0.9</f>
        <v>41148</v>
      </c>
      <c r="J22" s="43">
        <f>'BAR BB| Open rates'!J22*0.9*0.9</f>
        <v>33615</v>
      </c>
      <c r="K22" s="43">
        <f>'BAR BB| Open rates'!K22*0.9*0.9</f>
        <v>33615</v>
      </c>
      <c r="L22" s="43">
        <f>'BAR BB| Open rates'!L22*0.9*0.9</f>
        <v>31752</v>
      </c>
      <c r="M22" s="43">
        <f>'BAR BB| Open rates'!M22*0.9*0.9</f>
        <v>33615</v>
      </c>
      <c r="N22" s="43">
        <f>'BAR BB| Open rates'!N22*0.9*0.9</f>
        <v>33615</v>
      </c>
      <c r="O22" s="43">
        <f>'BAR BB| Open rates'!O22*0.9*0.9</f>
        <v>33615</v>
      </c>
      <c r="P22" s="43">
        <f>'BAR BB| Open rates'!P22*0.9*0.9</f>
        <v>33615</v>
      </c>
      <c r="Q22" s="43">
        <f>'BAR BB| Open rates'!Q22*0.9*0.9</f>
        <v>41148</v>
      </c>
      <c r="R22" s="43">
        <f>'BAR BB| Open rates'!R22*0.9*0.9</f>
        <v>37017</v>
      </c>
      <c r="S22" s="43">
        <f>'BAR BB| Open rates'!S22*0.9*0.9</f>
        <v>33615</v>
      </c>
      <c r="T22" s="43">
        <f>'BAR BB| Open rates'!T22*0.9*0.9</f>
        <v>37017</v>
      </c>
      <c r="U22" s="43">
        <f>'BAR BB| Open rates'!U22*0.9*0.9</f>
        <v>33615</v>
      </c>
      <c r="V22" s="43">
        <f>'BAR BB| Open rates'!V22*0.9*0.9</f>
        <v>44388</v>
      </c>
      <c r="W22" s="43">
        <f>'BAR BB| Open rates'!W22*0.9*0.9</f>
        <v>33615</v>
      </c>
      <c r="X22" s="43">
        <f>'BAR BB| Open rates'!X22*0.9*0.9</f>
        <v>37017</v>
      </c>
      <c r="Y22" s="43">
        <f>'BAR BB| Open rates'!Y22*0.9*0.9</f>
        <v>46008</v>
      </c>
      <c r="Z22" s="43">
        <f>'BAR BB| Open rates'!Z22*0.9*0.9</f>
        <v>49248</v>
      </c>
      <c r="AA22" s="43">
        <f>'BAR BB| Open rates'!AA22*0.9*0.9</f>
        <v>46008</v>
      </c>
      <c r="AB22" s="43">
        <f>'BAR BB| Open rates'!AB22*0.9*0.9</f>
        <v>49248</v>
      </c>
      <c r="AC22" s="43">
        <f>'BAR BB| Open rates'!AC22*0.9*0.9</f>
        <v>46008</v>
      </c>
      <c r="AD22" s="43">
        <f>'BAR BB| Open rates'!AD22*0.9*0.9</f>
        <v>49248</v>
      </c>
      <c r="AE22" s="43">
        <f>'BAR BB| Open rates'!AE22*0.9*0.9</f>
        <v>46008</v>
      </c>
      <c r="AF22" s="43">
        <f>'BAR BB| Open rates'!AF22*0.9*0.9</f>
        <v>49248</v>
      </c>
      <c r="AG22" s="43">
        <f>'BAR BB| Open rates'!AG22*0.9*0.9</f>
        <v>46008</v>
      </c>
      <c r="AH22" s="43">
        <f>'BAR BB| Open rates'!AH22*0.9*0.9</f>
        <v>49248</v>
      </c>
      <c r="AI22" s="43">
        <f>'BAR BB| Open rates'!AI22*0.9*0.9</f>
        <v>53946</v>
      </c>
      <c r="AJ22" s="43">
        <f>'BAR BB| Open rates'!AJ22*0.9*0.9</f>
        <v>49248</v>
      </c>
      <c r="AK22" s="43">
        <f>'BAR BB| Open rates'!AK22*0.9*0.9</f>
        <v>53946</v>
      </c>
      <c r="AL22" s="43">
        <f>'BAR BB| Open rates'!AL22*0.9*0.9</f>
        <v>49248</v>
      </c>
      <c r="AM22" s="43">
        <f>'BAR BB| Open rates'!AM22*0.9*0.9</f>
        <v>53946</v>
      </c>
      <c r="AN22" s="43">
        <f>'BAR BB| Open rates'!AN22*0.9*0.9</f>
        <v>53946</v>
      </c>
      <c r="AO22" s="43">
        <f>'BAR BB| Open rates'!AO22*0.9*0.9</f>
        <v>73548</v>
      </c>
      <c r="AP22" s="43">
        <f>'BAR BB| Open rates'!AP22*0.9*0.9</f>
        <v>53946</v>
      </c>
      <c r="AQ22" s="43">
        <f>'BAR BB| Open rates'!AQ22*0.9*0.9</f>
        <v>53946</v>
      </c>
      <c r="AR22" s="43">
        <f>'BAR BB| Open rates'!AR22*0.9*0.9</f>
        <v>41148</v>
      </c>
      <c r="AS22" s="43">
        <f>'BAR BB| Open rates'!AS22*0.9*0.9</f>
        <v>37017</v>
      </c>
      <c r="AT22" s="43">
        <f>'BAR BB| Open rates'!AT22*0.9*0.9</f>
        <v>41148</v>
      </c>
      <c r="AU22" s="43">
        <f>'BAR BB| Open rates'!AU22*0.9*0.9</f>
        <v>37017</v>
      </c>
      <c r="AV22" s="43">
        <f>'BAR BB| Open rates'!AV22*0.9*0.9</f>
        <v>41148</v>
      </c>
      <c r="AW22" s="43">
        <f>'BAR BB| Open rates'!AW22*0.9*0.9</f>
        <v>37017</v>
      </c>
      <c r="AX22" s="43">
        <f>'BAR BB| Open rates'!AX22*0.9*0.9</f>
        <v>41148</v>
      </c>
      <c r="AY22" s="43">
        <f>'BAR BB| Open rates'!AY22*0.9*0.9</f>
        <v>37017</v>
      </c>
      <c r="AZ22" s="43">
        <f>'BAR BB| Open rates'!AZ22*0.9*0.9</f>
        <v>41148</v>
      </c>
      <c r="BA22" s="43">
        <f>'BAR BB| Open rates'!BA22*0.9*0.9</f>
        <v>37017</v>
      </c>
    </row>
    <row r="23" spans="1:53" s="36" customFormat="1" ht="12" customHeight="1" x14ac:dyDescent="0.2">
      <c r="A23" s="146" t="str">
        <f>'РБ10 BB| FIT18'!A23</f>
        <v xml:space="preserve">Улучшенные апартаменты с двумя спальнями / 2 Bedroom Superior Apartments </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row>
    <row r="24" spans="1:53" s="36" customFormat="1" ht="12" customHeight="1" x14ac:dyDescent="0.2">
      <c r="A24" s="52" t="str">
        <f>'РБ10 BB| FIT18'!A24</f>
        <v>от 1 до 4</v>
      </c>
      <c r="B24" s="43">
        <f>'BAR BB| Open rates'!B24*0.9*0.9</f>
        <v>47628</v>
      </c>
      <c r="C24" s="43">
        <f>'BAR BB| Open rates'!C24*0.9*0.9</f>
        <v>49248</v>
      </c>
      <c r="D24" s="43">
        <f>'BAR BB| Open rates'!D24*0.9*0.9</f>
        <v>47628</v>
      </c>
      <c r="E24" s="43">
        <f>'BAR BB| Open rates'!E24*0.9*0.9</f>
        <v>44388</v>
      </c>
      <c r="F24" s="43">
        <f>'BAR BB| Open rates'!F24*0.9*0.9</f>
        <v>40257</v>
      </c>
      <c r="G24" s="43">
        <f>'BAR BB| Open rates'!G24*0.9*0.9</f>
        <v>44388</v>
      </c>
      <c r="H24" s="43">
        <f>'BAR BB| Open rates'!H24*0.9*0.9</f>
        <v>40257</v>
      </c>
      <c r="I24" s="43">
        <f>'BAR BB| Open rates'!I24*0.9*0.9</f>
        <v>44388</v>
      </c>
      <c r="J24" s="43">
        <f>'BAR BB| Open rates'!J24*0.9*0.9</f>
        <v>36855</v>
      </c>
      <c r="K24" s="43">
        <f>'BAR BB| Open rates'!K24*0.9*0.9</f>
        <v>36855</v>
      </c>
      <c r="L24" s="43">
        <f>'BAR BB| Open rates'!L24*0.9*0.9</f>
        <v>34992</v>
      </c>
      <c r="M24" s="43">
        <f>'BAR BB| Open rates'!M24*0.9*0.9</f>
        <v>36855</v>
      </c>
      <c r="N24" s="43">
        <f>'BAR BB| Open rates'!N24*0.9*0.9</f>
        <v>36855</v>
      </c>
      <c r="O24" s="43">
        <f>'BAR BB| Open rates'!O24*0.9*0.9</f>
        <v>36855</v>
      </c>
      <c r="P24" s="43">
        <f>'BAR BB| Open rates'!P24*0.9*0.9</f>
        <v>36855</v>
      </c>
      <c r="Q24" s="43">
        <f>'BAR BB| Open rates'!Q24*0.9*0.9</f>
        <v>44388</v>
      </c>
      <c r="R24" s="43">
        <f>'BAR BB| Open rates'!R24*0.9*0.9</f>
        <v>40257</v>
      </c>
      <c r="S24" s="43">
        <f>'BAR BB| Open rates'!S24*0.9*0.9</f>
        <v>36855</v>
      </c>
      <c r="T24" s="43">
        <f>'BAR BB| Open rates'!T24*0.9*0.9</f>
        <v>40257</v>
      </c>
      <c r="U24" s="43">
        <f>'BAR BB| Open rates'!U24*0.9*0.9</f>
        <v>36855</v>
      </c>
      <c r="V24" s="43">
        <f>'BAR BB| Open rates'!V24*0.9*0.9</f>
        <v>47628</v>
      </c>
      <c r="W24" s="43">
        <f>'BAR BB| Open rates'!W24*0.9*0.9</f>
        <v>36855</v>
      </c>
      <c r="X24" s="43">
        <f>'BAR BB| Open rates'!X24*0.9*0.9</f>
        <v>40257</v>
      </c>
      <c r="Y24" s="43">
        <f>'BAR BB| Open rates'!Y24*0.9*0.9</f>
        <v>50058</v>
      </c>
      <c r="Z24" s="43">
        <f>'BAR BB| Open rates'!Z24*0.9*0.9</f>
        <v>53298</v>
      </c>
      <c r="AA24" s="43">
        <f>'BAR BB| Open rates'!AA24*0.9*0.9</f>
        <v>50058</v>
      </c>
      <c r="AB24" s="43">
        <f>'BAR BB| Open rates'!AB24*0.9*0.9</f>
        <v>53298</v>
      </c>
      <c r="AC24" s="43">
        <f>'BAR BB| Open rates'!AC24*0.9*0.9</f>
        <v>50058</v>
      </c>
      <c r="AD24" s="43">
        <f>'BAR BB| Open rates'!AD24*0.9*0.9</f>
        <v>53298</v>
      </c>
      <c r="AE24" s="43">
        <f>'BAR BB| Open rates'!AE24*0.9*0.9</f>
        <v>50058</v>
      </c>
      <c r="AF24" s="43">
        <f>'BAR BB| Open rates'!AF24*0.9*0.9</f>
        <v>53298</v>
      </c>
      <c r="AG24" s="43">
        <f>'BAR BB| Open rates'!AG24*0.9*0.9</f>
        <v>50058</v>
      </c>
      <c r="AH24" s="43">
        <f>'BAR BB| Open rates'!AH24*0.9*0.9</f>
        <v>53298</v>
      </c>
      <c r="AI24" s="43">
        <f>'BAR BB| Open rates'!AI24*0.9*0.9</f>
        <v>57996</v>
      </c>
      <c r="AJ24" s="43">
        <f>'BAR BB| Open rates'!AJ24*0.9*0.9</f>
        <v>53298</v>
      </c>
      <c r="AK24" s="43">
        <f>'BAR BB| Open rates'!AK24*0.9*0.9</f>
        <v>57996</v>
      </c>
      <c r="AL24" s="43">
        <f>'BAR BB| Open rates'!AL24*0.9*0.9</f>
        <v>53298</v>
      </c>
      <c r="AM24" s="43">
        <f>'BAR BB| Open rates'!AM24*0.9*0.9</f>
        <v>57996</v>
      </c>
      <c r="AN24" s="43">
        <f>'BAR BB| Open rates'!AN24*0.9*0.9</f>
        <v>57996</v>
      </c>
      <c r="AO24" s="43">
        <f>'BAR BB| Open rates'!AO24*0.9*0.9</f>
        <v>77598</v>
      </c>
      <c r="AP24" s="43">
        <f>'BAR BB| Open rates'!AP24*0.9*0.9</f>
        <v>57996</v>
      </c>
      <c r="AQ24" s="43">
        <f>'BAR BB| Open rates'!AQ24*0.9*0.9</f>
        <v>57996</v>
      </c>
      <c r="AR24" s="43">
        <f>'BAR BB| Open rates'!AR24*0.9*0.9</f>
        <v>44388</v>
      </c>
      <c r="AS24" s="43">
        <f>'BAR BB| Open rates'!AS24*0.9*0.9</f>
        <v>40257</v>
      </c>
      <c r="AT24" s="43">
        <f>'BAR BB| Open rates'!AT24*0.9*0.9</f>
        <v>44388</v>
      </c>
      <c r="AU24" s="43">
        <f>'BAR BB| Open rates'!AU24*0.9*0.9</f>
        <v>40257</v>
      </c>
      <c r="AV24" s="43">
        <f>'BAR BB| Open rates'!AV24*0.9*0.9</f>
        <v>44388</v>
      </c>
      <c r="AW24" s="43">
        <f>'BAR BB| Open rates'!AW24*0.9*0.9</f>
        <v>40257</v>
      </c>
      <c r="AX24" s="43">
        <f>'BAR BB| Open rates'!AX24*0.9*0.9</f>
        <v>44388</v>
      </c>
      <c r="AY24" s="43">
        <f>'BAR BB| Open rates'!AY24*0.9*0.9</f>
        <v>40257</v>
      </c>
      <c r="AZ24" s="43">
        <f>'BAR BB| Open rates'!AZ24*0.9*0.9</f>
        <v>44388</v>
      </c>
      <c r="BA24" s="43">
        <f>'BAR BB| Open rates'!BA24*0.9*0.9</f>
        <v>40257</v>
      </c>
    </row>
    <row r="25" spans="1:53" s="36" customFormat="1" ht="12" customHeight="1" x14ac:dyDescent="0.2">
      <c r="A25" s="146" t="str">
        <f>'РБ10 BB| FIT18'!A25</f>
        <v xml:space="preserve">Апартаменты с тремя спальнями / 3 Bedroom Apartments </v>
      </c>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row>
    <row r="26" spans="1:53" s="36" customFormat="1" ht="12" customHeight="1" x14ac:dyDescent="0.2">
      <c r="A26" s="52" t="str">
        <f>'РБ10 BB| FIT18'!A26</f>
        <v>от 1 до 6</v>
      </c>
      <c r="B26" s="43">
        <f>'BAR BB| Open rates'!B26*0.9*0.9</f>
        <v>53298</v>
      </c>
      <c r="C26" s="43">
        <f>'BAR BB| Open rates'!C26*0.9*0.9</f>
        <v>54918</v>
      </c>
      <c r="D26" s="43">
        <f>'BAR BB| Open rates'!D26*0.9*0.9</f>
        <v>53298</v>
      </c>
      <c r="E26" s="43">
        <f>'BAR BB| Open rates'!E26*0.9*0.9</f>
        <v>50058</v>
      </c>
      <c r="F26" s="43">
        <f>'BAR BB| Open rates'!F26*0.9*0.9</f>
        <v>45927</v>
      </c>
      <c r="G26" s="43">
        <f>'BAR BB| Open rates'!G26*0.9*0.9</f>
        <v>50058</v>
      </c>
      <c r="H26" s="43">
        <f>'BAR BB| Open rates'!H26*0.9*0.9</f>
        <v>45927</v>
      </c>
      <c r="I26" s="43">
        <f>'BAR BB| Open rates'!I26*0.9*0.9</f>
        <v>50058</v>
      </c>
      <c r="J26" s="43">
        <f>'BAR BB| Open rates'!J26*0.9*0.9</f>
        <v>42525</v>
      </c>
      <c r="K26" s="43">
        <f>'BAR BB| Open rates'!K26*0.9*0.9</f>
        <v>42525</v>
      </c>
      <c r="L26" s="43">
        <f>'BAR BB| Open rates'!L26*0.9*0.9</f>
        <v>40662</v>
      </c>
      <c r="M26" s="43">
        <f>'BAR BB| Open rates'!M26*0.9*0.9</f>
        <v>42525</v>
      </c>
      <c r="N26" s="43">
        <f>'BAR BB| Open rates'!N26*0.9*0.9</f>
        <v>42525</v>
      </c>
      <c r="O26" s="43">
        <f>'BAR BB| Open rates'!O26*0.9*0.9</f>
        <v>42525</v>
      </c>
      <c r="P26" s="43">
        <f>'BAR BB| Open rates'!P26*0.9*0.9</f>
        <v>42525</v>
      </c>
      <c r="Q26" s="43">
        <f>'BAR BB| Open rates'!Q26*0.9*0.9</f>
        <v>50058</v>
      </c>
      <c r="R26" s="43">
        <f>'BAR BB| Open rates'!R26*0.9*0.9</f>
        <v>45927</v>
      </c>
      <c r="S26" s="43">
        <f>'BAR BB| Open rates'!S26*0.9*0.9</f>
        <v>42525</v>
      </c>
      <c r="T26" s="43">
        <f>'BAR BB| Open rates'!T26*0.9*0.9</f>
        <v>45927</v>
      </c>
      <c r="U26" s="43">
        <f>'BAR BB| Open rates'!U26*0.9*0.9</f>
        <v>42525</v>
      </c>
      <c r="V26" s="43">
        <f>'BAR BB| Open rates'!V26*0.9*0.9</f>
        <v>53298</v>
      </c>
      <c r="W26" s="43">
        <f>'BAR BB| Open rates'!W26*0.9*0.9</f>
        <v>42525</v>
      </c>
      <c r="X26" s="43">
        <f>'BAR BB| Open rates'!X26*0.9*0.9</f>
        <v>45927</v>
      </c>
      <c r="Y26" s="43">
        <f>'BAR BB| Open rates'!Y26*0.9*0.9</f>
        <v>61398</v>
      </c>
      <c r="Z26" s="43">
        <f>'BAR BB| Open rates'!Z26*0.9*0.9</f>
        <v>64638</v>
      </c>
      <c r="AA26" s="43">
        <f>'BAR BB| Open rates'!AA26*0.9*0.9</f>
        <v>61398</v>
      </c>
      <c r="AB26" s="43">
        <f>'BAR BB| Open rates'!AB26*0.9*0.9</f>
        <v>64638</v>
      </c>
      <c r="AC26" s="43">
        <f>'BAR BB| Open rates'!AC26*0.9*0.9</f>
        <v>61398</v>
      </c>
      <c r="AD26" s="43">
        <f>'BAR BB| Open rates'!AD26*0.9*0.9</f>
        <v>64638</v>
      </c>
      <c r="AE26" s="43">
        <f>'BAR BB| Open rates'!AE26*0.9*0.9</f>
        <v>61398</v>
      </c>
      <c r="AF26" s="43">
        <f>'BAR BB| Open rates'!AF26*0.9*0.9</f>
        <v>64638</v>
      </c>
      <c r="AG26" s="43">
        <f>'BAR BB| Open rates'!AG26*0.9*0.9</f>
        <v>61398</v>
      </c>
      <c r="AH26" s="43">
        <f>'BAR BB| Open rates'!AH26*0.9*0.9</f>
        <v>64638</v>
      </c>
      <c r="AI26" s="43">
        <f>'BAR BB| Open rates'!AI26*0.9*0.9</f>
        <v>69336</v>
      </c>
      <c r="AJ26" s="43">
        <f>'BAR BB| Open rates'!AJ26*0.9*0.9</f>
        <v>64638</v>
      </c>
      <c r="AK26" s="43">
        <f>'BAR BB| Open rates'!AK26*0.9*0.9</f>
        <v>69336</v>
      </c>
      <c r="AL26" s="43">
        <f>'BAR BB| Open rates'!AL26*0.9*0.9</f>
        <v>64638</v>
      </c>
      <c r="AM26" s="43">
        <f>'BAR BB| Open rates'!AM26*0.9*0.9</f>
        <v>69336</v>
      </c>
      <c r="AN26" s="43">
        <f>'BAR BB| Open rates'!AN26*0.9*0.9</f>
        <v>69336</v>
      </c>
      <c r="AO26" s="43">
        <f>'BAR BB| Open rates'!AO26*0.9*0.9</f>
        <v>88938</v>
      </c>
      <c r="AP26" s="43">
        <f>'BAR BB| Open rates'!AP26*0.9*0.9</f>
        <v>69336</v>
      </c>
      <c r="AQ26" s="43">
        <f>'BAR BB| Open rates'!AQ26*0.9*0.9</f>
        <v>69336</v>
      </c>
      <c r="AR26" s="43">
        <f>'BAR BB| Open rates'!AR26*0.9*0.9</f>
        <v>50058</v>
      </c>
      <c r="AS26" s="43">
        <f>'BAR BB| Open rates'!AS26*0.9*0.9</f>
        <v>45927</v>
      </c>
      <c r="AT26" s="43">
        <f>'BAR BB| Open rates'!AT26*0.9*0.9</f>
        <v>50058</v>
      </c>
      <c r="AU26" s="43">
        <f>'BAR BB| Open rates'!AU26*0.9*0.9</f>
        <v>45927</v>
      </c>
      <c r="AV26" s="43">
        <f>'BAR BB| Open rates'!AV26*0.9*0.9</f>
        <v>50058</v>
      </c>
      <c r="AW26" s="43">
        <f>'BAR BB| Open rates'!AW26*0.9*0.9</f>
        <v>45927</v>
      </c>
      <c r="AX26" s="43">
        <f>'BAR BB| Open rates'!AX26*0.9*0.9</f>
        <v>50058</v>
      </c>
      <c r="AY26" s="43">
        <f>'BAR BB| Open rates'!AY26*0.9*0.9</f>
        <v>45927</v>
      </c>
      <c r="AZ26" s="43">
        <f>'BAR BB| Open rates'!AZ26*0.9*0.9</f>
        <v>50058</v>
      </c>
      <c r="BA26" s="43">
        <f>'BAR BB| Open rates'!BA26*0.9*0.9</f>
        <v>45927</v>
      </c>
    </row>
    <row r="27" spans="1:53" s="33" customFormat="1" x14ac:dyDescent="0.2">
      <c r="A27" s="90"/>
    </row>
    <row r="28" spans="1:53" s="33" customFormat="1" x14ac:dyDescent="0.2">
      <c r="A28" s="288" t="s">
        <v>172</v>
      </c>
    </row>
    <row r="29" spans="1:53" s="33" customFormat="1" x14ac:dyDescent="0.2">
      <c r="A29" s="288"/>
    </row>
    <row r="30" spans="1:53" s="33" customFormat="1" x14ac:dyDescent="0.2">
      <c r="A30" s="90"/>
    </row>
    <row r="31" spans="1:53" s="6" customFormat="1" ht="12.75" customHeight="1" x14ac:dyDescent="0.2">
      <c r="A31" s="178" t="s">
        <v>74</v>
      </c>
    </row>
    <row r="32" spans="1:53" s="6" customFormat="1" ht="12.75" customHeight="1" x14ac:dyDescent="0.2">
      <c r="A32" s="176" t="s">
        <v>75</v>
      </c>
    </row>
    <row r="33" spans="1:1" s="6" customFormat="1" ht="12.75" customHeight="1" x14ac:dyDescent="0.2">
      <c r="A33" s="177" t="s">
        <v>76</v>
      </c>
    </row>
    <row r="34" spans="1:1" s="36" customFormat="1" ht="12.75" customHeight="1" x14ac:dyDescent="0.2">
      <c r="A34" s="180" t="s">
        <v>77</v>
      </c>
    </row>
    <row r="35" spans="1:1" s="36" customFormat="1" ht="12.75" customHeight="1" x14ac:dyDescent="0.2">
      <c r="A35" s="180" t="s">
        <v>78</v>
      </c>
    </row>
    <row r="36" spans="1:1" s="36" customFormat="1" ht="24.75" customHeight="1" x14ac:dyDescent="0.2">
      <c r="A36" s="180" t="s">
        <v>79</v>
      </c>
    </row>
    <row r="37" spans="1:1" s="36" customFormat="1" ht="24.75" customHeight="1" x14ac:dyDescent="0.2">
      <c r="A37" s="180" t="s">
        <v>187</v>
      </c>
    </row>
    <row r="38" spans="1:1" s="33" customFormat="1" x14ac:dyDescent="0.2">
      <c r="A38" s="90"/>
    </row>
    <row r="39" spans="1:1" s="33" customFormat="1" x14ac:dyDescent="0.2">
      <c r="A39" s="178" t="s">
        <v>81</v>
      </c>
    </row>
    <row r="40" spans="1:1" s="33" customFormat="1" ht="60" x14ac:dyDescent="0.2">
      <c r="A40" s="181" t="s">
        <v>96</v>
      </c>
    </row>
    <row r="41" spans="1:1" s="33" customFormat="1" x14ac:dyDescent="0.2"/>
    <row r="42" spans="1:1" s="33" customFormat="1" x14ac:dyDescent="0.2">
      <c r="A42" s="175" t="s">
        <v>83</v>
      </c>
    </row>
    <row r="43" spans="1:1" s="33" customFormat="1" ht="24" x14ac:dyDescent="0.2">
      <c r="A43" s="228" t="s">
        <v>284</v>
      </c>
    </row>
    <row r="44" spans="1:1" s="33" customFormat="1" ht="24" x14ac:dyDescent="0.2">
      <c r="A44" s="226" t="s">
        <v>282</v>
      </c>
    </row>
    <row r="45" spans="1:1" s="33" customFormat="1" x14ac:dyDescent="0.2"/>
    <row r="46" spans="1:1" s="33" customFormat="1" ht="24" x14ac:dyDescent="0.2">
      <c r="A46" s="184" t="s">
        <v>174</v>
      </c>
    </row>
    <row r="47" spans="1:1" s="33" customFormat="1" x14ac:dyDescent="0.2"/>
    <row r="48" spans="1:1" s="33" customFormat="1" x14ac:dyDescent="0.2"/>
    <row r="49" s="33" customFormat="1" x14ac:dyDescent="0.2"/>
    <row r="50" s="33" customFormat="1" x14ac:dyDescent="0.2"/>
    <row r="51" s="33" customFormat="1" x14ac:dyDescent="0.2"/>
    <row r="52" s="33" customFormat="1" x14ac:dyDescent="0.2"/>
    <row r="53" s="33" customFormat="1" x14ac:dyDescent="0.2"/>
    <row r="54" s="33" customFormat="1" x14ac:dyDescent="0.2"/>
    <row r="55" s="33" customFormat="1" x14ac:dyDescent="0.2"/>
    <row r="56" s="33" customFormat="1" x14ac:dyDescent="0.2"/>
    <row r="57" s="33" customFormat="1" x14ac:dyDescent="0.2"/>
    <row r="58" s="33" customFormat="1" x14ac:dyDescent="0.2"/>
    <row r="59" s="33" customFormat="1" x14ac:dyDescent="0.2"/>
    <row r="60" s="33" customFormat="1" x14ac:dyDescent="0.2"/>
    <row r="61" s="33" customFormat="1" x14ac:dyDescent="0.2"/>
    <row r="62" s="33" customFormat="1" x14ac:dyDescent="0.2"/>
    <row r="63" s="33" customFormat="1" x14ac:dyDescent="0.2"/>
    <row r="64" s="33" customFormat="1" x14ac:dyDescent="0.2"/>
    <row r="65" s="33" customFormat="1" x14ac:dyDescent="0.2"/>
    <row r="66" s="33" customFormat="1" x14ac:dyDescent="0.2"/>
    <row r="67" s="33" customFormat="1" x14ac:dyDescent="0.2"/>
    <row r="68" s="33" customFormat="1" x14ac:dyDescent="0.2"/>
    <row r="69" s="33" customFormat="1" x14ac:dyDescent="0.2"/>
    <row r="70" s="33" customFormat="1" x14ac:dyDescent="0.2"/>
    <row r="71" s="33" customFormat="1" x14ac:dyDescent="0.2"/>
    <row r="72" s="33" customFormat="1" x14ac:dyDescent="0.2"/>
    <row r="73" s="33" customFormat="1" x14ac:dyDescent="0.2"/>
  </sheetData>
  <mergeCells count="1">
    <mergeCell ref="A28:A29"/>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93"/>
  <sheetViews>
    <sheetView showGridLines="0" zoomScaleNormal="100" workbookViewId="0">
      <pane xSplit="1" ySplit="1" topLeftCell="B2" activePane="bottomRight" state="frozen"/>
      <selection pane="topRight" activeCell="B1" sqref="B1"/>
      <selection pane="bottomLeft" activeCell="A3" sqref="A3"/>
      <selection pane="bottomRight" activeCell="L28" sqref="L28"/>
    </sheetView>
  </sheetViews>
  <sheetFormatPr defaultColWidth="9.140625" defaultRowHeight="12.75" x14ac:dyDescent="0.2"/>
  <cols>
    <col min="1" max="1" width="57.28515625" style="32" customWidth="1"/>
    <col min="2" max="39" width="9.5703125" style="32" customWidth="1"/>
    <col min="40" max="16384" width="9.140625" style="32"/>
  </cols>
  <sheetData>
    <row r="1" spans="1:39" x14ac:dyDescent="0.2">
      <c r="A1" s="63" t="s">
        <v>61</v>
      </c>
    </row>
    <row r="2" spans="1:39" x14ac:dyDescent="0.2">
      <c r="A2" s="243" t="s">
        <v>329</v>
      </c>
    </row>
    <row r="3" spans="1:39" x14ac:dyDescent="0.2">
      <c r="A3" s="243" t="s">
        <v>330</v>
      </c>
    </row>
    <row r="4" spans="1:39" s="33" customFormat="1" ht="26.25" customHeight="1" x14ac:dyDescent="0.2">
      <c r="A4" s="89" t="s">
        <v>62</v>
      </c>
      <c r="B4" s="116">
        <f>'BAR BB| Open rates'!P3</f>
        <v>45444</v>
      </c>
      <c r="C4" s="116">
        <f>'BAR BB| Open rates'!Q3</f>
        <v>45446</v>
      </c>
      <c r="D4" s="116">
        <f>'BAR BB| Open rates'!R3</f>
        <v>45451</v>
      </c>
      <c r="E4" s="116">
        <f>'BAR BB| Open rates'!S3</f>
        <v>45452</v>
      </c>
      <c r="F4" s="116">
        <f>'BAR BB| Open rates'!T3</f>
        <v>45457</v>
      </c>
      <c r="G4" s="116">
        <f>'BAR BB| Open rates'!U3</f>
        <v>45459</v>
      </c>
      <c r="H4" s="116">
        <f>'BAR BB| Open rates'!V3</f>
        <v>45460</v>
      </c>
      <c r="I4" s="116">
        <f>'BAR BB| Open rates'!W3</f>
        <v>45466</v>
      </c>
      <c r="J4" s="116">
        <f>'BAR BB| Open rates'!X3</f>
        <v>45470</v>
      </c>
      <c r="K4" s="116">
        <f>'BAR BB| Open rates'!Y3</f>
        <v>45474</v>
      </c>
      <c r="L4" s="116">
        <f>'BAR BB| Open rates'!Z3</f>
        <v>45478</v>
      </c>
      <c r="M4" s="116">
        <f>'BAR BB| Open rates'!AA3</f>
        <v>45480</v>
      </c>
      <c r="N4" s="116">
        <f>'BAR BB| Open rates'!AB3</f>
        <v>45485</v>
      </c>
      <c r="O4" s="116">
        <f>'BAR BB| Open rates'!AC3</f>
        <v>45487</v>
      </c>
      <c r="P4" s="116">
        <f>'BAR BB| Open rates'!AD3</f>
        <v>45492</v>
      </c>
      <c r="Q4" s="116">
        <f>'BAR BB| Open rates'!AE3</f>
        <v>45494</v>
      </c>
      <c r="R4" s="116">
        <f>'BAR BB| Open rates'!AF3</f>
        <v>45499</v>
      </c>
      <c r="S4" s="116">
        <f>'BAR BB| Open rates'!AG3</f>
        <v>45501</v>
      </c>
      <c r="T4" s="116">
        <f>'BAR BB| Open rates'!AH3</f>
        <v>45505</v>
      </c>
      <c r="U4" s="116">
        <f>'BAR BB| Open rates'!AI3</f>
        <v>45506</v>
      </c>
      <c r="V4" s="116">
        <f>'BAR BB| Open rates'!AJ3</f>
        <v>45508</v>
      </c>
      <c r="W4" s="116">
        <f>'BAR BB| Open rates'!AK3</f>
        <v>45513</v>
      </c>
      <c r="X4" s="116">
        <f>'BAR BB| Open rates'!AL3</f>
        <v>45515</v>
      </c>
      <c r="Y4" s="116">
        <f>'BAR BB| Open rates'!AM3</f>
        <v>45520</v>
      </c>
      <c r="Z4" s="116">
        <f>'BAR BB| Open rates'!AN3</f>
        <v>45522</v>
      </c>
      <c r="AA4" s="116">
        <f>'BAR BB| Open rates'!AO3</f>
        <v>45526</v>
      </c>
      <c r="AB4" s="116">
        <f>'BAR BB| Open rates'!AP3</f>
        <v>45532</v>
      </c>
      <c r="AC4" s="116">
        <f>'BAR BB| Open rates'!AQ3</f>
        <v>45534</v>
      </c>
      <c r="AD4" s="116">
        <f>'BAR BB| Open rates'!AR3</f>
        <v>45536</v>
      </c>
      <c r="AE4" s="116">
        <f>'BAR BB| Open rates'!AS3</f>
        <v>45537</v>
      </c>
      <c r="AF4" s="116">
        <f>'BAR BB| Open rates'!AT3</f>
        <v>45541</v>
      </c>
      <c r="AG4" s="116">
        <f>'BAR BB| Open rates'!AU3</f>
        <v>45543</v>
      </c>
      <c r="AH4" s="116">
        <f>'BAR BB| Open rates'!AV3</f>
        <v>45548</v>
      </c>
      <c r="AI4" s="116">
        <f>'BAR BB| Open rates'!AW3</f>
        <v>45550</v>
      </c>
      <c r="AJ4" s="116">
        <f>'BAR BB| Open rates'!AX3</f>
        <v>45555</v>
      </c>
      <c r="AK4" s="116">
        <f>'BAR BB| Open rates'!AY3</f>
        <v>45557</v>
      </c>
      <c r="AL4" s="116">
        <f>'BAR BB| Open rates'!AZ3</f>
        <v>45562</v>
      </c>
      <c r="AM4" s="116">
        <f>'BAR BB| Open rates'!BA3</f>
        <v>45564</v>
      </c>
    </row>
    <row r="5" spans="1:39" s="33" customFormat="1" ht="26.25" customHeight="1" x14ac:dyDescent="0.2">
      <c r="A5" s="105"/>
      <c r="B5" s="116">
        <f>'BAR BB| Open rates'!P4</f>
        <v>45445</v>
      </c>
      <c r="C5" s="116">
        <f>'BAR BB| Open rates'!Q4</f>
        <v>45450</v>
      </c>
      <c r="D5" s="116">
        <f>'BAR BB| Open rates'!R4</f>
        <v>45451</v>
      </c>
      <c r="E5" s="116">
        <f>'BAR BB| Open rates'!S4</f>
        <v>45456</v>
      </c>
      <c r="F5" s="116">
        <f>'BAR BB| Open rates'!T4</f>
        <v>45458</v>
      </c>
      <c r="G5" s="116">
        <f>'BAR BB| Open rates'!U4</f>
        <v>45459</v>
      </c>
      <c r="H5" s="116">
        <f>'BAR BB| Open rates'!V4</f>
        <v>45465</v>
      </c>
      <c r="I5" s="116">
        <f>'BAR BB| Open rates'!W4</f>
        <v>45469</v>
      </c>
      <c r="J5" s="116">
        <f>'BAR BB| Open rates'!X4</f>
        <v>45473</v>
      </c>
      <c r="K5" s="116">
        <f>'BAR BB| Open rates'!Y4</f>
        <v>45477</v>
      </c>
      <c r="L5" s="116">
        <f>'BAR BB| Open rates'!Z4</f>
        <v>45479</v>
      </c>
      <c r="M5" s="116">
        <f>'BAR BB| Open rates'!AA4</f>
        <v>45484</v>
      </c>
      <c r="N5" s="116">
        <f>'BAR BB| Open rates'!AB4</f>
        <v>45486</v>
      </c>
      <c r="O5" s="116">
        <f>'BAR BB| Open rates'!AC4</f>
        <v>45491</v>
      </c>
      <c r="P5" s="116">
        <f>'BAR BB| Open rates'!AD4</f>
        <v>45493</v>
      </c>
      <c r="Q5" s="116">
        <f>'BAR BB| Open rates'!AE4</f>
        <v>45498</v>
      </c>
      <c r="R5" s="116">
        <f>'BAR BB| Open rates'!AF4</f>
        <v>45500</v>
      </c>
      <c r="S5" s="116">
        <f>'BAR BB| Open rates'!AG4</f>
        <v>45504</v>
      </c>
      <c r="T5" s="116">
        <f>'BAR BB| Open rates'!AH4</f>
        <v>45505</v>
      </c>
      <c r="U5" s="116">
        <f>'BAR BB| Open rates'!AI4</f>
        <v>45507</v>
      </c>
      <c r="V5" s="116">
        <f>'BAR BB| Open rates'!AJ4</f>
        <v>45512</v>
      </c>
      <c r="W5" s="116">
        <f>'BAR BB| Open rates'!AK4</f>
        <v>45514</v>
      </c>
      <c r="X5" s="116">
        <f>'BAR BB| Open rates'!AL4</f>
        <v>45519</v>
      </c>
      <c r="Y5" s="116">
        <f>'BAR BB| Open rates'!AM4</f>
        <v>45521</v>
      </c>
      <c r="Z5" s="116">
        <f>'BAR BB| Open rates'!AN4</f>
        <v>45525</v>
      </c>
      <c r="AA5" s="116">
        <f>'BAR BB| Open rates'!AO4</f>
        <v>45531</v>
      </c>
      <c r="AB5" s="116">
        <f>'BAR BB| Open rates'!AP4</f>
        <v>45533</v>
      </c>
      <c r="AC5" s="116">
        <f>'BAR BB| Open rates'!AQ4</f>
        <v>45535</v>
      </c>
      <c r="AD5" s="116">
        <f>'BAR BB| Open rates'!AR4</f>
        <v>45536</v>
      </c>
      <c r="AE5" s="116">
        <f>'BAR BB| Open rates'!AS4</f>
        <v>45540</v>
      </c>
      <c r="AF5" s="116">
        <f>'BAR BB| Open rates'!AT4</f>
        <v>45542</v>
      </c>
      <c r="AG5" s="116">
        <f>'BAR BB| Open rates'!AU4</f>
        <v>45547</v>
      </c>
      <c r="AH5" s="116">
        <f>'BAR BB| Open rates'!AV4</f>
        <v>45549</v>
      </c>
      <c r="AI5" s="116">
        <f>'BAR BB| Open rates'!AW4</f>
        <v>45554</v>
      </c>
      <c r="AJ5" s="116">
        <f>'BAR BB| Open rates'!AX4</f>
        <v>45556</v>
      </c>
      <c r="AK5" s="116">
        <f>'BAR BB| Open rates'!AY4</f>
        <v>45561</v>
      </c>
      <c r="AL5" s="116">
        <f>'BAR BB| Open rates'!AZ4</f>
        <v>45563</v>
      </c>
      <c r="AM5" s="116">
        <f>'BAR BB| Open rates'!BA4</f>
        <v>45565</v>
      </c>
    </row>
    <row r="6" spans="1:39" s="36" customFormat="1" ht="12" customHeight="1" x14ac:dyDescent="0.2">
      <c r="A6" s="164" t="s">
        <v>63</v>
      </c>
    </row>
    <row r="7" spans="1:39" s="36" customFormat="1" ht="12" customHeight="1" x14ac:dyDescent="0.2">
      <c r="A7" s="164">
        <v>1</v>
      </c>
      <c r="B7" s="57">
        <f>'BAR BB| Open rates'!P6*0.87*0.9</f>
        <v>12997.800000000001</v>
      </c>
      <c r="C7" s="57">
        <f>'BAR BB| Open rates'!Q6*0.87*0.9</f>
        <v>20279.7</v>
      </c>
      <c r="D7" s="57">
        <f>'BAR BB| Open rates'!R6*0.87*0.9</f>
        <v>16286.4</v>
      </c>
      <c r="E7" s="57">
        <f>'BAR BB| Open rates'!S6*0.87*0.9</f>
        <v>12997.800000000001</v>
      </c>
      <c r="F7" s="57">
        <f>'BAR BB| Open rates'!T6*0.87*0.9</f>
        <v>16286.4</v>
      </c>
      <c r="G7" s="57">
        <f>'BAR BB| Open rates'!U6*0.87*0.9</f>
        <v>12997.800000000001</v>
      </c>
      <c r="H7" s="57">
        <f>'BAR BB| Open rates'!V6*0.87*0.9</f>
        <v>23411.7</v>
      </c>
      <c r="I7" s="57">
        <f>'BAR BB| Open rates'!W6*0.87*0.9</f>
        <v>12997.800000000001</v>
      </c>
      <c r="J7" s="57">
        <f>'BAR BB| Open rates'!X6*0.87*0.9</f>
        <v>16286.4</v>
      </c>
      <c r="K7" s="57">
        <f>'BAR BB| Open rates'!Y6*0.87*0.9</f>
        <v>20279.7</v>
      </c>
      <c r="L7" s="57">
        <f>'BAR BB| Open rates'!Z6*0.87*0.9</f>
        <v>23411.7</v>
      </c>
      <c r="M7" s="57">
        <f>'BAR BB| Open rates'!AA6*0.87*0.9</f>
        <v>20279.7</v>
      </c>
      <c r="N7" s="57">
        <f>'BAR BB| Open rates'!AB6*0.87*0.9</f>
        <v>23411.7</v>
      </c>
      <c r="O7" s="57">
        <f>'BAR BB| Open rates'!AC6*0.87*0.9</f>
        <v>20279.7</v>
      </c>
      <c r="P7" s="57">
        <f>'BAR BB| Open rates'!AD6*0.87*0.9</f>
        <v>23411.7</v>
      </c>
      <c r="Q7" s="57">
        <f>'BAR BB| Open rates'!AE6*0.87*0.9</f>
        <v>20279.7</v>
      </c>
      <c r="R7" s="57">
        <f>'BAR BB| Open rates'!AF6*0.87*0.9</f>
        <v>23411.7</v>
      </c>
      <c r="S7" s="57">
        <f>'BAR BB| Open rates'!AG6*0.87*0.9</f>
        <v>20279.7</v>
      </c>
      <c r="T7" s="57">
        <f>'BAR BB| Open rates'!AH6*0.87*0.9</f>
        <v>23411.7</v>
      </c>
      <c r="U7" s="57">
        <f>'BAR BB| Open rates'!AI6*0.87*0.9</f>
        <v>27953.100000000002</v>
      </c>
      <c r="V7" s="57">
        <f>'BAR BB| Open rates'!AJ6*0.87*0.9</f>
        <v>23411.7</v>
      </c>
      <c r="W7" s="57">
        <f>'BAR BB| Open rates'!AK6*0.87*0.9</f>
        <v>27953.100000000002</v>
      </c>
      <c r="X7" s="57">
        <f>'BAR BB| Open rates'!AL6*0.87*0.9</f>
        <v>23411.7</v>
      </c>
      <c r="Y7" s="57">
        <f>'BAR BB| Open rates'!AM6*0.87*0.9</f>
        <v>27953.100000000002</v>
      </c>
      <c r="Z7" s="57">
        <f>'BAR BB| Open rates'!AN6*0.87*0.9</f>
        <v>27953.100000000002</v>
      </c>
      <c r="AA7" s="57">
        <f>'BAR BB| Open rates'!AO6*0.87*0.9</f>
        <v>46901.700000000004</v>
      </c>
      <c r="AB7" s="57">
        <f>'BAR BB| Open rates'!AP6*0.87*0.9</f>
        <v>27953.100000000002</v>
      </c>
      <c r="AC7" s="57">
        <f>'BAR BB| Open rates'!AQ6*0.87*0.9</f>
        <v>27953.100000000002</v>
      </c>
      <c r="AD7" s="57">
        <f>'BAR BB| Open rates'!AR6*0.87*0.9</f>
        <v>20279.7</v>
      </c>
      <c r="AE7" s="57">
        <f>'BAR BB| Open rates'!AS6*0.87*0.9</f>
        <v>16286.4</v>
      </c>
      <c r="AF7" s="57">
        <f>'BAR BB| Open rates'!AT6*0.87*0.9</f>
        <v>20279.7</v>
      </c>
      <c r="AG7" s="57">
        <f>'BAR BB| Open rates'!AU6*0.87*0.9</f>
        <v>16286.4</v>
      </c>
      <c r="AH7" s="57">
        <f>'BAR BB| Open rates'!AV6*0.87*0.9</f>
        <v>20279.7</v>
      </c>
      <c r="AI7" s="57">
        <f>'BAR BB| Open rates'!AW6*0.87*0.9</f>
        <v>16286.4</v>
      </c>
      <c r="AJ7" s="57">
        <f>'BAR BB| Open rates'!AX6*0.87*0.9</f>
        <v>20279.7</v>
      </c>
      <c r="AK7" s="57">
        <f>'BAR BB| Open rates'!AY6*0.87*0.9</f>
        <v>16286.4</v>
      </c>
      <c r="AL7" s="57">
        <f>'BAR BB| Open rates'!AZ6*0.87*0.9</f>
        <v>20279.7</v>
      </c>
      <c r="AM7" s="57">
        <f>'BAR BB| Open rates'!BA6*0.87*0.9</f>
        <v>16286.4</v>
      </c>
    </row>
    <row r="8" spans="1:39" s="36" customFormat="1" ht="12" customHeight="1" x14ac:dyDescent="0.2">
      <c r="A8" s="164">
        <v>2</v>
      </c>
      <c r="B8" s="57">
        <f>'BAR BB| Open rates'!P7*0.87*0.9</f>
        <v>14563.800000000001</v>
      </c>
      <c r="C8" s="57">
        <f>'BAR BB| Open rates'!Q7*0.87*0.9</f>
        <v>21845.7</v>
      </c>
      <c r="D8" s="57">
        <f>'BAR BB| Open rates'!R7*0.87*0.9</f>
        <v>17852.400000000001</v>
      </c>
      <c r="E8" s="57">
        <f>'BAR BB| Open rates'!S7*0.87*0.9</f>
        <v>14563.800000000001</v>
      </c>
      <c r="F8" s="57">
        <f>'BAR BB| Open rates'!T7*0.87*0.9</f>
        <v>17852.400000000001</v>
      </c>
      <c r="G8" s="57">
        <f>'BAR BB| Open rates'!U7*0.87*0.9</f>
        <v>14563.800000000001</v>
      </c>
      <c r="H8" s="57">
        <f>'BAR BB| Open rates'!V7*0.87*0.9</f>
        <v>24977.7</v>
      </c>
      <c r="I8" s="57">
        <f>'BAR BB| Open rates'!W7*0.87*0.9</f>
        <v>14563.800000000001</v>
      </c>
      <c r="J8" s="57">
        <f>'BAR BB| Open rates'!X7*0.87*0.9</f>
        <v>17852.400000000001</v>
      </c>
      <c r="K8" s="57">
        <f>'BAR BB| Open rates'!Y7*0.87*0.9</f>
        <v>21845.7</v>
      </c>
      <c r="L8" s="57">
        <f>'BAR BB| Open rates'!Z7*0.87*0.9</f>
        <v>24977.7</v>
      </c>
      <c r="M8" s="57">
        <f>'BAR BB| Open rates'!AA7*0.87*0.9</f>
        <v>21845.7</v>
      </c>
      <c r="N8" s="57">
        <f>'BAR BB| Open rates'!AB7*0.87*0.9</f>
        <v>24977.7</v>
      </c>
      <c r="O8" s="57">
        <f>'BAR BB| Open rates'!AC7*0.87*0.9</f>
        <v>21845.7</v>
      </c>
      <c r="P8" s="57">
        <f>'BAR BB| Open rates'!AD7*0.87*0.9</f>
        <v>24977.7</v>
      </c>
      <c r="Q8" s="57">
        <f>'BAR BB| Open rates'!AE7*0.87*0.9</f>
        <v>21845.7</v>
      </c>
      <c r="R8" s="57">
        <f>'BAR BB| Open rates'!AF7*0.87*0.9</f>
        <v>24977.7</v>
      </c>
      <c r="S8" s="57">
        <f>'BAR BB| Open rates'!AG7*0.87*0.9</f>
        <v>21845.7</v>
      </c>
      <c r="T8" s="57">
        <f>'BAR BB| Open rates'!AH7*0.87*0.9</f>
        <v>24977.7</v>
      </c>
      <c r="U8" s="57">
        <f>'BAR BB| Open rates'!AI7*0.87*0.9</f>
        <v>29519.100000000002</v>
      </c>
      <c r="V8" s="57">
        <f>'BAR BB| Open rates'!AJ7*0.87*0.9</f>
        <v>24977.7</v>
      </c>
      <c r="W8" s="57">
        <f>'BAR BB| Open rates'!AK7*0.87*0.9</f>
        <v>29519.100000000002</v>
      </c>
      <c r="X8" s="57">
        <f>'BAR BB| Open rates'!AL7*0.87*0.9</f>
        <v>24977.7</v>
      </c>
      <c r="Y8" s="57">
        <f>'BAR BB| Open rates'!AM7*0.87*0.9</f>
        <v>29519.100000000002</v>
      </c>
      <c r="Z8" s="57">
        <f>'BAR BB| Open rates'!AN7*0.87*0.9</f>
        <v>29519.100000000002</v>
      </c>
      <c r="AA8" s="57">
        <f>'BAR BB| Open rates'!AO7*0.87*0.9</f>
        <v>48467.700000000004</v>
      </c>
      <c r="AB8" s="57">
        <f>'BAR BB| Open rates'!AP7*0.87*0.9</f>
        <v>29519.100000000002</v>
      </c>
      <c r="AC8" s="57">
        <f>'BAR BB| Open rates'!AQ7*0.87*0.9</f>
        <v>29519.100000000002</v>
      </c>
      <c r="AD8" s="57">
        <f>'BAR BB| Open rates'!AR7*0.87*0.9</f>
        <v>21845.7</v>
      </c>
      <c r="AE8" s="57">
        <f>'BAR BB| Open rates'!AS7*0.87*0.9</f>
        <v>17852.400000000001</v>
      </c>
      <c r="AF8" s="57">
        <f>'BAR BB| Open rates'!AT7*0.87*0.9</f>
        <v>21845.7</v>
      </c>
      <c r="AG8" s="57">
        <f>'BAR BB| Open rates'!AU7*0.87*0.9</f>
        <v>17852.400000000001</v>
      </c>
      <c r="AH8" s="57">
        <f>'BAR BB| Open rates'!AV7*0.87*0.9</f>
        <v>21845.7</v>
      </c>
      <c r="AI8" s="57">
        <f>'BAR BB| Open rates'!AW7*0.87*0.9</f>
        <v>17852.400000000001</v>
      </c>
      <c r="AJ8" s="57">
        <f>'BAR BB| Open rates'!AX7*0.87*0.9</f>
        <v>21845.7</v>
      </c>
      <c r="AK8" s="57">
        <f>'BAR BB| Open rates'!AY7*0.87*0.9</f>
        <v>17852.400000000001</v>
      </c>
      <c r="AL8" s="57">
        <f>'BAR BB| Open rates'!AZ7*0.87*0.9</f>
        <v>21845.7</v>
      </c>
      <c r="AM8" s="57">
        <f>'BAR BB| Open rates'!BA7*0.87*0.9</f>
        <v>17852.400000000001</v>
      </c>
    </row>
    <row r="9" spans="1:39" s="36" customFormat="1" ht="12" customHeight="1" x14ac:dyDescent="0.2">
      <c r="A9" s="164" t="s">
        <v>175</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row>
    <row r="10" spans="1:39" s="36" customFormat="1" ht="12" customHeight="1" x14ac:dyDescent="0.2">
      <c r="A10" s="164">
        <v>1</v>
      </c>
      <c r="B10" s="57">
        <f>'BAR BB| Open rates'!P9*0.87*0.9</f>
        <v>15346.800000000001</v>
      </c>
      <c r="C10" s="57">
        <f>'BAR BB| Open rates'!Q9*0.87*0.9</f>
        <v>22628.7</v>
      </c>
      <c r="D10" s="57">
        <f>'BAR BB| Open rates'!R9*0.87*0.9</f>
        <v>18635.400000000001</v>
      </c>
      <c r="E10" s="57">
        <f>'BAR BB| Open rates'!S9*0.87*0.9</f>
        <v>15346.800000000001</v>
      </c>
      <c r="F10" s="57">
        <f>'BAR BB| Open rates'!T9*0.87*0.9</f>
        <v>18635.400000000001</v>
      </c>
      <c r="G10" s="57">
        <f>'BAR BB| Open rates'!U9*0.87*0.9</f>
        <v>15346.800000000001</v>
      </c>
      <c r="H10" s="57">
        <f>'BAR BB| Open rates'!V9*0.87*0.9</f>
        <v>25760.7</v>
      </c>
      <c r="I10" s="57">
        <f>'BAR BB| Open rates'!W9*0.87*0.9</f>
        <v>15346.800000000001</v>
      </c>
      <c r="J10" s="57">
        <f>'BAR BB| Open rates'!X9*0.87*0.9</f>
        <v>18635.400000000001</v>
      </c>
      <c r="K10" s="57">
        <f>'BAR BB| Open rates'!Y9*0.87*0.9</f>
        <v>22628.7</v>
      </c>
      <c r="L10" s="57">
        <f>'BAR BB| Open rates'!Z9*0.87*0.9</f>
        <v>25760.7</v>
      </c>
      <c r="M10" s="57">
        <f>'BAR BB| Open rates'!AA9*0.87*0.9</f>
        <v>22628.7</v>
      </c>
      <c r="N10" s="57">
        <f>'BAR BB| Open rates'!AB9*0.87*0.9</f>
        <v>25760.7</v>
      </c>
      <c r="O10" s="57">
        <f>'BAR BB| Open rates'!AC9*0.87*0.9</f>
        <v>22628.7</v>
      </c>
      <c r="P10" s="57">
        <f>'BAR BB| Open rates'!AD9*0.87*0.9</f>
        <v>25760.7</v>
      </c>
      <c r="Q10" s="57">
        <f>'BAR BB| Open rates'!AE9*0.87*0.9</f>
        <v>22628.7</v>
      </c>
      <c r="R10" s="57">
        <f>'BAR BB| Open rates'!AF9*0.87*0.9</f>
        <v>25760.7</v>
      </c>
      <c r="S10" s="57">
        <f>'BAR BB| Open rates'!AG9*0.87*0.9</f>
        <v>22628.7</v>
      </c>
      <c r="T10" s="57">
        <f>'BAR BB| Open rates'!AH9*0.87*0.9</f>
        <v>25760.7</v>
      </c>
      <c r="U10" s="57">
        <f>'BAR BB| Open rates'!AI9*0.87*0.9</f>
        <v>30302.100000000002</v>
      </c>
      <c r="V10" s="57">
        <f>'BAR BB| Open rates'!AJ9*0.87*0.9</f>
        <v>25760.7</v>
      </c>
      <c r="W10" s="57">
        <f>'BAR BB| Open rates'!AK9*0.87*0.9</f>
        <v>30302.100000000002</v>
      </c>
      <c r="X10" s="57">
        <f>'BAR BB| Open rates'!AL9*0.87*0.9</f>
        <v>25760.7</v>
      </c>
      <c r="Y10" s="57">
        <f>'BAR BB| Open rates'!AM9*0.87*0.9</f>
        <v>30302.100000000002</v>
      </c>
      <c r="Z10" s="57">
        <f>'BAR BB| Open rates'!AN9*0.87*0.9</f>
        <v>30302.100000000002</v>
      </c>
      <c r="AA10" s="57">
        <f>'BAR BB| Open rates'!AO9*0.87*0.9</f>
        <v>49250.700000000004</v>
      </c>
      <c r="AB10" s="57">
        <f>'BAR BB| Open rates'!AP9*0.87*0.9</f>
        <v>30302.100000000002</v>
      </c>
      <c r="AC10" s="57">
        <f>'BAR BB| Open rates'!AQ9*0.87*0.9</f>
        <v>30302.100000000002</v>
      </c>
      <c r="AD10" s="57">
        <f>'BAR BB| Open rates'!AR9*0.87*0.9</f>
        <v>22628.7</v>
      </c>
      <c r="AE10" s="57">
        <f>'BAR BB| Open rates'!AS9*0.87*0.9</f>
        <v>18635.400000000001</v>
      </c>
      <c r="AF10" s="57">
        <f>'BAR BB| Open rates'!AT9*0.87*0.9</f>
        <v>22628.7</v>
      </c>
      <c r="AG10" s="57">
        <f>'BAR BB| Open rates'!AU9*0.87*0.9</f>
        <v>18635.400000000001</v>
      </c>
      <c r="AH10" s="57">
        <f>'BAR BB| Open rates'!AV9*0.87*0.9</f>
        <v>22628.7</v>
      </c>
      <c r="AI10" s="57">
        <f>'BAR BB| Open rates'!AW9*0.87*0.9</f>
        <v>18635.400000000001</v>
      </c>
      <c r="AJ10" s="57">
        <f>'BAR BB| Open rates'!AX9*0.87*0.9</f>
        <v>22628.7</v>
      </c>
      <c r="AK10" s="57">
        <f>'BAR BB| Open rates'!AY9*0.87*0.9</f>
        <v>18635.400000000001</v>
      </c>
      <c r="AL10" s="57">
        <f>'BAR BB| Open rates'!AZ9*0.87*0.9</f>
        <v>22628.7</v>
      </c>
      <c r="AM10" s="57">
        <f>'BAR BB| Open rates'!BA9*0.87*0.9</f>
        <v>18635.400000000001</v>
      </c>
    </row>
    <row r="11" spans="1:39" s="36" customFormat="1" ht="12" customHeight="1" x14ac:dyDescent="0.2">
      <c r="A11" s="164">
        <v>2</v>
      </c>
      <c r="B11" s="57">
        <f>'BAR BB| Open rates'!P10*0.87*0.9</f>
        <v>16912.8</v>
      </c>
      <c r="C11" s="57">
        <f>'BAR BB| Open rates'!Q10*0.87*0.9</f>
        <v>24194.7</v>
      </c>
      <c r="D11" s="57">
        <f>'BAR BB| Open rates'!R10*0.87*0.9</f>
        <v>20201.400000000001</v>
      </c>
      <c r="E11" s="57">
        <f>'BAR BB| Open rates'!S10*0.87*0.9</f>
        <v>16912.8</v>
      </c>
      <c r="F11" s="57">
        <f>'BAR BB| Open rates'!T10*0.87*0.9</f>
        <v>20201.400000000001</v>
      </c>
      <c r="G11" s="57">
        <f>'BAR BB| Open rates'!U10*0.87*0.9</f>
        <v>16912.8</v>
      </c>
      <c r="H11" s="57">
        <f>'BAR BB| Open rates'!V10*0.87*0.9</f>
        <v>27326.7</v>
      </c>
      <c r="I11" s="57">
        <f>'BAR BB| Open rates'!W10*0.87*0.9</f>
        <v>16912.8</v>
      </c>
      <c r="J11" s="57">
        <f>'BAR BB| Open rates'!X10*0.87*0.9</f>
        <v>20201.400000000001</v>
      </c>
      <c r="K11" s="57">
        <f>'BAR BB| Open rates'!Y10*0.87*0.9</f>
        <v>24194.7</v>
      </c>
      <c r="L11" s="57">
        <f>'BAR BB| Open rates'!Z10*0.87*0.9</f>
        <v>27326.7</v>
      </c>
      <c r="M11" s="57">
        <f>'BAR BB| Open rates'!AA10*0.87*0.9</f>
        <v>24194.7</v>
      </c>
      <c r="N11" s="57">
        <f>'BAR BB| Open rates'!AB10*0.87*0.9</f>
        <v>27326.7</v>
      </c>
      <c r="O11" s="57">
        <f>'BAR BB| Open rates'!AC10*0.87*0.9</f>
        <v>24194.7</v>
      </c>
      <c r="P11" s="57">
        <f>'BAR BB| Open rates'!AD10*0.87*0.9</f>
        <v>27326.7</v>
      </c>
      <c r="Q11" s="57">
        <f>'BAR BB| Open rates'!AE10*0.87*0.9</f>
        <v>24194.7</v>
      </c>
      <c r="R11" s="57">
        <f>'BAR BB| Open rates'!AF10*0.87*0.9</f>
        <v>27326.7</v>
      </c>
      <c r="S11" s="57">
        <f>'BAR BB| Open rates'!AG10*0.87*0.9</f>
        <v>24194.7</v>
      </c>
      <c r="T11" s="57">
        <f>'BAR BB| Open rates'!AH10*0.87*0.9</f>
        <v>27326.7</v>
      </c>
      <c r="U11" s="57">
        <f>'BAR BB| Open rates'!AI10*0.87*0.9</f>
        <v>31868.100000000002</v>
      </c>
      <c r="V11" s="57">
        <f>'BAR BB| Open rates'!AJ10*0.87*0.9</f>
        <v>27326.7</v>
      </c>
      <c r="W11" s="57">
        <f>'BAR BB| Open rates'!AK10*0.87*0.9</f>
        <v>31868.100000000002</v>
      </c>
      <c r="X11" s="57">
        <f>'BAR BB| Open rates'!AL10*0.87*0.9</f>
        <v>27326.7</v>
      </c>
      <c r="Y11" s="57">
        <f>'BAR BB| Open rates'!AM10*0.87*0.9</f>
        <v>31868.100000000002</v>
      </c>
      <c r="Z11" s="57">
        <f>'BAR BB| Open rates'!AN10*0.87*0.9</f>
        <v>31868.100000000002</v>
      </c>
      <c r="AA11" s="57">
        <f>'BAR BB| Open rates'!AO10*0.87*0.9</f>
        <v>50816.700000000004</v>
      </c>
      <c r="AB11" s="57">
        <f>'BAR BB| Open rates'!AP10*0.87*0.9</f>
        <v>31868.100000000002</v>
      </c>
      <c r="AC11" s="57">
        <f>'BAR BB| Open rates'!AQ10*0.87*0.9</f>
        <v>31868.100000000002</v>
      </c>
      <c r="AD11" s="57">
        <f>'BAR BB| Open rates'!AR10*0.87*0.9</f>
        <v>24194.7</v>
      </c>
      <c r="AE11" s="57">
        <f>'BAR BB| Open rates'!AS10*0.87*0.9</f>
        <v>20201.400000000001</v>
      </c>
      <c r="AF11" s="57">
        <f>'BAR BB| Open rates'!AT10*0.87*0.9</f>
        <v>24194.7</v>
      </c>
      <c r="AG11" s="57">
        <f>'BAR BB| Open rates'!AU10*0.87*0.9</f>
        <v>20201.400000000001</v>
      </c>
      <c r="AH11" s="57">
        <f>'BAR BB| Open rates'!AV10*0.87*0.9</f>
        <v>24194.7</v>
      </c>
      <c r="AI11" s="57">
        <f>'BAR BB| Open rates'!AW10*0.87*0.9</f>
        <v>20201.400000000001</v>
      </c>
      <c r="AJ11" s="57">
        <f>'BAR BB| Open rates'!AX10*0.87*0.9</f>
        <v>24194.7</v>
      </c>
      <c r="AK11" s="57">
        <f>'BAR BB| Open rates'!AY10*0.87*0.9</f>
        <v>20201.400000000001</v>
      </c>
      <c r="AL11" s="57">
        <f>'BAR BB| Open rates'!AZ10*0.87*0.9</f>
        <v>24194.7</v>
      </c>
      <c r="AM11" s="57">
        <f>'BAR BB| Open rates'!BA10*0.87*0.9</f>
        <v>20201.400000000001</v>
      </c>
    </row>
    <row r="12" spans="1:39" s="36" customFormat="1" ht="12" customHeight="1" x14ac:dyDescent="0.2">
      <c r="A12" s="164" t="s">
        <v>176</v>
      </c>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row>
    <row r="13" spans="1:39" s="36" customFormat="1" ht="12" customHeight="1" x14ac:dyDescent="0.2">
      <c r="A13" s="164">
        <v>1</v>
      </c>
      <c r="B13" s="57">
        <f>'BAR BB| Open rates'!P12*0.87*0.9</f>
        <v>18400.5</v>
      </c>
      <c r="C13" s="57">
        <f>'BAR BB| Open rates'!Q12*0.87*0.9</f>
        <v>25682.400000000001</v>
      </c>
      <c r="D13" s="57">
        <f>'BAR BB| Open rates'!R12*0.87*0.9</f>
        <v>21689.100000000002</v>
      </c>
      <c r="E13" s="57">
        <f>'BAR BB| Open rates'!S12*0.87*0.9</f>
        <v>18400.5</v>
      </c>
      <c r="F13" s="57">
        <f>'BAR BB| Open rates'!T12*0.87*0.9</f>
        <v>21689.100000000002</v>
      </c>
      <c r="G13" s="57">
        <f>'BAR BB| Open rates'!U12*0.87*0.9</f>
        <v>18400.5</v>
      </c>
      <c r="H13" s="57">
        <f>'BAR BB| Open rates'!V12*0.87*0.9</f>
        <v>28814.400000000001</v>
      </c>
      <c r="I13" s="57">
        <f>'BAR BB| Open rates'!W12*0.87*0.9</f>
        <v>18400.5</v>
      </c>
      <c r="J13" s="57">
        <f>'BAR BB| Open rates'!X12*0.87*0.9</f>
        <v>21689.100000000002</v>
      </c>
      <c r="K13" s="57">
        <f>'BAR BB| Open rates'!Y12*0.87*0.9</f>
        <v>25682.400000000001</v>
      </c>
      <c r="L13" s="57">
        <f>'BAR BB| Open rates'!Z12*0.87*0.9</f>
        <v>28814.400000000001</v>
      </c>
      <c r="M13" s="57">
        <f>'BAR BB| Open rates'!AA12*0.87*0.9</f>
        <v>25682.400000000001</v>
      </c>
      <c r="N13" s="57">
        <f>'BAR BB| Open rates'!AB12*0.87*0.9</f>
        <v>28814.400000000001</v>
      </c>
      <c r="O13" s="57">
        <f>'BAR BB| Open rates'!AC12*0.87*0.9</f>
        <v>25682.400000000001</v>
      </c>
      <c r="P13" s="57">
        <f>'BAR BB| Open rates'!AD12*0.87*0.9</f>
        <v>28814.400000000001</v>
      </c>
      <c r="Q13" s="57">
        <f>'BAR BB| Open rates'!AE12*0.87*0.9</f>
        <v>25682.400000000001</v>
      </c>
      <c r="R13" s="57">
        <f>'BAR BB| Open rates'!AF12*0.87*0.9</f>
        <v>28814.400000000001</v>
      </c>
      <c r="S13" s="57">
        <f>'BAR BB| Open rates'!AG12*0.87*0.9</f>
        <v>25682.400000000001</v>
      </c>
      <c r="T13" s="57">
        <f>'BAR BB| Open rates'!AH12*0.87*0.9</f>
        <v>28814.400000000001</v>
      </c>
      <c r="U13" s="57">
        <f>'BAR BB| Open rates'!AI12*0.87*0.9</f>
        <v>33355.800000000003</v>
      </c>
      <c r="V13" s="57">
        <f>'BAR BB| Open rates'!AJ12*0.87*0.9</f>
        <v>28814.400000000001</v>
      </c>
      <c r="W13" s="57">
        <f>'BAR BB| Open rates'!AK12*0.87*0.9</f>
        <v>33355.800000000003</v>
      </c>
      <c r="X13" s="57">
        <f>'BAR BB| Open rates'!AL12*0.87*0.9</f>
        <v>28814.400000000001</v>
      </c>
      <c r="Y13" s="57">
        <f>'BAR BB| Open rates'!AM12*0.87*0.9</f>
        <v>33355.800000000003</v>
      </c>
      <c r="Z13" s="57">
        <f>'BAR BB| Open rates'!AN12*0.87*0.9</f>
        <v>33355.800000000003</v>
      </c>
      <c r="AA13" s="57">
        <f>'BAR BB| Open rates'!AO12*0.87*0.9</f>
        <v>52304.4</v>
      </c>
      <c r="AB13" s="57">
        <f>'BAR BB| Open rates'!AP12*0.87*0.9</f>
        <v>33355.800000000003</v>
      </c>
      <c r="AC13" s="57">
        <f>'BAR BB| Open rates'!AQ12*0.87*0.9</f>
        <v>33355.800000000003</v>
      </c>
      <c r="AD13" s="57">
        <f>'BAR BB| Open rates'!AR12*0.87*0.9</f>
        <v>25682.400000000001</v>
      </c>
      <c r="AE13" s="57">
        <f>'BAR BB| Open rates'!AS12*0.87*0.9</f>
        <v>21689.100000000002</v>
      </c>
      <c r="AF13" s="57">
        <f>'BAR BB| Open rates'!AT12*0.87*0.9</f>
        <v>25682.400000000001</v>
      </c>
      <c r="AG13" s="57">
        <f>'BAR BB| Open rates'!AU12*0.87*0.9</f>
        <v>21689.100000000002</v>
      </c>
      <c r="AH13" s="57">
        <f>'BAR BB| Open rates'!AV12*0.87*0.9</f>
        <v>25682.400000000001</v>
      </c>
      <c r="AI13" s="57">
        <f>'BAR BB| Open rates'!AW12*0.87*0.9</f>
        <v>21689.100000000002</v>
      </c>
      <c r="AJ13" s="57">
        <f>'BAR BB| Open rates'!AX12*0.87*0.9</f>
        <v>25682.400000000001</v>
      </c>
      <c r="AK13" s="57">
        <f>'BAR BB| Open rates'!AY12*0.87*0.9</f>
        <v>21689.100000000002</v>
      </c>
      <c r="AL13" s="57">
        <f>'BAR BB| Open rates'!AZ12*0.87*0.9</f>
        <v>25682.400000000001</v>
      </c>
      <c r="AM13" s="57">
        <f>'BAR BB| Open rates'!BA12*0.87*0.9</f>
        <v>21689.100000000002</v>
      </c>
    </row>
    <row r="14" spans="1:39" s="36" customFormat="1" ht="12" customHeight="1" x14ac:dyDescent="0.2">
      <c r="A14" s="164">
        <v>2</v>
      </c>
      <c r="B14" s="57">
        <f>'BAR BB| Open rates'!P13*0.87*0.9</f>
        <v>19966.5</v>
      </c>
      <c r="C14" s="57">
        <f>'BAR BB| Open rates'!Q13*0.87*0.9</f>
        <v>27248.400000000001</v>
      </c>
      <c r="D14" s="57">
        <f>'BAR BB| Open rates'!R13*0.87*0.9</f>
        <v>23255.100000000002</v>
      </c>
      <c r="E14" s="57">
        <f>'BAR BB| Open rates'!S13*0.87*0.9</f>
        <v>19966.5</v>
      </c>
      <c r="F14" s="57">
        <f>'BAR BB| Open rates'!T13*0.87*0.9</f>
        <v>23255.100000000002</v>
      </c>
      <c r="G14" s="57">
        <f>'BAR BB| Open rates'!U13*0.87*0.9</f>
        <v>19966.5</v>
      </c>
      <c r="H14" s="57">
        <f>'BAR BB| Open rates'!V13*0.87*0.9</f>
        <v>30380.400000000001</v>
      </c>
      <c r="I14" s="57">
        <f>'BAR BB| Open rates'!W13*0.87*0.9</f>
        <v>19966.5</v>
      </c>
      <c r="J14" s="57">
        <f>'BAR BB| Open rates'!X13*0.87*0.9</f>
        <v>23255.100000000002</v>
      </c>
      <c r="K14" s="57">
        <f>'BAR BB| Open rates'!Y13*0.87*0.9</f>
        <v>27248.400000000001</v>
      </c>
      <c r="L14" s="57">
        <f>'BAR BB| Open rates'!Z13*0.87*0.9</f>
        <v>30380.400000000001</v>
      </c>
      <c r="M14" s="57">
        <f>'BAR BB| Open rates'!AA13*0.87*0.9</f>
        <v>27248.400000000001</v>
      </c>
      <c r="N14" s="57">
        <f>'BAR BB| Open rates'!AB13*0.87*0.9</f>
        <v>30380.400000000001</v>
      </c>
      <c r="O14" s="57">
        <f>'BAR BB| Open rates'!AC13*0.87*0.9</f>
        <v>27248.400000000001</v>
      </c>
      <c r="P14" s="57">
        <f>'BAR BB| Open rates'!AD13*0.87*0.9</f>
        <v>30380.400000000001</v>
      </c>
      <c r="Q14" s="57">
        <f>'BAR BB| Open rates'!AE13*0.87*0.9</f>
        <v>27248.400000000001</v>
      </c>
      <c r="R14" s="57">
        <f>'BAR BB| Open rates'!AF13*0.87*0.9</f>
        <v>30380.400000000001</v>
      </c>
      <c r="S14" s="57">
        <f>'BAR BB| Open rates'!AG13*0.87*0.9</f>
        <v>27248.400000000001</v>
      </c>
      <c r="T14" s="57">
        <f>'BAR BB| Open rates'!AH13*0.87*0.9</f>
        <v>30380.400000000001</v>
      </c>
      <c r="U14" s="57">
        <f>'BAR BB| Open rates'!AI13*0.87*0.9</f>
        <v>34921.800000000003</v>
      </c>
      <c r="V14" s="57">
        <f>'BAR BB| Open rates'!AJ13*0.87*0.9</f>
        <v>30380.400000000001</v>
      </c>
      <c r="W14" s="57">
        <f>'BAR BB| Open rates'!AK13*0.87*0.9</f>
        <v>34921.800000000003</v>
      </c>
      <c r="X14" s="57">
        <f>'BAR BB| Open rates'!AL13*0.87*0.9</f>
        <v>30380.400000000001</v>
      </c>
      <c r="Y14" s="57">
        <f>'BAR BB| Open rates'!AM13*0.87*0.9</f>
        <v>34921.800000000003</v>
      </c>
      <c r="Z14" s="57">
        <f>'BAR BB| Open rates'!AN13*0.87*0.9</f>
        <v>34921.800000000003</v>
      </c>
      <c r="AA14" s="57">
        <f>'BAR BB| Open rates'!AO13*0.87*0.9</f>
        <v>53870.400000000001</v>
      </c>
      <c r="AB14" s="57">
        <f>'BAR BB| Open rates'!AP13*0.87*0.9</f>
        <v>34921.800000000003</v>
      </c>
      <c r="AC14" s="57">
        <f>'BAR BB| Open rates'!AQ13*0.87*0.9</f>
        <v>34921.800000000003</v>
      </c>
      <c r="AD14" s="57">
        <f>'BAR BB| Open rates'!AR13*0.87*0.9</f>
        <v>27248.400000000001</v>
      </c>
      <c r="AE14" s="57">
        <f>'BAR BB| Open rates'!AS13*0.87*0.9</f>
        <v>23255.100000000002</v>
      </c>
      <c r="AF14" s="57">
        <f>'BAR BB| Open rates'!AT13*0.87*0.9</f>
        <v>27248.400000000001</v>
      </c>
      <c r="AG14" s="57">
        <f>'BAR BB| Open rates'!AU13*0.87*0.9</f>
        <v>23255.100000000002</v>
      </c>
      <c r="AH14" s="57">
        <f>'BAR BB| Open rates'!AV13*0.87*0.9</f>
        <v>27248.400000000001</v>
      </c>
      <c r="AI14" s="57">
        <f>'BAR BB| Open rates'!AW13*0.87*0.9</f>
        <v>23255.100000000002</v>
      </c>
      <c r="AJ14" s="57">
        <f>'BAR BB| Open rates'!AX13*0.87*0.9</f>
        <v>27248.400000000001</v>
      </c>
      <c r="AK14" s="57">
        <f>'BAR BB| Open rates'!AY13*0.87*0.9</f>
        <v>23255.100000000002</v>
      </c>
      <c r="AL14" s="57">
        <f>'BAR BB| Open rates'!AZ13*0.87*0.9</f>
        <v>27248.400000000001</v>
      </c>
      <c r="AM14" s="57">
        <f>'BAR BB| Open rates'!BA13*0.87*0.9</f>
        <v>23255.100000000002</v>
      </c>
    </row>
    <row r="15" spans="1:39" ht="12" customHeight="1" thickBot="1" x14ac:dyDescent="0.25"/>
    <row r="16" spans="1:39" ht="147.75" customHeight="1" thickBot="1" x14ac:dyDescent="0.25">
      <c r="A16" s="263" t="s">
        <v>357</v>
      </c>
      <c r="B16" s="245"/>
      <c r="C16" s="245"/>
      <c r="D16" s="245"/>
      <c r="E16" s="245"/>
      <c r="F16" s="245"/>
      <c r="G16" s="245"/>
      <c r="H16" s="245"/>
      <c r="I16" s="245"/>
      <c r="J16" s="245"/>
      <c r="K16" s="245"/>
      <c r="L16" s="245"/>
      <c r="M16" s="245"/>
      <c r="N16" s="245"/>
    </row>
    <row r="17" spans="1:14" ht="12" customHeight="1" x14ac:dyDescent="0.2">
      <c r="B17" s="245"/>
      <c r="C17" s="246"/>
      <c r="D17" s="246"/>
      <c r="E17" s="246"/>
      <c r="F17" s="246"/>
      <c r="G17" s="246"/>
      <c r="H17" s="246"/>
      <c r="I17" s="246"/>
      <c r="J17" s="246"/>
      <c r="K17" s="246"/>
      <c r="L17" s="245"/>
      <c r="M17" s="245"/>
      <c r="N17" s="245"/>
    </row>
    <row r="18" spans="1:14" x14ac:dyDescent="0.2">
      <c r="A18" s="98" t="s">
        <v>83</v>
      </c>
      <c r="B18" s="245"/>
      <c r="C18" s="246"/>
      <c r="D18" s="246"/>
      <c r="E18" s="246"/>
      <c r="F18" s="246"/>
      <c r="G18" s="246"/>
      <c r="H18" s="246"/>
      <c r="I18" s="246"/>
      <c r="J18" s="246"/>
      <c r="K18" s="246"/>
      <c r="L18" s="245"/>
      <c r="M18" s="245"/>
      <c r="N18" s="245"/>
    </row>
    <row r="19" spans="1:14" ht="34.5" customHeight="1" x14ac:dyDescent="0.2">
      <c r="A19" s="139" t="s">
        <v>331</v>
      </c>
      <c r="B19" s="245"/>
      <c r="C19" s="246"/>
      <c r="D19" s="246"/>
      <c r="E19" s="246"/>
      <c r="F19" s="246"/>
      <c r="G19" s="246"/>
      <c r="H19" s="246"/>
      <c r="I19" s="246"/>
      <c r="J19" s="246"/>
      <c r="K19" s="246"/>
      <c r="L19" s="245"/>
      <c r="M19" s="245"/>
      <c r="N19" s="245"/>
    </row>
    <row r="20" spans="1:14" ht="24" x14ac:dyDescent="0.2">
      <c r="A20" s="139" t="s">
        <v>332</v>
      </c>
      <c r="B20" s="245"/>
      <c r="C20" s="246"/>
      <c r="D20" s="246"/>
      <c r="E20" s="246"/>
      <c r="F20" s="246"/>
      <c r="G20" s="246"/>
      <c r="H20" s="246"/>
      <c r="I20" s="246"/>
      <c r="J20" s="246"/>
      <c r="K20" s="246"/>
      <c r="L20" s="245"/>
      <c r="M20" s="245"/>
      <c r="N20" s="245"/>
    </row>
    <row r="21" spans="1:14" x14ac:dyDescent="0.2">
      <c r="A21" s="6"/>
      <c r="B21" s="245"/>
      <c r="C21" s="246"/>
      <c r="D21" s="246"/>
      <c r="E21" s="246"/>
      <c r="F21" s="246"/>
      <c r="G21" s="246"/>
      <c r="H21" s="246"/>
      <c r="I21" s="246"/>
      <c r="J21" s="246"/>
      <c r="K21" s="246"/>
      <c r="L21" s="245"/>
      <c r="M21" s="245"/>
      <c r="N21" s="245"/>
    </row>
    <row r="22" spans="1:14" x14ac:dyDescent="0.2">
      <c r="A22" s="95" t="s">
        <v>74</v>
      </c>
      <c r="B22" s="245"/>
      <c r="C22" s="246"/>
      <c r="D22" s="246"/>
      <c r="E22" s="246"/>
      <c r="F22" s="246"/>
      <c r="G22" s="246"/>
      <c r="H22" s="246"/>
      <c r="I22" s="246"/>
      <c r="J22" s="246"/>
      <c r="K22" s="246"/>
      <c r="L22" s="245"/>
      <c r="M22" s="245"/>
      <c r="N22" s="245"/>
    </row>
    <row r="23" spans="1:14" ht="12.75" customHeight="1" x14ac:dyDescent="0.2">
      <c r="A23" s="183" t="s">
        <v>75</v>
      </c>
      <c r="B23" s="245"/>
      <c r="C23" s="246"/>
      <c r="D23" s="246"/>
      <c r="E23" s="246"/>
      <c r="F23" s="246"/>
      <c r="G23" s="246"/>
      <c r="H23" s="246"/>
      <c r="I23" s="246"/>
      <c r="J23" s="246"/>
      <c r="K23" s="246"/>
      <c r="L23" s="245"/>
      <c r="M23" s="245"/>
      <c r="N23" s="245"/>
    </row>
    <row r="24" spans="1:14" x14ac:dyDescent="0.2">
      <c r="A24" s="180" t="s">
        <v>76</v>
      </c>
      <c r="B24" s="245"/>
      <c r="C24" s="246"/>
      <c r="D24" s="246"/>
      <c r="E24" s="246"/>
      <c r="F24" s="246"/>
      <c r="G24" s="246"/>
      <c r="H24" s="246"/>
      <c r="I24" s="246"/>
      <c r="J24" s="246"/>
      <c r="K24" s="246"/>
      <c r="L24" s="245"/>
      <c r="M24" s="245"/>
      <c r="N24" s="245"/>
    </row>
    <row r="25" spans="1:14" ht="24" x14ac:dyDescent="0.2">
      <c r="A25" s="180" t="s">
        <v>89</v>
      </c>
      <c r="B25" s="245"/>
      <c r="C25" s="246"/>
      <c r="D25" s="245"/>
      <c r="E25" s="245"/>
      <c r="F25" s="245"/>
      <c r="G25" s="245"/>
      <c r="H25" s="245"/>
      <c r="I25" s="245"/>
      <c r="J25" s="245"/>
      <c r="K25" s="245"/>
      <c r="L25" s="245"/>
      <c r="M25" s="245"/>
      <c r="N25" s="245"/>
    </row>
    <row r="26" spans="1:14" x14ac:dyDescent="0.2">
      <c r="A26" s="180" t="s">
        <v>78</v>
      </c>
      <c r="B26" s="245"/>
      <c r="C26" s="246"/>
      <c r="D26" s="245"/>
      <c r="E26" s="245"/>
      <c r="F26" s="245"/>
      <c r="G26" s="245"/>
      <c r="H26" s="245"/>
      <c r="I26" s="245"/>
      <c r="J26" s="245"/>
      <c r="K26" s="245"/>
      <c r="L26" s="245"/>
      <c r="M26" s="245"/>
      <c r="N26" s="245"/>
    </row>
    <row r="27" spans="1:14" ht="24" x14ac:dyDescent="0.2">
      <c r="A27" s="180" t="s">
        <v>79</v>
      </c>
      <c r="B27" s="245"/>
      <c r="C27" s="246"/>
      <c r="D27" s="245"/>
      <c r="E27" s="245"/>
      <c r="F27" s="245"/>
      <c r="G27" s="245"/>
      <c r="H27" s="245"/>
      <c r="I27" s="245"/>
      <c r="J27" s="245"/>
      <c r="K27" s="245"/>
      <c r="L27" s="245"/>
      <c r="M27" s="245"/>
      <c r="N27" s="245"/>
    </row>
    <row r="28" spans="1:14" ht="24" x14ac:dyDescent="0.2">
      <c r="A28" s="180" t="s">
        <v>187</v>
      </c>
    </row>
    <row r="29" spans="1:14" x14ac:dyDescent="0.2">
      <c r="A29" s="180" t="s">
        <v>105</v>
      </c>
    </row>
    <row r="30" spans="1:14" x14ac:dyDescent="0.2">
      <c r="A30" s="244" t="s">
        <v>333</v>
      </c>
    </row>
    <row r="31" spans="1:14" ht="24" x14ac:dyDescent="0.2">
      <c r="A31" s="180" t="s">
        <v>208</v>
      </c>
    </row>
    <row r="32" spans="1:14" x14ac:dyDescent="0.2">
      <c r="A32" s="244"/>
    </row>
    <row r="33" spans="1:4" x14ac:dyDescent="0.2">
      <c r="A33" s="296" t="s">
        <v>101</v>
      </c>
    </row>
    <row r="34" spans="1:4" x14ac:dyDescent="0.2">
      <c r="A34" s="297"/>
    </row>
    <row r="35" spans="1:4" ht="51" customHeight="1" x14ac:dyDescent="0.2">
      <c r="A35" s="298"/>
    </row>
    <row r="36" spans="1:4" x14ac:dyDescent="0.2">
      <c r="A36" s="244"/>
    </row>
    <row r="37" spans="1:4" ht="25.5" customHeight="1" x14ac:dyDescent="0.2">
      <c r="A37" s="219" t="s">
        <v>209</v>
      </c>
    </row>
    <row r="38" spans="1:4" x14ac:dyDescent="0.2">
      <c r="A38" s="249" t="s">
        <v>334</v>
      </c>
    </row>
    <row r="39" spans="1:4" x14ac:dyDescent="0.2">
      <c r="A39" s="244"/>
      <c r="D39" s="250"/>
    </row>
    <row r="40" spans="1:4" x14ac:dyDescent="0.2">
      <c r="A40" s="178" t="s">
        <v>81</v>
      </c>
    </row>
    <row r="41" spans="1:4" ht="36" x14ac:dyDescent="0.2">
      <c r="A41" s="181" t="s">
        <v>102</v>
      </c>
    </row>
    <row r="42" spans="1:4" ht="36" x14ac:dyDescent="0.2">
      <c r="A42" s="181" t="s">
        <v>104</v>
      </c>
    </row>
    <row r="43" spans="1:4" x14ac:dyDescent="0.2">
      <c r="A43" s="244"/>
      <c r="D43" s="251"/>
    </row>
    <row r="44" spans="1:4" ht="26.25" x14ac:dyDescent="0.2">
      <c r="A44" s="178" t="s">
        <v>335</v>
      </c>
    </row>
    <row r="45" spans="1:4" ht="24" x14ac:dyDescent="0.2">
      <c r="A45" s="220" t="s">
        <v>301</v>
      </c>
      <c r="D45" s="252"/>
    </row>
    <row r="46" spans="1:4" x14ac:dyDescent="0.2">
      <c r="A46" s="218" t="s">
        <v>210</v>
      </c>
    </row>
    <row r="47" spans="1:4" x14ac:dyDescent="0.2">
      <c r="A47" s="254"/>
    </row>
    <row r="48" spans="1:4" x14ac:dyDescent="0.2">
      <c r="A48" s="253" t="s">
        <v>337</v>
      </c>
    </row>
    <row r="49" spans="1:1" x14ac:dyDescent="0.2">
      <c r="A49" s="254" t="s">
        <v>338</v>
      </c>
    </row>
    <row r="50" spans="1:1" x14ac:dyDescent="0.2">
      <c r="A50" s="15"/>
    </row>
    <row r="51" spans="1:1" x14ac:dyDescent="0.2">
      <c r="A51" s="253" t="s">
        <v>339</v>
      </c>
    </row>
    <row r="52" spans="1:1" x14ac:dyDescent="0.2">
      <c r="A52" s="255" t="s">
        <v>214</v>
      </c>
    </row>
    <row r="53" spans="1:1" x14ac:dyDescent="0.2">
      <c r="A53" s="15"/>
    </row>
    <row r="54" spans="1:1" x14ac:dyDescent="0.2">
      <c r="A54" s="253" t="s">
        <v>340</v>
      </c>
    </row>
    <row r="55" spans="1:1" x14ac:dyDescent="0.2">
      <c r="A55" s="254" t="s">
        <v>214</v>
      </c>
    </row>
    <row r="56" spans="1:1" x14ac:dyDescent="0.2">
      <c r="A56" s="256"/>
    </row>
    <row r="57" spans="1:1" x14ac:dyDescent="0.2">
      <c r="A57" s="253" t="s">
        <v>341</v>
      </c>
    </row>
    <row r="58" spans="1:1" x14ac:dyDescent="0.2">
      <c r="A58" s="255" t="s">
        <v>342</v>
      </c>
    </row>
    <row r="59" spans="1:1" x14ac:dyDescent="0.2">
      <c r="A59" s="255"/>
    </row>
    <row r="60" spans="1:1" x14ac:dyDescent="0.2">
      <c r="A60" s="253" t="s">
        <v>343</v>
      </c>
    </row>
    <row r="61" spans="1:1" x14ac:dyDescent="0.2">
      <c r="A61" s="255" t="s">
        <v>352</v>
      </c>
    </row>
    <row r="62" spans="1:1" ht="13.5" thickBot="1" x14ac:dyDescent="0.25">
      <c r="A62" s="257"/>
    </row>
    <row r="63" spans="1:1" ht="72" x14ac:dyDescent="0.2">
      <c r="A63" s="261" t="s">
        <v>336</v>
      </c>
    </row>
    <row r="64" spans="1:1" ht="13.5" thickBot="1" x14ac:dyDescent="0.25">
      <c r="A64" s="262" t="s">
        <v>141</v>
      </c>
    </row>
    <row r="66" spans="1:1" ht="24" x14ac:dyDescent="0.2">
      <c r="A66" s="182" t="s">
        <v>344</v>
      </c>
    </row>
    <row r="67" spans="1:1" ht="24" x14ac:dyDescent="0.2">
      <c r="A67" s="220" t="s">
        <v>310</v>
      </c>
    </row>
    <row r="68" spans="1:1" x14ac:dyDescent="0.2">
      <c r="A68" s="218" t="s">
        <v>211</v>
      </c>
    </row>
    <row r="69" spans="1:1" x14ac:dyDescent="0.2">
      <c r="A69" s="181"/>
    </row>
    <row r="70" spans="1:1" x14ac:dyDescent="0.2">
      <c r="A70" s="220" t="s">
        <v>254</v>
      </c>
    </row>
    <row r="71" spans="1:1" x14ac:dyDescent="0.2">
      <c r="A71" s="218" t="s">
        <v>345</v>
      </c>
    </row>
    <row r="72" spans="1:1" s="31" customFormat="1" x14ac:dyDescent="0.2">
      <c r="A72" s="181"/>
    </row>
    <row r="73" spans="1:1" s="31" customFormat="1" x14ac:dyDescent="0.2">
      <c r="A73" s="220" t="s">
        <v>346</v>
      </c>
    </row>
    <row r="74" spans="1:1" s="31" customFormat="1" x14ac:dyDescent="0.2">
      <c r="A74" s="218" t="s">
        <v>215</v>
      </c>
    </row>
    <row r="75" spans="1:1" s="31" customFormat="1" x14ac:dyDescent="0.2">
      <c r="A75" s="181"/>
    </row>
    <row r="76" spans="1:1" s="31" customFormat="1" x14ac:dyDescent="0.2">
      <c r="A76" s="220" t="s">
        <v>347</v>
      </c>
    </row>
    <row r="77" spans="1:1" s="31" customFormat="1" x14ac:dyDescent="0.2">
      <c r="A77" s="218" t="s">
        <v>215</v>
      </c>
    </row>
    <row r="78" spans="1:1" s="31" customFormat="1" x14ac:dyDescent="0.2">
      <c r="A78" s="181"/>
    </row>
    <row r="79" spans="1:1" s="31" customFormat="1" x14ac:dyDescent="0.2">
      <c r="A79" s="220" t="s">
        <v>348</v>
      </c>
    </row>
    <row r="80" spans="1:1" s="31" customFormat="1" x14ac:dyDescent="0.2">
      <c r="A80" s="218" t="s">
        <v>349</v>
      </c>
    </row>
    <row r="81" spans="1:1" s="31" customFormat="1" x14ac:dyDescent="0.2">
      <c r="A81" s="258"/>
    </row>
    <row r="82" spans="1:1" s="31" customFormat="1" x14ac:dyDescent="0.2">
      <c r="A82" s="220" t="s">
        <v>350</v>
      </c>
    </row>
    <row r="83" spans="1:1" s="31" customFormat="1" ht="15.75" customHeight="1" x14ac:dyDescent="0.2">
      <c r="A83" s="218" t="s">
        <v>351</v>
      </c>
    </row>
    <row r="84" spans="1:1" s="31" customFormat="1" ht="15.75" customHeight="1" thickBot="1" x14ac:dyDescent="0.25">
      <c r="A84" s="259"/>
    </row>
    <row r="85" spans="1:1" s="31" customFormat="1" ht="48" x14ac:dyDescent="0.2">
      <c r="A85" s="264" t="s">
        <v>355</v>
      </c>
    </row>
    <row r="86" spans="1:1" s="155" customFormat="1" ht="27.75" customHeight="1" thickBot="1" x14ac:dyDescent="0.25">
      <c r="A86" s="265" t="s">
        <v>356</v>
      </c>
    </row>
    <row r="87" spans="1:1" s="31" customFormat="1" x14ac:dyDescent="0.2">
      <c r="A87" s="259"/>
    </row>
    <row r="88" spans="1:1" s="31" customFormat="1" x14ac:dyDescent="0.2">
      <c r="A88" s="259"/>
    </row>
    <row r="89" spans="1:1" s="31" customFormat="1" x14ac:dyDescent="0.2">
      <c r="A89" s="259"/>
    </row>
    <row r="90" spans="1:1" s="31" customFormat="1" x14ac:dyDescent="0.2">
      <c r="A90" s="259"/>
    </row>
    <row r="91" spans="1:1" s="31" customFormat="1" x14ac:dyDescent="0.2">
      <c r="A91" s="259"/>
    </row>
    <row r="92" spans="1:1" s="31" customFormat="1" x14ac:dyDescent="0.2">
      <c r="A92" s="259"/>
    </row>
    <row r="93" spans="1:1" s="31" customFormat="1" x14ac:dyDescent="0.2">
      <c r="A93" s="259"/>
    </row>
    <row r="94" spans="1:1" s="155" customFormat="1" x14ac:dyDescent="0.2">
      <c r="A94" s="260"/>
    </row>
    <row r="95" spans="1:1" s="155" customFormat="1" x14ac:dyDescent="0.2">
      <c r="A95" s="260"/>
    </row>
    <row r="96" spans="1:1" s="155" customFormat="1" ht="12.75" customHeight="1" x14ac:dyDescent="0.2">
      <c r="A96" s="260"/>
    </row>
    <row r="97" spans="1:1" s="155" customFormat="1" x14ac:dyDescent="0.2">
      <c r="A97" s="260"/>
    </row>
    <row r="98" spans="1:1" s="155" customFormat="1" x14ac:dyDescent="0.2">
      <c r="A98" s="260"/>
    </row>
    <row r="99" spans="1:1" s="155" customFormat="1" ht="13.5" customHeight="1" x14ac:dyDescent="0.2">
      <c r="A99" s="260"/>
    </row>
    <row r="100" spans="1:1" s="155" customFormat="1" x14ac:dyDescent="0.2">
      <c r="A100" s="260"/>
    </row>
    <row r="101" spans="1:1" s="155" customFormat="1" x14ac:dyDescent="0.2">
      <c r="A101" s="260"/>
    </row>
    <row r="102" spans="1:1" s="155" customFormat="1" ht="12.75" customHeight="1" x14ac:dyDescent="0.2">
      <c r="A102" s="260"/>
    </row>
    <row r="103" spans="1:1" s="155" customFormat="1" x14ac:dyDescent="0.2">
      <c r="A103" s="260"/>
    </row>
    <row r="104" spans="1:1" s="155" customFormat="1" x14ac:dyDescent="0.2">
      <c r="A104" s="260"/>
    </row>
    <row r="105" spans="1:1" s="155" customFormat="1" x14ac:dyDescent="0.2">
      <c r="A105" s="260"/>
    </row>
    <row r="106" spans="1:1" s="155" customFormat="1" ht="23.25" customHeight="1" x14ac:dyDescent="0.2">
      <c r="A106" s="260"/>
    </row>
    <row r="107" spans="1:1" s="155" customFormat="1" x14ac:dyDescent="0.2"/>
    <row r="108" spans="1:1" s="155" customFormat="1" x14ac:dyDescent="0.2"/>
    <row r="109" spans="1:1" s="155" customFormat="1" x14ac:dyDescent="0.2"/>
    <row r="110" spans="1:1" s="155" customFormat="1" x14ac:dyDescent="0.2"/>
    <row r="111" spans="1:1" s="155" customFormat="1" x14ac:dyDescent="0.2"/>
    <row r="112" spans="1:1" s="31" customFormat="1" x14ac:dyDescent="0.2"/>
    <row r="113" s="155" customFormat="1" x14ac:dyDescent="0.2"/>
    <row r="114" s="155" customFormat="1" x14ac:dyDescent="0.2"/>
    <row r="115" s="155" customFormat="1" x14ac:dyDescent="0.2"/>
    <row r="116" s="155" customFormat="1" ht="30" customHeight="1" x14ac:dyDescent="0.2"/>
    <row r="117" s="155" customFormat="1" x14ac:dyDescent="0.2"/>
    <row r="118" s="155" customFormat="1" x14ac:dyDescent="0.2"/>
    <row r="119" s="155" customFormat="1" x14ac:dyDescent="0.2"/>
    <row r="120" s="155" customFormat="1" x14ac:dyDescent="0.2"/>
    <row r="121" s="155" customFormat="1" x14ac:dyDescent="0.2"/>
    <row r="122" s="155" customFormat="1" x14ac:dyDescent="0.2"/>
    <row r="123" s="155" customFormat="1" x14ac:dyDescent="0.2"/>
    <row r="124" s="155" customFormat="1" x14ac:dyDescent="0.2"/>
    <row r="125" s="155" customFormat="1" x14ac:dyDescent="0.2"/>
    <row r="126" s="155" customFormat="1" x14ac:dyDescent="0.2"/>
    <row r="127" s="31" customFormat="1" x14ac:dyDescent="0.2"/>
    <row r="128" s="31" customFormat="1" x14ac:dyDescent="0.2"/>
    <row r="129" spans="1:1" s="31" customFormat="1" x14ac:dyDescent="0.2"/>
    <row r="130" spans="1:1" s="31" customFormat="1" x14ac:dyDescent="0.2">
      <c r="A130" s="138"/>
    </row>
    <row r="131" spans="1:1" s="31" customFormat="1" x14ac:dyDescent="0.2">
      <c r="A131" s="138"/>
    </row>
    <row r="132" spans="1:1" s="31" customFormat="1" x14ac:dyDescent="0.2">
      <c r="A132" s="138"/>
    </row>
    <row r="133" spans="1:1" s="31" customFormat="1" x14ac:dyDescent="0.2">
      <c r="A133" s="138"/>
    </row>
    <row r="134" spans="1:1" s="31" customFormat="1" x14ac:dyDescent="0.2">
      <c r="A134" s="138"/>
    </row>
    <row r="135" spans="1:1" s="31" customFormat="1" x14ac:dyDescent="0.2">
      <c r="A135" s="138"/>
    </row>
    <row r="136" spans="1:1" s="31" customFormat="1" x14ac:dyDescent="0.2">
      <c r="A136" s="138"/>
    </row>
    <row r="137" spans="1:1" s="31" customFormat="1" x14ac:dyDescent="0.2">
      <c r="A137" s="138"/>
    </row>
    <row r="138" spans="1:1" s="31" customFormat="1" x14ac:dyDescent="0.2">
      <c r="A138" s="138"/>
    </row>
    <row r="139" spans="1:1" s="31" customFormat="1" x14ac:dyDescent="0.2">
      <c r="A139" s="138"/>
    </row>
    <row r="140" spans="1:1" s="31" customFormat="1" x14ac:dyDescent="0.2">
      <c r="A140" s="138"/>
    </row>
    <row r="141" spans="1:1" s="31" customFormat="1" x14ac:dyDescent="0.2">
      <c r="A141" s="138"/>
    </row>
    <row r="142" spans="1:1" s="31" customFormat="1" x14ac:dyDescent="0.2">
      <c r="A142" s="138"/>
    </row>
    <row r="143" spans="1:1" s="31" customFormat="1" x14ac:dyDescent="0.2">
      <c r="A143" s="138"/>
    </row>
    <row r="144" spans="1:1" s="31" customFormat="1" x14ac:dyDescent="0.2">
      <c r="A144" s="138"/>
    </row>
    <row r="145" spans="1:1" s="31" customFormat="1" x14ac:dyDescent="0.2">
      <c r="A145" s="138"/>
    </row>
    <row r="150" spans="1:1" s="31" customFormat="1" x14ac:dyDescent="0.2">
      <c r="A150" s="138"/>
    </row>
    <row r="151" spans="1:1" s="31" customFormat="1" x14ac:dyDescent="0.2">
      <c r="A151" s="138"/>
    </row>
    <row r="152" spans="1:1" s="31" customFormat="1" x14ac:dyDescent="0.2">
      <c r="A152" s="138"/>
    </row>
    <row r="153" spans="1:1" s="31" customFormat="1" x14ac:dyDescent="0.2">
      <c r="A153" s="138"/>
    </row>
    <row r="154" spans="1:1" s="31" customFormat="1" x14ac:dyDescent="0.2">
      <c r="A154" s="138"/>
    </row>
    <row r="155" spans="1:1" s="31" customFormat="1" x14ac:dyDescent="0.2">
      <c r="A155" s="138"/>
    </row>
    <row r="156" spans="1:1" s="31" customFormat="1" x14ac:dyDescent="0.2">
      <c r="A156" s="138"/>
    </row>
    <row r="157" spans="1:1" s="31" customFormat="1" x14ac:dyDescent="0.2">
      <c r="A157" s="138"/>
    </row>
    <row r="158" spans="1:1" s="31" customFormat="1" x14ac:dyDescent="0.2">
      <c r="A158" s="138"/>
    </row>
    <row r="159" spans="1:1" s="31" customFormat="1" x14ac:dyDescent="0.2">
      <c r="A159" s="138"/>
    </row>
    <row r="160" spans="1:1" s="31" customFormat="1" x14ac:dyDescent="0.2">
      <c r="A160" s="138"/>
    </row>
    <row r="161" spans="1:1" s="31" customFormat="1" x14ac:dyDescent="0.2">
      <c r="A161" s="138"/>
    </row>
    <row r="162" spans="1:1" s="31" customFormat="1" x14ac:dyDescent="0.2">
      <c r="A162" s="138"/>
    </row>
    <row r="163" spans="1:1" s="31" customFormat="1" x14ac:dyDescent="0.2">
      <c r="A163" s="138"/>
    </row>
    <row r="164" spans="1:1" s="31" customFormat="1" x14ac:dyDescent="0.2">
      <c r="A164" s="138"/>
    </row>
    <row r="165" spans="1:1" s="31" customFormat="1" x14ac:dyDescent="0.2">
      <c r="A165" s="138"/>
    </row>
    <row r="166" spans="1:1" s="31" customFormat="1" x14ac:dyDescent="0.2">
      <c r="A166" s="138"/>
    </row>
    <row r="167" spans="1:1" s="31" customFormat="1" x14ac:dyDescent="0.2">
      <c r="A167" s="138"/>
    </row>
    <row r="168" spans="1:1" s="31" customFormat="1" x14ac:dyDescent="0.2">
      <c r="A168" s="138"/>
    </row>
    <row r="169" spans="1:1" s="31" customFormat="1" x14ac:dyDescent="0.2">
      <c r="A169" s="138"/>
    </row>
    <row r="170" spans="1:1" s="31" customFormat="1" x14ac:dyDescent="0.2">
      <c r="A170" s="138"/>
    </row>
    <row r="171" spans="1:1" s="31" customFormat="1" x14ac:dyDescent="0.2">
      <c r="A171" s="138"/>
    </row>
    <row r="172" spans="1:1" s="31" customFormat="1" x14ac:dyDescent="0.2">
      <c r="A172" s="138"/>
    </row>
    <row r="173" spans="1:1" s="31" customFormat="1" x14ac:dyDescent="0.2">
      <c r="A173" s="138"/>
    </row>
    <row r="174" spans="1:1" s="31" customFormat="1" x14ac:dyDescent="0.2">
      <c r="A174" s="138"/>
    </row>
    <row r="175" spans="1:1" s="31" customFormat="1" x14ac:dyDescent="0.2">
      <c r="A175" s="138"/>
    </row>
    <row r="176" spans="1:1" s="31" customFormat="1" x14ac:dyDescent="0.2">
      <c r="A176" s="138"/>
    </row>
    <row r="177" spans="1:1" s="31" customFormat="1" x14ac:dyDescent="0.2">
      <c r="A177" s="138"/>
    </row>
    <row r="178" spans="1:1" s="31" customFormat="1" x14ac:dyDescent="0.2">
      <c r="A178" s="138"/>
    </row>
    <row r="179" spans="1:1" s="31" customFormat="1" x14ac:dyDescent="0.2">
      <c r="A179" s="138"/>
    </row>
    <row r="180" spans="1:1" s="31" customFormat="1" x14ac:dyDescent="0.2">
      <c r="A180" s="138"/>
    </row>
    <row r="181" spans="1:1" s="31" customFormat="1" x14ac:dyDescent="0.2">
      <c r="A181" s="138"/>
    </row>
    <row r="182" spans="1:1" s="31" customFormat="1" x14ac:dyDescent="0.2">
      <c r="A182" s="138"/>
    </row>
    <row r="183" spans="1:1" s="31" customFormat="1" x14ac:dyDescent="0.2">
      <c r="A183" s="138"/>
    </row>
    <row r="184" spans="1:1" s="31" customFormat="1" x14ac:dyDescent="0.2">
      <c r="A184" s="138"/>
    </row>
    <row r="185" spans="1:1" s="31" customFormat="1" x14ac:dyDescent="0.2">
      <c r="A185" s="138"/>
    </row>
    <row r="186" spans="1:1" s="31" customFormat="1" x14ac:dyDescent="0.2">
      <c r="A186" s="138"/>
    </row>
    <row r="187" spans="1:1" s="31" customFormat="1" x14ac:dyDescent="0.2">
      <c r="A187" s="138"/>
    </row>
    <row r="188" spans="1:1" s="31" customFormat="1" x14ac:dyDescent="0.2">
      <c r="A188" s="138"/>
    </row>
    <row r="189" spans="1:1" s="31" customFormat="1" x14ac:dyDescent="0.2">
      <c r="A189" s="138"/>
    </row>
    <row r="190" spans="1:1" s="31" customFormat="1" x14ac:dyDescent="0.2">
      <c r="A190" s="138"/>
    </row>
    <row r="191" spans="1:1" s="31" customFormat="1" x14ac:dyDescent="0.2">
      <c r="A191" s="138"/>
    </row>
    <row r="192" spans="1:1" s="31" customFormat="1" x14ac:dyDescent="0.2">
      <c r="A192" s="138"/>
    </row>
    <row r="193" spans="1:1" s="31" customFormat="1" x14ac:dyDescent="0.2">
      <c r="A193" s="138"/>
    </row>
  </sheetData>
  <mergeCells count="1">
    <mergeCell ref="A33:A35"/>
  </mergeCells>
  <pageMargins left="0.75" right="0.75" top="1" bottom="1" header="0.5" footer="0.5"/>
  <pageSetup paperSize="9" orientation="portrait" horizontalDpi="4294967295" verticalDpi="4294967295"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93"/>
  <sheetViews>
    <sheetView showGridLines="0" zoomScaleNormal="100" workbookViewId="0">
      <pane xSplit="1" ySplit="1" topLeftCell="B2" activePane="bottomRight" state="frozen"/>
      <selection pane="topRight" activeCell="B1" sqref="B1"/>
      <selection pane="bottomLeft" activeCell="A3" sqref="A3"/>
      <selection pane="bottomRight" activeCell="B4" sqref="B4"/>
    </sheetView>
  </sheetViews>
  <sheetFormatPr defaultColWidth="9.140625" defaultRowHeight="12.75" x14ac:dyDescent="0.2"/>
  <cols>
    <col min="1" max="1" width="57.28515625" style="32" customWidth="1"/>
    <col min="2" max="39" width="9.5703125" style="32" customWidth="1"/>
    <col min="40" max="16384" width="9.140625" style="32"/>
  </cols>
  <sheetData>
    <row r="1" spans="1:39" x14ac:dyDescent="0.2">
      <c r="A1" s="63" t="s">
        <v>61</v>
      </c>
    </row>
    <row r="2" spans="1:39" x14ac:dyDescent="0.2">
      <c r="A2" s="243" t="s">
        <v>329</v>
      </c>
    </row>
    <row r="3" spans="1:39" x14ac:dyDescent="0.2">
      <c r="A3" s="243" t="s">
        <v>353</v>
      </c>
    </row>
    <row r="4" spans="1:39" s="33" customFormat="1" ht="26.25" customHeight="1" x14ac:dyDescent="0.2">
      <c r="A4" s="89" t="s">
        <v>62</v>
      </c>
      <c r="B4" s="116">
        <f>'BAR BB| Open rates'!P3</f>
        <v>45444</v>
      </c>
      <c r="C4" s="116">
        <f>'BAR BB| Open rates'!Q3</f>
        <v>45446</v>
      </c>
      <c r="D4" s="116">
        <f>'BAR BB| Open rates'!R3</f>
        <v>45451</v>
      </c>
      <c r="E4" s="116">
        <f>'BAR BB| Open rates'!S3</f>
        <v>45452</v>
      </c>
      <c r="F4" s="116">
        <f>'BAR BB| Open rates'!T3</f>
        <v>45457</v>
      </c>
      <c r="G4" s="116">
        <f>'BAR BB| Open rates'!U3</f>
        <v>45459</v>
      </c>
      <c r="H4" s="116">
        <f>'BAR BB| Open rates'!V3</f>
        <v>45460</v>
      </c>
      <c r="I4" s="116">
        <f>'BAR BB| Open rates'!W3</f>
        <v>45466</v>
      </c>
      <c r="J4" s="116">
        <f>'BAR BB| Open rates'!X3</f>
        <v>45470</v>
      </c>
      <c r="K4" s="116">
        <f>'BAR BB| Open rates'!Y3</f>
        <v>45474</v>
      </c>
      <c r="L4" s="116">
        <f>'BAR BB| Open rates'!Z3</f>
        <v>45478</v>
      </c>
      <c r="M4" s="116">
        <f>'BAR BB| Open rates'!AA3</f>
        <v>45480</v>
      </c>
      <c r="N4" s="116">
        <f>'BAR BB| Open rates'!AB3</f>
        <v>45485</v>
      </c>
      <c r="O4" s="116">
        <f>'BAR BB| Open rates'!AC3</f>
        <v>45487</v>
      </c>
      <c r="P4" s="116">
        <f>'BAR BB| Open rates'!AD3</f>
        <v>45492</v>
      </c>
      <c r="Q4" s="116">
        <f>'BAR BB| Open rates'!AE3</f>
        <v>45494</v>
      </c>
      <c r="R4" s="116">
        <f>'BAR BB| Open rates'!AF3</f>
        <v>45499</v>
      </c>
      <c r="S4" s="116">
        <f>'BAR BB| Open rates'!AG3</f>
        <v>45501</v>
      </c>
      <c r="T4" s="116">
        <f>'BAR BB| Open rates'!AH3</f>
        <v>45505</v>
      </c>
      <c r="U4" s="116">
        <f>'BAR BB| Open rates'!AI3</f>
        <v>45506</v>
      </c>
      <c r="V4" s="116">
        <f>'BAR BB| Open rates'!AJ3</f>
        <v>45508</v>
      </c>
      <c r="W4" s="116">
        <f>'BAR BB| Open rates'!AK3</f>
        <v>45513</v>
      </c>
      <c r="X4" s="116">
        <f>'BAR BB| Open rates'!AL3</f>
        <v>45515</v>
      </c>
      <c r="Y4" s="116">
        <f>'BAR BB| Open rates'!AM3</f>
        <v>45520</v>
      </c>
      <c r="Z4" s="116">
        <f>'BAR BB| Open rates'!AN3</f>
        <v>45522</v>
      </c>
      <c r="AA4" s="116">
        <f>'BAR BB| Open rates'!AO3</f>
        <v>45526</v>
      </c>
      <c r="AB4" s="116">
        <f>'BAR BB| Open rates'!AP3</f>
        <v>45532</v>
      </c>
      <c r="AC4" s="116">
        <f>'BAR BB| Open rates'!AQ3</f>
        <v>45534</v>
      </c>
      <c r="AD4" s="116">
        <f>'BAR BB| Open rates'!AR3</f>
        <v>45536</v>
      </c>
      <c r="AE4" s="116">
        <f>'BAR BB| Open rates'!AS3</f>
        <v>45537</v>
      </c>
      <c r="AF4" s="116">
        <f>'BAR BB| Open rates'!AT3</f>
        <v>45541</v>
      </c>
      <c r="AG4" s="116">
        <f>'BAR BB| Open rates'!AU3</f>
        <v>45543</v>
      </c>
      <c r="AH4" s="116">
        <f>'BAR BB| Open rates'!AV3</f>
        <v>45548</v>
      </c>
      <c r="AI4" s="116">
        <f>'BAR BB| Open rates'!AW3</f>
        <v>45550</v>
      </c>
      <c r="AJ4" s="116">
        <f>'BAR BB| Open rates'!AX3</f>
        <v>45555</v>
      </c>
      <c r="AK4" s="116">
        <f>'BAR BB| Open rates'!AY3</f>
        <v>45557</v>
      </c>
      <c r="AL4" s="116">
        <f>'BAR BB| Open rates'!AZ3</f>
        <v>45562</v>
      </c>
      <c r="AM4" s="116">
        <f>'BAR BB| Open rates'!BA3</f>
        <v>45564</v>
      </c>
    </row>
    <row r="5" spans="1:39" s="33" customFormat="1" ht="26.25" customHeight="1" x14ac:dyDescent="0.2">
      <c r="A5" s="105"/>
      <c r="B5" s="116">
        <f>'BAR BB| Open rates'!P4</f>
        <v>45445</v>
      </c>
      <c r="C5" s="116">
        <f>'BAR BB| Open rates'!Q4</f>
        <v>45450</v>
      </c>
      <c r="D5" s="116">
        <f>'BAR BB| Open rates'!R4</f>
        <v>45451</v>
      </c>
      <c r="E5" s="116">
        <f>'BAR BB| Open rates'!S4</f>
        <v>45456</v>
      </c>
      <c r="F5" s="116">
        <f>'BAR BB| Open rates'!T4</f>
        <v>45458</v>
      </c>
      <c r="G5" s="116">
        <f>'BAR BB| Open rates'!U4</f>
        <v>45459</v>
      </c>
      <c r="H5" s="116">
        <f>'BAR BB| Open rates'!V4</f>
        <v>45465</v>
      </c>
      <c r="I5" s="116">
        <f>'BAR BB| Open rates'!W4</f>
        <v>45469</v>
      </c>
      <c r="J5" s="116">
        <f>'BAR BB| Open rates'!X4</f>
        <v>45473</v>
      </c>
      <c r="K5" s="116">
        <f>'BAR BB| Open rates'!Y4</f>
        <v>45477</v>
      </c>
      <c r="L5" s="116">
        <f>'BAR BB| Open rates'!Z4</f>
        <v>45479</v>
      </c>
      <c r="M5" s="116">
        <f>'BAR BB| Open rates'!AA4</f>
        <v>45484</v>
      </c>
      <c r="N5" s="116">
        <f>'BAR BB| Open rates'!AB4</f>
        <v>45486</v>
      </c>
      <c r="O5" s="116">
        <f>'BAR BB| Open rates'!AC4</f>
        <v>45491</v>
      </c>
      <c r="P5" s="116">
        <f>'BAR BB| Open rates'!AD4</f>
        <v>45493</v>
      </c>
      <c r="Q5" s="116">
        <f>'BAR BB| Open rates'!AE4</f>
        <v>45498</v>
      </c>
      <c r="R5" s="116">
        <f>'BAR BB| Open rates'!AF4</f>
        <v>45500</v>
      </c>
      <c r="S5" s="116">
        <f>'BAR BB| Open rates'!AG4</f>
        <v>45504</v>
      </c>
      <c r="T5" s="116">
        <f>'BAR BB| Open rates'!AH4</f>
        <v>45505</v>
      </c>
      <c r="U5" s="116">
        <f>'BAR BB| Open rates'!AI4</f>
        <v>45507</v>
      </c>
      <c r="V5" s="116">
        <f>'BAR BB| Open rates'!AJ4</f>
        <v>45512</v>
      </c>
      <c r="W5" s="116">
        <f>'BAR BB| Open rates'!AK4</f>
        <v>45514</v>
      </c>
      <c r="X5" s="116">
        <f>'BAR BB| Open rates'!AL4</f>
        <v>45519</v>
      </c>
      <c r="Y5" s="116">
        <f>'BAR BB| Open rates'!AM4</f>
        <v>45521</v>
      </c>
      <c r="Z5" s="116">
        <f>'BAR BB| Open rates'!AN4</f>
        <v>45525</v>
      </c>
      <c r="AA5" s="116">
        <f>'BAR BB| Open rates'!AO4</f>
        <v>45531</v>
      </c>
      <c r="AB5" s="116">
        <f>'BAR BB| Open rates'!AP4</f>
        <v>45533</v>
      </c>
      <c r="AC5" s="116">
        <f>'BAR BB| Open rates'!AQ4</f>
        <v>45535</v>
      </c>
      <c r="AD5" s="116">
        <f>'BAR BB| Open rates'!AR4</f>
        <v>45536</v>
      </c>
      <c r="AE5" s="116">
        <f>'BAR BB| Open rates'!AS4</f>
        <v>45540</v>
      </c>
      <c r="AF5" s="116">
        <f>'BAR BB| Open rates'!AT4</f>
        <v>45542</v>
      </c>
      <c r="AG5" s="116">
        <f>'BAR BB| Open rates'!AU4</f>
        <v>45547</v>
      </c>
      <c r="AH5" s="116">
        <f>'BAR BB| Open rates'!AV4</f>
        <v>45549</v>
      </c>
      <c r="AI5" s="116">
        <f>'BAR BB| Open rates'!AW4</f>
        <v>45554</v>
      </c>
      <c r="AJ5" s="116">
        <f>'BAR BB| Open rates'!AX4</f>
        <v>45556</v>
      </c>
      <c r="AK5" s="116">
        <f>'BAR BB| Open rates'!AY4</f>
        <v>45561</v>
      </c>
      <c r="AL5" s="116">
        <f>'BAR BB| Open rates'!AZ4</f>
        <v>45563</v>
      </c>
      <c r="AM5" s="116">
        <f>'BAR BB| Open rates'!BA4</f>
        <v>45565</v>
      </c>
    </row>
    <row r="6" spans="1:39" s="36" customFormat="1" ht="12" customHeight="1" x14ac:dyDescent="0.2">
      <c r="A6" s="164" t="s">
        <v>63</v>
      </c>
    </row>
    <row r="7" spans="1:39" s="36" customFormat="1" ht="12" customHeight="1" x14ac:dyDescent="0.2">
      <c r="A7" s="164">
        <v>1</v>
      </c>
      <c r="B7" s="57">
        <f>'BAR BB| Open rates'!P6*0.87*0.9+25</f>
        <v>13022.800000000001</v>
      </c>
      <c r="C7" s="57">
        <f>'BAR BB| Open rates'!Q6*0.87*0.9+25</f>
        <v>20304.7</v>
      </c>
      <c r="D7" s="57">
        <f>'BAR BB| Open rates'!R6*0.87*0.9+25</f>
        <v>16311.4</v>
      </c>
      <c r="E7" s="57">
        <f>'BAR BB| Open rates'!S6*0.87*0.9+25</f>
        <v>13022.800000000001</v>
      </c>
      <c r="F7" s="57">
        <f>'BAR BB| Open rates'!T6*0.87*0.9+25</f>
        <v>16311.4</v>
      </c>
      <c r="G7" s="57">
        <f>'BAR BB| Open rates'!U6*0.87*0.9+25</f>
        <v>13022.800000000001</v>
      </c>
      <c r="H7" s="57">
        <f>'BAR BB| Open rates'!V6*0.87*0.9+25</f>
        <v>23436.7</v>
      </c>
      <c r="I7" s="57">
        <f>'BAR BB| Open rates'!W6*0.87*0.9+25</f>
        <v>13022.800000000001</v>
      </c>
      <c r="J7" s="57">
        <f>'BAR BB| Open rates'!X6*0.87*0.9+25</f>
        <v>16311.4</v>
      </c>
      <c r="K7" s="57">
        <f>'BAR BB| Open rates'!Y6*0.87*0.9+25</f>
        <v>20304.7</v>
      </c>
      <c r="L7" s="57">
        <f>'BAR BB| Open rates'!Z6*0.87*0.9+25</f>
        <v>23436.7</v>
      </c>
      <c r="M7" s="57">
        <f>'BAR BB| Open rates'!AA6*0.87*0.9+25</f>
        <v>20304.7</v>
      </c>
      <c r="N7" s="57">
        <f>'BAR BB| Open rates'!AB6*0.87*0.9+25</f>
        <v>23436.7</v>
      </c>
      <c r="O7" s="57">
        <f>'BAR BB| Open rates'!AC6*0.87*0.9+25</f>
        <v>20304.7</v>
      </c>
      <c r="P7" s="57">
        <f>'BAR BB| Open rates'!AD6*0.87*0.9+25</f>
        <v>23436.7</v>
      </c>
      <c r="Q7" s="57">
        <f>'BAR BB| Open rates'!AE6*0.87*0.9+25</f>
        <v>20304.7</v>
      </c>
      <c r="R7" s="57">
        <f>'BAR BB| Open rates'!AF6*0.87*0.9+25</f>
        <v>23436.7</v>
      </c>
      <c r="S7" s="57">
        <f>'BAR BB| Open rates'!AG6*0.87*0.9+25</f>
        <v>20304.7</v>
      </c>
      <c r="T7" s="57">
        <f>'BAR BB| Open rates'!AH6*0.87*0.9+25</f>
        <v>23436.7</v>
      </c>
      <c r="U7" s="57">
        <f>'BAR BB| Open rates'!AI6*0.87*0.9+25</f>
        <v>27978.100000000002</v>
      </c>
      <c r="V7" s="57">
        <f>'BAR BB| Open rates'!AJ6*0.87*0.9+25</f>
        <v>23436.7</v>
      </c>
      <c r="W7" s="57">
        <f>'BAR BB| Open rates'!AK6*0.87*0.9+25</f>
        <v>27978.100000000002</v>
      </c>
      <c r="X7" s="57">
        <f>'BAR BB| Open rates'!AL6*0.87*0.9+25</f>
        <v>23436.7</v>
      </c>
      <c r="Y7" s="57">
        <f>'BAR BB| Open rates'!AM6*0.87*0.9+25</f>
        <v>27978.100000000002</v>
      </c>
      <c r="Z7" s="57">
        <f>'BAR BB| Open rates'!AN6*0.87*0.9+25</f>
        <v>27978.100000000002</v>
      </c>
      <c r="AA7" s="57">
        <f>'BAR BB| Open rates'!AO6*0.87*0.9+25</f>
        <v>46926.700000000004</v>
      </c>
      <c r="AB7" s="57">
        <f>'BAR BB| Open rates'!AP6*0.87*0.9+25</f>
        <v>27978.100000000002</v>
      </c>
      <c r="AC7" s="57">
        <f>'BAR BB| Open rates'!AQ6*0.87*0.9+25</f>
        <v>27978.100000000002</v>
      </c>
      <c r="AD7" s="57">
        <f>'BAR BB| Open rates'!AR6*0.87*0.9+25</f>
        <v>20304.7</v>
      </c>
      <c r="AE7" s="57">
        <f>'BAR BB| Open rates'!AS6*0.87*0.9+25</f>
        <v>16311.4</v>
      </c>
      <c r="AF7" s="57">
        <f>'BAR BB| Open rates'!AT6*0.87*0.9+25</f>
        <v>20304.7</v>
      </c>
      <c r="AG7" s="57">
        <f>'BAR BB| Open rates'!AU6*0.87*0.9+25</f>
        <v>16311.4</v>
      </c>
      <c r="AH7" s="57">
        <f>'BAR BB| Open rates'!AV6*0.87*0.9+25</f>
        <v>20304.7</v>
      </c>
      <c r="AI7" s="57">
        <f>'BAR BB| Open rates'!AW6*0.87*0.9+25</f>
        <v>16311.4</v>
      </c>
      <c r="AJ7" s="57">
        <f>'BAR BB| Open rates'!AX6*0.87*0.9+25</f>
        <v>20304.7</v>
      </c>
      <c r="AK7" s="57">
        <f>'BAR BB| Open rates'!AY6*0.87*0.9+25</f>
        <v>16311.4</v>
      </c>
      <c r="AL7" s="57">
        <f>'BAR BB| Open rates'!AZ6*0.87*0.9+25</f>
        <v>20304.7</v>
      </c>
      <c r="AM7" s="57">
        <f>'BAR BB| Open rates'!BA6*0.87*0.9+25</f>
        <v>16311.4</v>
      </c>
    </row>
    <row r="8" spans="1:39" s="36" customFormat="1" ht="12" customHeight="1" x14ac:dyDescent="0.2">
      <c r="A8" s="164">
        <v>2</v>
      </c>
      <c r="B8" s="57">
        <f>'BAR BB| Open rates'!P7*0.87*0.9+25</f>
        <v>14588.800000000001</v>
      </c>
      <c r="C8" s="57">
        <f>'BAR BB| Open rates'!Q7*0.87*0.9+25</f>
        <v>21870.7</v>
      </c>
      <c r="D8" s="57">
        <f>'BAR BB| Open rates'!R7*0.87*0.9+25</f>
        <v>17877.400000000001</v>
      </c>
      <c r="E8" s="57">
        <f>'BAR BB| Open rates'!S7*0.87*0.9+25</f>
        <v>14588.800000000001</v>
      </c>
      <c r="F8" s="57">
        <f>'BAR BB| Open rates'!T7*0.87*0.9+25</f>
        <v>17877.400000000001</v>
      </c>
      <c r="G8" s="57">
        <f>'BAR BB| Open rates'!U7*0.87*0.9+25</f>
        <v>14588.800000000001</v>
      </c>
      <c r="H8" s="57">
        <f>'BAR BB| Open rates'!V7*0.87*0.9+25</f>
        <v>25002.7</v>
      </c>
      <c r="I8" s="57">
        <f>'BAR BB| Open rates'!W7*0.87*0.9+25</f>
        <v>14588.800000000001</v>
      </c>
      <c r="J8" s="57">
        <f>'BAR BB| Open rates'!X7*0.87*0.9+25</f>
        <v>17877.400000000001</v>
      </c>
      <c r="K8" s="57">
        <f>'BAR BB| Open rates'!Y7*0.87*0.9+25</f>
        <v>21870.7</v>
      </c>
      <c r="L8" s="57">
        <f>'BAR BB| Open rates'!Z7*0.87*0.9+25</f>
        <v>25002.7</v>
      </c>
      <c r="M8" s="57">
        <f>'BAR BB| Open rates'!AA7*0.87*0.9+25</f>
        <v>21870.7</v>
      </c>
      <c r="N8" s="57">
        <f>'BAR BB| Open rates'!AB7*0.87*0.9+25</f>
        <v>25002.7</v>
      </c>
      <c r="O8" s="57">
        <f>'BAR BB| Open rates'!AC7*0.87*0.9+25</f>
        <v>21870.7</v>
      </c>
      <c r="P8" s="57">
        <f>'BAR BB| Open rates'!AD7*0.87*0.9+25</f>
        <v>25002.7</v>
      </c>
      <c r="Q8" s="57">
        <f>'BAR BB| Open rates'!AE7*0.87*0.9+25</f>
        <v>21870.7</v>
      </c>
      <c r="R8" s="57">
        <f>'BAR BB| Open rates'!AF7*0.87*0.9+25</f>
        <v>25002.7</v>
      </c>
      <c r="S8" s="57">
        <f>'BAR BB| Open rates'!AG7*0.87*0.9+25</f>
        <v>21870.7</v>
      </c>
      <c r="T8" s="57">
        <f>'BAR BB| Open rates'!AH7*0.87*0.9+25</f>
        <v>25002.7</v>
      </c>
      <c r="U8" s="57">
        <f>'BAR BB| Open rates'!AI7*0.87*0.9+25</f>
        <v>29544.100000000002</v>
      </c>
      <c r="V8" s="57">
        <f>'BAR BB| Open rates'!AJ7*0.87*0.9+25</f>
        <v>25002.7</v>
      </c>
      <c r="W8" s="57">
        <f>'BAR BB| Open rates'!AK7*0.87*0.9+25</f>
        <v>29544.100000000002</v>
      </c>
      <c r="X8" s="57">
        <f>'BAR BB| Open rates'!AL7*0.87*0.9+25</f>
        <v>25002.7</v>
      </c>
      <c r="Y8" s="57">
        <f>'BAR BB| Open rates'!AM7*0.87*0.9+25</f>
        <v>29544.100000000002</v>
      </c>
      <c r="Z8" s="57">
        <f>'BAR BB| Open rates'!AN7*0.87*0.9+25</f>
        <v>29544.100000000002</v>
      </c>
      <c r="AA8" s="57">
        <f>'BAR BB| Open rates'!AO7*0.87*0.9+25</f>
        <v>48492.700000000004</v>
      </c>
      <c r="AB8" s="57">
        <f>'BAR BB| Open rates'!AP7*0.87*0.9+25</f>
        <v>29544.100000000002</v>
      </c>
      <c r="AC8" s="57">
        <f>'BAR BB| Open rates'!AQ7*0.87*0.9+25</f>
        <v>29544.100000000002</v>
      </c>
      <c r="AD8" s="57">
        <f>'BAR BB| Open rates'!AR7*0.87*0.9+25</f>
        <v>21870.7</v>
      </c>
      <c r="AE8" s="57">
        <f>'BAR BB| Open rates'!AS7*0.87*0.9+25</f>
        <v>17877.400000000001</v>
      </c>
      <c r="AF8" s="57">
        <f>'BAR BB| Open rates'!AT7*0.87*0.9+25</f>
        <v>21870.7</v>
      </c>
      <c r="AG8" s="57">
        <f>'BAR BB| Open rates'!AU7*0.87*0.9+25</f>
        <v>17877.400000000001</v>
      </c>
      <c r="AH8" s="57">
        <f>'BAR BB| Open rates'!AV7*0.87*0.9+25</f>
        <v>21870.7</v>
      </c>
      <c r="AI8" s="57">
        <f>'BAR BB| Open rates'!AW7*0.87*0.9+25</f>
        <v>17877.400000000001</v>
      </c>
      <c r="AJ8" s="57">
        <f>'BAR BB| Open rates'!AX7*0.87*0.9+25</f>
        <v>21870.7</v>
      </c>
      <c r="AK8" s="57">
        <f>'BAR BB| Open rates'!AY7*0.87*0.9+25</f>
        <v>17877.400000000001</v>
      </c>
      <c r="AL8" s="57">
        <f>'BAR BB| Open rates'!AZ7*0.87*0.9+25</f>
        <v>21870.7</v>
      </c>
      <c r="AM8" s="57">
        <f>'BAR BB| Open rates'!BA7*0.87*0.9+25</f>
        <v>17877.400000000001</v>
      </c>
    </row>
    <row r="9" spans="1:39" s="36" customFormat="1" ht="12" customHeight="1" x14ac:dyDescent="0.2">
      <c r="A9" s="164" t="s">
        <v>175</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row>
    <row r="10" spans="1:39" s="36" customFormat="1" ht="12" customHeight="1" x14ac:dyDescent="0.2">
      <c r="A10" s="164">
        <v>1</v>
      </c>
      <c r="B10" s="57">
        <f>'BAR BB| Open rates'!P9*0.87*0.9+25</f>
        <v>15371.800000000001</v>
      </c>
      <c r="C10" s="57">
        <f>'BAR BB| Open rates'!Q9*0.87*0.9+25</f>
        <v>22653.7</v>
      </c>
      <c r="D10" s="57">
        <f>'BAR BB| Open rates'!R9*0.87*0.9+25</f>
        <v>18660.400000000001</v>
      </c>
      <c r="E10" s="57">
        <f>'BAR BB| Open rates'!S9*0.87*0.9+25</f>
        <v>15371.800000000001</v>
      </c>
      <c r="F10" s="57">
        <f>'BAR BB| Open rates'!T9*0.87*0.9+25</f>
        <v>18660.400000000001</v>
      </c>
      <c r="G10" s="57">
        <f>'BAR BB| Open rates'!U9*0.87*0.9+25</f>
        <v>15371.800000000001</v>
      </c>
      <c r="H10" s="57">
        <f>'BAR BB| Open rates'!V9*0.87*0.9+25</f>
        <v>25785.7</v>
      </c>
      <c r="I10" s="57">
        <f>'BAR BB| Open rates'!W9*0.87*0.9+25</f>
        <v>15371.800000000001</v>
      </c>
      <c r="J10" s="57">
        <f>'BAR BB| Open rates'!X9*0.87*0.9+25</f>
        <v>18660.400000000001</v>
      </c>
      <c r="K10" s="57">
        <f>'BAR BB| Open rates'!Y9*0.87*0.9+25</f>
        <v>22653.7</v>
      </c>
      <c r="L10" s="57">
        <f>'BAR BB| Open rates'!Z9*0.87*0.9+25</f>
        <v>25785.7</v>
      </c>
      <c r="M10" s="57">
        <f>'BAR BB| Open rates'!AA9*0.87*0.9+25</f>
        <v>22653.7</v>
      </c>
      <c r="N10" s="57">
        <f>'BAR BB| Open rates'!AB9*0.87*0.9+25</f>
        <v>25785.7</v>
      </c>
      <c r="O10" s="57">
        <f>'BAR BB| Open rates'!AC9*0.87*0.9+25</f>
        <v>22653.7</v>
      </c>
      <c r="P10" s="57">
        <f>'BAR BB| Open rates'!AD9*0.87*0.9+25</f>
        <v>25785.7</v>
      </c>
      <c r="Q10" s="57">
        <f>'BAR BB| Open rates'!AE9*0.87*0.9+25</f>
        <v>22653.7</v>
      </c>
      <c r="R10" s="57">
        <f>'BAR BB| Open rates'!AF9*0.87*0.9+25</f>
        <v>25785.7</v>
      </c>
      <c r="S10" s="57">
        <f>'BAR BB| Open rates'!AG9*0.87*0.9+25</f>
        <v>22653.7</v>
      </c>
      <c r="T10" s="57">
        <f>'BAR BB| Open rates'!AH9*0.87*0.9+25</f>
        <v>25785.7</v>
      </c>
      <c r="U10" s="57">
        <f>'BAR BB| Open rates'!AI9*0.87*0.9+25</f>
        <v>30327.100000000002</v>
      </c>
      <c r="V10" s="57">
        <f>'BAR BB| Open rates'!AJ9*0.87*0.9+25</f>
        <v>25785.7</v>
      </c>
      <c r="W10" s="57">
        <f>'BAR BB| Open rates'!AK9*0.87*0.9+25</f>
        <v>30327.100000000002</v>
      </c>
      <c r="X10" s="57">
        <f>'BAR BB| Open rates'!AL9*0.87*0.9+25</f>
        <v>25785.7</v>
      </c>
      <c r="Y10" s="57">
        <f>'BAR BB| Open rates'!AM9*0.87*0.9+25</f>
        <v>30327.100000000002</v>
      </c>
      <c r="Z10" s="57">
        <f>'BAR BB| Open rates'!AN9*0.87*0.9+25</f>
        <v>30327.100000000002</v>
      </c>
      <c r="AA10" s="57">
        <f>'BAR BB| Open rates'!AO9*0.87*0.9+25</f>
        <v>49275.700000000004</v>
      </c>
      <c r="AB10" s="57">
        <f>'BAR BB| Open rates'!AP9*0.87*0.9+25</f>
        <v>30327.100000000002</v>
      </c>
      <c r="AC10" s="57">
        <f>'BAR BB| Open rates'!AQ9*0.87*0.9+25</f>
        <v>30327.100000000002</v>
      </c>
      <c r="AD10" s="57">
        <f>'BAR BB| Open rates'!AR9*0.87*0.9+25</f>
        <v>22653.7</v>
      </c>
      <c r="AE10" s="57">
        <f>'BAR BB| Open rates'!AS9*0.87*0.9+25</f>
        <v>18660.400000000001</v>
      </c>
      <c r="AF10" s="57">
        <f>'BAR BB| Open rates'!AT9*0.87*0.9+25</f>
        <v>22653.7</v>
      </c>
      <c r="AG10" s="57">
        <f>'BAR BB| Open rates'!AU9*0.87*0.9+25</f>
        <v>18660.400000000001</v>
      </c>
      <c r="AH10" s="57">
        <f>'BAR BB| Open rates'!AV9*0.87*0.9+25</f>
        <v>22653.7</v>
      </c>
      <c r="AI10" s="57">
        <f>'BAR BB| Open rates'!AW9*0.87*0.9+25</f>
        <v>18660.400000000001</v>
      </c>
      <c r="AJ10" s="57">
        <f>'BAR BB| Open rates'!AX9*0.87*0.9+25</f>
        <v>22653.7</v>
      </c>
      <c r="AK10" s="57">
        <f>'BAR BB| Open rates'!AY9*0.87*0.9+25</f>
        <v>18660.400000000001</v>
      </c>
      <c r="AL10" s="57">
        <f>'BAR BB| Open rates'!AZ9*0.87*0.9+25</f>
        <v>22653.7</v>
      </c>
      <c r="AM10" s="57">
        <f>'BAR BB| Open rates'!BA9*0.87*0.9+25</f>
        <v>18660.400000000001</v>
      </c>
    </row>
    <row r="11" spans="1:39" s="36" customFormat="1" ht="12" customHeight="1" x14ac:dyDescent="0.2">
      <c r="A11" s="164">
        <v>2</v>
      </c>
      <c r="B11" s="57">
        <f>'BAR BB| Open rates'!P10*0.87*0.9+25</f>
        <v>16937.8</v>
      </c>
      <c r="C11" s="57">
        <f>'BAR BB| Open rates'!Q10*0.87*0.9+25</f>
        <v>24219.7</v>
      </c>
      <c r="D11" s="57">
        <f>'BAR BB| Open rates'!R10*0.87*0.9+25</f>
        <v>20226.400000000001</v>
      </c>
      <c r="E11" s="57">
        <f>'BAR BB| Open rates'!S10*0.87*0.9+25</f>
        <v>16937.8</v>
      </c>
      <c r="F11" s="57">
        <f>'BAR BB| Open rates'!T10*0.87*0.9+25</f>
        <v>20226.400000000001</v>
      </c>
      <c r="G11" s="57">
        <f>'BAR BB| Open rates'!U10*0.87*0.9+25</f>
        <v>16937.8</v>
      </c>
      <c r="H11" s="57">
        <f>'BAR BB| Open rates'!V10*0.87*0.9+25</f>
        <v>27351.7</v>
      </c>
      <c r="I11" s="57">
        <f>'BAR BB| Open rates'!W10*0.87*0.9+25</f>
        <v>16937.8</v>
      </c>
      <c r="J11" s="57">
        <f>'BAR BB| Open rates'!X10*0.87*0.9+25</f>
        <v>20226.400000000001</v>
      </c>
      <c r="K11" s="57">
        <f>'BAR BB| Open rates'!Y10*0.87*0.9+25</f>
        <v>24219.7</v>
      </c>
      <c r="L11" s="57">
        <f>'BAR BB| Open rates'!Z10*0.87*0.9+25</f>
        <v>27351.7</v>
      </c>
      <c r="M11" s="57">
        <f>'BAR BB| Open rates'!AA10*0.87*0.9+25</f>
        <v>24219.7</v>
      </c>
      <c r="N11" s="57">
        <f>'BAR BB| Open rates'!AB10*0.87*0.9+25</f>
        <v>27351.7</v>
      </c>
      <c r="O11" s="57">
        <f>'BAR BB| Open rates'!AC10*0.87*0.9+25</f>
        <v>24219.7</v>
      </c>
      <c r="P11" s="57">
        <f>'BAR BB| Open rates'!AD10*0.87*0.9+25</f>
        <v>27351.7</v>
      </c>
      <c r="Q11" s="57">
        <f>'BAR BB| Open rates'!AE10*0.87*0.9+25</f>
        <v>24219.7</v>
      </c>
      <c r="R11" s="57">
        <f>'BAR BB| Open rates'!AF10*0.87*0.9+25</f>
        <v>27351.7</v>
      </c>
      <c r="S11" s="57">
        <f>'BAR BB| Open rates'!AG10*0.87*0.9+25</f>
        <v>24219.7</v>
      </c>
      <c r="T11" s="57">
        <f>'BAR BB| Open rates'!AH10*0.87*0.9+25</f>
        <v>27351.7</v>
      </c>
      <c r="U11" s="57">
        <f>'BAR BB| Open rates'!AI10*0.87*0.9+25</f>
        <v>31893.100000000002</v>
      </c>
      <c r="V11" s="57">
        <f>'BAR BB| Open rates'!AJ10*0.87*0.9+25</f>
        <v>27351.7</v>
      </c>
      <c r="W11" s="57">
        <f>'BAR BB| Open rates'!AK10*0.87*0.9+25</f>
        <v>31893.100000000002</v>
      </c>
      <c r="X11" s="57">
        <f>'BAR BB| Open rates'!AL10*0.87*0.9+25</f>
        <v>27351.7</v>
      </c>
      <c r="Y11" s="57">
        <f>'BAR BB| Open rates'!AM10*0.87*0.9+25</f>
        <v>31893.100000000002</v>
      </c>
      <c r="Z11" s="57">
        <f>'BAR BB| Open rates'!AN10*0.87*0.9+25</f>
        <v>31893.100000000002</v>
      </c>
      <c r="AA11" s="57">
        <f>'BAR BB| Open rates'!AO10*0.87*0.9+25</f>
        <v>50841.700000000004</v>
      </c>
      <c r="AB11" s="57">
        <f>'BAR BB| Open rates'!AP10*0.87*0.9+25</f>
        <v>31893.100000000002</v>
      </c>
      <c r="AC11" s="57">
        <f>'BAR BB| Open rates'!AQ10*0.87*0.9+25</f>
        <v>31893.100000000002</v>
      </c>
      <c r="AD11" s="57">
        <f>'BAR BB| Open rates'!AR10*0.87*0.9+25</f>
        <v>24219.7</v>
      </c>
      <c r="AE11" s="57">
        <f>'BAR BB| Open rates'!AS10*0.87*0.9+25</f>
        <v>20226.400000000001</v>
      </c>
      <c r="AF11" s="57">
        <f>'BAR BB| Open rates'!AT10*0.87*0.9+25</f>
        <v>24219.7</v>
      </c>
      <c r="AG11" s="57">
        <f>'BAR BB| Open rates'!AU10*0.87*0.9+25</f>
        <v>20226.400000000001</v>
      </c>
      <c r="AH11" s="57">
        <f>'BAR BB| Open rates'!AV10*0.87*0.9+25</f>
        <v>24219.7</v>
      </c>
      <c r="AI11" s="57">
        <f>'BAR BB| Open rates'!AW10*0.87*0.9+25</f>
        <v>20226.400000000001</v>
      </c>
      <c r="AJ11" s="57">
        <f>'BAR BB| Open rates'!AX10*0.87*0.9+25</f>
        <v>24219.7</v>
      </c>
      <c r="AK11" s="57">
        <f>'BAR BB| Open rates'!AY10*0.87*0.9+25</f>
        <v>20226.400000000001</v>
      </c>
      <c r="AL11" s="57">
        <f>'BAR BB| Open rates'!AZ10*0.87*0.9+25</f>
        <v>24219.7</v>
      </c>
      <c r="AM11" s="57">
        <f>'BAR BB| Open rates'!BA10*0.87*0.9+25</f>
        <v>20226.400000000001</v>
      </c>
    </row>
    <row r="12" spans="1:39" s="36" customFormat="1" ht="12" customHeight="1" x14ac:dyDescent="0.2">
      <c r="A12" s="164" t="s">
        <v>176</v>
      </c>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row>
    <row r="13" spans="1:39" s="36" customFormat="1" ht="12" customHeight="1" x14ac:dyDescent="0.2">
      <c r="A13" s="164">
        <v>1</v>
      </c>
      <c r="B13" s="57">
        <f>'BAR BB| Open rates'!P12*0.87*0.9+25</f>
        <v>18425.5</v>
      </c>
      <c r="C13" s="57">
        <f>'BAR BB| Open rates'!Q12*0.87*0.9+25</f>
        <v>25707.4</v>
      </c>
      <c r="D13" s="57">
        <f>'BAR BB| Open rates'!R12*0.87*0.9+25</f>
        <v>21714.100000000002</v>
      </c>
      <c r="E13" s="57">
        <f>'BAR BB| Open rates'!S12*0.87*0.9+25</f>
        <v>18425.5</v>
      </c>
      <c r="F13" s="57">
        <f>'BAR BB| Open rates'!T12*0.87*0.9+25</f>
        <v>21714.100000000002</v>
      </c>
      <c r="G13" s="57">
        <f>'BAR BB| Open rates'!U12*0.87*0.9+25</f>
        <v>18425.5</v>
      </c>
      <c r="H13" s="57">
        <f>'BAR BB| Open rates'!V12*0.87*0.9+25</f>
        <v>28839.4</v>
      </c>
      <c r="I13" s="57">
        <f>'BAR BB| Open rates'!W12*0.87*0.9+25</f>
        <v>18425.5</v>
      </c>
      <c r="J13" s="57">
        <f>'BAR BB| Open rates'!X12*0.87*0.9+25</f>
        <v>21714.100000000002</v>
      </c>
      <c r="K13" s="57">
        <f>'BAR BB| Open rates'!Y12*0.87*0.9+25</f>
        <v>25707.4</v>
      </c>
      <c r="L13" s="57">
        <f>'BAR BB| Open rates'!Z12*0.87*0.9+25</f>
        <v>28839.4</v>
      </c>
      <c r="M13" s="57">
        <f>'BAR BB| Open rates'!AA12*0.87*0.9+25</f>
        <v>25707.4</v>
      </c>
      <c r="N13" s="57">
        <f>'BAR BB| Open rates'!AB12*0.87*0.9+25</f>
        <v>28839.4</v>
      </c>
      <c r="O13" s="57">
        <f>'BAR BB| Open rates'!AC12*0.87*0.9+25</f>
        <v>25707.4</v>
      </c>
      <c r="P13" s="57">
        <f>'BAR BB| Open rates'!AD12*0.87*0.9+25</f>
        <v>28839.4</v>
      </c>
      <c r="Q13" s="57">
        <f>'BAR BB| Open rates'!AE12*0.87*0.9+25</f>
        <v>25707.4</v>
      </c>
      <c r="R13" s="57">
        <f>'BAR BB| Open rates'!AF12*0.87*0.9+25</f>
        <v>28839.4</v>
      </c>
      <c r="S13" s="57">
        <f>'BAR BB| Open rates'!AG12*0.87*0.9+25</f>
        <v>25707.4</v>
      </c>
      <c r="T13" s="57">
        <f>'BAR BB| Open rates'!AH12*0.87*0.9+25</f>
        <v>28839.4</v>
      </c>
      <c r="U13" s="57">
        <f>'BAR BB| Open rates'!AI12*0.87*0.9+25</f>
        <v>33380.800000000003</v>
      </c>
      <c r="V13" s="57">
        <f>'BAR BB| Open rates'!AJ12*0.87*0.9+25</f>
        <v>28839.4</v>
      </c>
      <c r="W13" s="57">
        <f>'BAR BB| Open rates'!AK12*0.87*0.9+25</f>
        <v>33380.800000000003</v>
      </c>
      <c r="X13" s="57">
        <f>'BAR BB| Open rates'!AL12*0.87*0.9+25</f>
        <v>28839.4</v>
      </c>
      <c r="Y13" s="57">
        <f>'BAR BB| Open rates'!AM12*0.87*0.9+25</f>
        <v>33380.800000000003</v>
      </c>
      <c r="Z13" s="57">
        <f>'BAR BB| Open rates'!AN12*0.87*0.9+25</f>
        <v>33380.800000000003</v>
      </c>
      <c r="AA13" s="57">
        <f>'BAR BB| Open rates'!AO12*0.87*0.9+25</f>
        <v>52329.4</v>
      </c>
      <c r="AB13" s="57">
        <f>'BAR BB| Open rates'!AP12*0.87*0.9+25</f>
        <v>33380.800000000003</v>
      </c>
      <c r="AC13" s="57">
        <f>'BAR BB| Open rates'!AQ12*0.87*0.9+25</f>
        <v>33380.800000000003</v>
      </c>
      <c r="AD13" s="57">
        <f>'BAR BB| Open rates'!AR12*0.87*0.9+25</f>
        <v>25707.4</v>
      </c>
      <c r="AE13" s="57">
        <f>'BAR BB| Open rates'!AS12*0.87*0.9+25</f>
        <v>21714.100000000002</v>
      </c>
      <c r="AF13" s="57">
        <f>'BAR BB| Open rates'!AT12*0.87*0.9+25</f>
        <v>25707.4</v>
      </c>
      <c r="AG13" s="57">
        <f>'BAR BB| Open rates'!AU12*0.87*0.9+25</f>
        <v>21714.100000000002</v>
      </c>
      <c r="AH13" s="57">
        <f>'BAR BB| Open rates'!AV12*0.87*0.9+25</f>
        <v>25707.4</v>
      </c>
      <c r="AI13" s="57">
        <f>'BAR BB| Open rates'!AW12*0.87*0.9+25</f>
        <v>21714.100000000002</v>
      </c>
      <c r="AJ13" s="57">
        <f>'BAR BB| Open rates'!AX12*0.87*0.9+25</f>
        <v>25707.4</v>
      </c>
      <c r="AK13" s="57">
        <f>'BAR BB| Open rates'!AY12*0.87*0.9+25</f>
        <v>21714.100000000002</v>
      </c>
      <c r="AL13" s="57">
        <f>'BAR BB| Open rates'!AZ12*0.87*0.9+25</f>
        <v>25707.4</v>
      </c>
      <c r="AM13" s="57">
        <f>'BAR BB| Open rates'!BA12*0.87*0.9+25</f>
        <v>21714.100000000002</v>
      </c>
    </row>
    <row r="14" spans="1:39" s="36" customFormat="1" ht="12" customHeight="1" x14ac:dyDescent="0.2">
      <c r="A14" s="164">
        <v>2</v>
      </c>
      <c r="B14" s="57">
        <f>'BAR BB| Open rates'!P13*0.87*0.9+25</f>
        <v>19991.5</v>
      </c>
      <c r="C14" s="57">
        <f>'BAR BB| Open rates'!Q13*0.87*0.9+25</f>
        <v>27273.4</v>
      </c>
      <c r="D14" s="57">
        <f>'BAR BB| Open rates'!R13*0.87*0.9+25</f>
        <v>23280.100000000002</v>
      </c>
      <c r="E14" s="57">
        <f>'BAR BB| Open rates'!S13*0.87*0.9+25</f>
        <v>19991.5</v>
      </c>
      <c r="F14" s="57">
        <f>'BAR BB| Open rates'!T13*0.87*0.9+25</f>
        <v>23280.100000000002</v>
      </c>
      <c r="G14" s="57">
        <f>'BAR BB| Open rates'!U13*0.87*0.9+25</f>
        <v>19991.5</v>
      </c>
      <c r="H14" s="57">
        <f>'BAR BB| Open rates'!V13*0.87*0.9+25</f>
        <v>30405.4</v>
      </c>
      <c r="I14" s="57">
        <f>'BAR BB| Open rates'!W13*0.87*0.9+25</f>
        <v>19991.5</v>
      </c>
      <c r="J14" s="57">
        <f>'BAR BB| Open rates'!X13*0.87*0.9+25</f>
        <v>23280.100000000002</v>
      </c>
      <c r="K14" s="57">
        <f>'BAR BB| Open rates'!Y13*0.87*0.9+25</f>
        <v>27273.4</v>
      </c>
      <c r="L14" s="57">
        <f>'BAR BB| Open rates'!Z13*0.87*0.9+25</f>
        <v>30405.4</v>
      </c>
      <c r="M14" s="57">
        <f>'BAR BB| Open rates'!AA13*0.87*0.9+25</f>
        <v>27273.4</v>
      </c>
      <c r="N14" s="57">
        <f>'BAR BB| Open rates'!AB13*0.87*0.9+25</f>
        <v>30405.4</v>
      </c>
      <c r="O14" s="57">
        <f>'BAR BB| Open rates'!AC13*0.87*0.9+25</f>
        <v>27273.4</v>
      </c>
      <c r="P14" s="57">
        <f>'BAR BB| Open rates'!AD13*0.87*0.9+25</f>
        <v>30405.4</v>
      </c>
      <c r="Q14" s="57">
        <f>'BAR BB| Open rates'!AE13*0.87*0.9+25</f>
        <v>27273.4</v>
      </c>
      <c r="R14" s="57">
        <f>'BAR BB| Open rates'!AF13*0.87*0.9+25</f>
        <v>30405.4</v>
      </c>
      <c r="S14" s="57">
        <f>'BAR BB| Open rates'!AG13*0.87*0.9+25</f>
        <v>27273.4</v>
      </c>
      <c r="T14" s="57">
        <f>'BAR BB| Open rates'!AH13*0.87*0.9+25</f>
        <v>30405.4</v>
      </c>
      <c r="U14" s="57">
        <f>'BAR BB| Open rates'!AI13*0.87*0.9+25</f>
        <v>34946.800000000003</v>
      </c>
      <c r="V14" s="57">
        <f>'BAR BB| Open rates'!AJ13*0.87*0.9+25</f>
        <v>30405.4</v>
      </c>
      <c r="W14" s="57">
        <f>'BAR BB| Open rates'!AK13*0.87*0.9+25</f>
        <v>34946.800000000003</v>
      </c>
      <c r="X14" s="57">
        <f>'BAR BB| Open rates'!AL13*0.87*0.9+25</f>
        <v>30405.4</v>
      </c>
      <c r="Y14" s="57">
        <f>'BAR BB| Open rates'!AM13*0.87*0.9+25</f>
        <v>34946.800000000003</v>
      </c>
      <c r="Z14" s="57">
        <f>'BAR BB| Open rates'!AN13*0.87*0.9+25</f>
        <v>34946.800000000003</v>
      </c>
      <c r="AA14" s="57">
        <f>'BAR BB| Open rates'!AO13*0.87*0.9+25</f>
        <v>53895.4</v>
      </c>
      <c r="AB14" s="57">
        <f>'BAR BB| Open rates'!AP13*0.87*0.9+25</f>
        <v>34946.800000000003</v>
      </c>
      <c r="AC14" s="57">
        <f>'BAR BB| Open rates'!AQ13*0.87*0.9+25</f>
        <v>34946.800000000003</v>
      </c>
      <c r="AD14" s="57">
        <f>'BAR BB| Open rates'!AR13*0.87*0.9+25</f>
        <v>27273.4</v>
      </c>
      <c r="AE14" s="57">
        <f>'BAR BB| Open rates'!AS13*0.87*0.9+25</f>
        <v>23280.100000000002</v>
      </c>
      <c r="AF14" s="57">
        <f>'BAR BB| Open rates'!AT13*0.87*0.9+25</f>
        <v>27273.4</v>
      </c>
      <c r="AG14" s="57">
        <f>'BAR BB| Open rates'!AU13*0.87*0.9+25</f>
        <v>23280.100000000002</v>
      </c>
      <c r="AH14" s="57">
        <f>'BAR BB| Open rates'!AV13*0.87*0.9+25</f>
        <v>27273.4</v>
      </c>
      <c r="AI14" s="57">
        <f>'BAR BB| Open rates'!AW13*0.87*0.9+25</f>
        <v>23280.100000000002</v>
      </c>
      <c r="AJ14" s="57">
        <f>'BAR BB| Open rates'!AX13*0.87*0.9+25</f>
        <v>27273.4</v>
      </c>
      <c r="AK14" s="57">
        <f>'BAR BB| Open rates'!AY13*0.87*0.9+25</f>
        <v>23280.100000000002</v>
      </c>
      <c r="AL14" s="57">
        <f>'BAR BB| Open rates'!AZ13*0.87*0.9+25</f>
        <v>27273.4</v>
      </c>
      <c r="AM14" s="57">
        <f>'BAR BB| Open rates'!BA13*0.87*0.9+25</f>
        <v>23280.100000000002</v>
      </c>
    </row>
    <row r="15" spans="1:39" ht="12" customHeight="1" thickBot="1" x14ac:dyDescent="0.25"/>
    <row r="16" spans="1:39" ht="147.75" customHeight="1" thickBot="1" x14ac:dyDescent="0.25">
      <c r="A16" s="263" t="s">
        <v>357</v>
      </c>
      <c r="B16" s="245"/>
      <c r="C16" s="245"/>
      <c r="D16" s="245"/>
      <c r="E16" s="245"/>
      <c r="F16" s="245"/>
      <c r="G16" s="245"/>
      <c r="H16" s="245"/>
      <c r="I16" s="245"/>
      <c r="J16" s="245"/>
      <c r="K16" s="245"/>
      <c r="L16" s="245"/>
      <c r="M16" s="245"/>
      <c r="N16" s="245"/>
    </row>
    <row r="17" spans="1:14" ht="12" customHeight="1" x14ac:dyDescent="0.2">
      <c r="B17" s="245"/>
      <c r="C17" s="246"/>
      <c r="D17" s="246"/>
      <c r="E17" s="246"/>
      <c r="F17" s="246"/>
      <c r="G17" s="246"/>
      <c r="H17" s="246"/>
      <c r="I17" s="246"/>
      <c r="J17" s="246"/>
      <c r="K17" s="246"/>
      <c r="L17" s="245"/>
      <c r="M17" s="245"/>
      <c r="N17" s="245"/>
    </row>
    <row r="18" spans="1:14" x14ac:dyDescent="0.2">
      <c r="A18" s="98" t="s">
        <v>83</v>
      </c>
      <c r="B18" s="245"/>
      <c r="C18" s="246"/>
      <c r="D18" s="246"/>
      <c r="E18" s="246"/>
      <c r="F18" s="246"/>
      <c r="G18" s="246"/>
      <c r="H18" s="246"/>
      <c r="I18" s="246"/>
      <c r="J18" s="246"/>
      <c r="K18" s="246"/>
      <c r="L18" s="245"/>
      <c r="M18" s="245"/>
      <c r="N18" s="245"/>
    </row>
    <row r="19" spans="1:14" ht="34.5" customHeight="1" x14ac:dyDescent="0.2">
      <c r="A19" s="139" t="s">
        <v>331</v>
      </c>
      <c r="B19" s="245"/>
      <c r="C19" s="246"/>
      <c r="D19" s="246"/>
      <c r="E19" s="246"/>
      <c r="F19" s="246"/>
      <c r="G19" s="246"/>
      <c r="H19" s="246"/>
      <c r="I19" s="246"/>
      <c r="J19" s="246"/>
      <c r="K19" s="246"/>
      <c r="L19" s="245"/>
      <c r="M19" s="245"/>
      <c r="N19" s="245"/>
    </row>
    <row r="20" spans="1:14" ht="24" x14ac:dyDescent="0.2">
      <c r="A20" s="139" t="s">
        <v>332</v>
      </c>
      <c r="B20" s="245"/>
      <c r="C20" s="246"/>
      <c r="D20" s="246"/>
      <c r="E20" s="246"/>
      <c r="F20" s="246"/>
      <c r="G20" s="246"/>
      <c r="H20" s="246"/>
      <c r="I20" s="246"/>
      <c r="J20" s="246"/>
      <c r="K20" s="246"/>
      <c r="L20" s="245"/>
      <c r="M20" s="245"/>
      <c r="N20" s="245"/>
    </row>
    <row r="21" spans="1:14" x14ac:dyDescent="0.2">
      <c r="A21" s="6"/>
      <c r="B21" s="245"/>
      <c r="C21" s="246"/>
      <c r="D21" s="246"/>
      <c r="E21" s="246"/>
      <c r="F21" s="246"/>
      <c r="G21" s="246"/>
      <c r="H21" s="246"/>
      <c r="I21" s="246"/>
      <c r="J21" s="246"/>
      <c r="K21" s="246"/>
      <c r="L21" s="245"/>
      <c r="M21" s="245"/>
      <c r="N21" s="245"/>
    </row>
    <row r="22" spans="1:14" x14ac:dyDescent="0.2">
      <c r="A22" s="95" t="s">
        <v>74</v>
      </c>
      <c r="B22" s="245"/>
      <c r="C22" s="246"/>
      <c r="D22" s="246"/>
      <c r="E22" s="246"/>
      <c r="F22" s="246"/>
      <c r="G22" s="246"/>
      <c r="H22" s="246"/>
      <c r="I22" s="246"/>
      <c r="J22" s="246"/>
      <c r="K22" s="246"/>
      <c r="L22" s="245"/>
      <c r="M22" s="245"/>
      <c r="N22" s="245"/>
    </row>
    <row r="23" spans="1:14" ht="12.75" customHeight="1" x14ac:dyDescent="0.2">
      <c r="A23" s="247" t="s">
        <v>75</v>
      </c>
      <c r="B23" s="245"/>
      <c r="C23" s="246"/>
      <c r="D23" s="246"/>
      <c r="E23" s="246"/>
      <c r="F23" s="246"/>
      <c r="G23" s="246"/>
      <c r="H23" s="246"/>
      <c r="I23" s="246"/>
      <c r="J23" s="246"/>
      <c r="K23" s="246"/>
      <c r="L23" s="245"/>
      <c r="M23" s="245"/>
      <c r="N23" s="245"/>
    </row>
    <row r="24" spans="1:14" x14ac:dyDescent="0.2">
      <c r="A24" s="180" t="s">
        <v>76</v>
      </c>
      <c r="B24" s="245"/>
      <c r="C24" s="246"/>
      <c r="D24" s="246"/>
      <c r="E24" s="246"/>
      <c r="F24" s="246"/>
      <c r="G24" s="246"/>
      <c r="H24" s="246"/>
      <c r="I24" s="246"/>
      <c r="J24" s="246"/>
      <c r="K24" s="246"/>
      <c r="L24" s="245"/>
      <c r="M24" s="245"/>
      <c r="N24" s="245"/>
    </row>
    <row r="25" spans="1:14" ht="24" x14ac:dyDescent="0.2">
      <c r="A25" s="180" t="s">
        <v>89</v>
      </c>
      <c r="B25" s="245"/>
      <c r="C25" s="246"/>
      <c r="D25" s="245"/>
      <c r="E25" s="245"/>
      <c r="F25" s="245"/>
      <c r="G25" s="245"/>
      <c r="H25" s="245"/>
      <c r="I25" s="245"/>
      <c r="J25" s="245"/>
      <c r="K25" s="245"/>
      <c r="L25" s="245"/>
      <c r="M25" s="245"/>
      <c r="N25" s="245"/>
    </row>
    <row r="26" spans="1:14" x14ac:dyDescent="0.2">
      <c r="A26" s="180" t="s">
        <v>78</v>
      </c>
      <c r="B26" s="245"/>
      <c r="C26" s="246"/>
      <c r="D26" s="245"/>
      <c r="E26" s="245"/>
      <c r="F26" s="245"/>
      <c r="G26" s="245"/>
      <c r="H26" s="245"/>
      <c r="I26" s="245"/>
      <c r="J26" s="245"/>
      <c r="K26" s="245"/>
      <c r="L26" s="245"/>
      <c r="M26" s="245"/>
      <c r="N26" s="245"/>
    </row>
    <row r="27" spans="1:14" ht="24" x14ac:dyDescent="0.2">
      <c r="A27" s="180" t="s">
        <v>79</v>
      </c>
      <c r="B27" s="245"/>
      <c r="C27" s="246"/>
      <c r="D27" s="245"/>
      <c r="E27" s="245"/>
      <c r="F27" s="245"/>
      <c r="G27" s="245"/>
      <c r="H27" s="245"/>
      <c r="I27" s="245"/>
      <c r="J27" s="245"/>
      <c r="K27" s="245"/>
      <c r="L27" s="245"/>
      <c r="M27" s="245"/>
      <c r="N27" s="245"/>
    </row>
    <row r="28" spans="1:14" ht="24" x14ac:dyDescent="0.2">
      <c r="A28" s="180" t="s">
        <v>187</v>
      </c>
    </row>
    <row r="29" spans="1:14" x14ac:dyDescent="0.2">
      <c r="A29" s="180" t="s">
        <v>105</v>
      </c>
    </row>
    <row r="30" spans="1:14" x14ac:dyDescent="0.2">
      <c r="A30" s="244" t="s">
        <v>333</v>
      </c>
    </row>
    <row r="31" spans="1:14" ht="24" x14ac:dyDescent="0.2">
      <c r="A31" s="180" t="s">
        <v>208</v>
      </c>
    </row>
    <row r="32" spans="1:14" x14ac:dyDescent="0.2">
      <c r="A32" s="244"/>
    </row>
    <row r="33" spans="1:4" x14ac:dyDescent="0.2">
      <c r="A33" s="296" t="s">
        <v>101</v>
      </c>
    </row>
    <row r="34" spans="1:4" x14ac:dyDescent="0.2">
      <c r="A34" s="297"/>
    </row>
    <row r="35" spans="1:4" x14ac:dyDescent="0.2">
      <c r="A35" s="298"/>
    </row>
    <row r="36" spans="1:4" x14ac:dyDescent="0.2">
      <c r="A36" s="244"/>
    </row>
    <row r="37" spans="1:4" ht="25.5" customHeight="1" x14ac:dyDescent="0.2">
      <c r="A37" s="219" t="s">
        <v>209</v>
      </c>
    </row>
    <row r="38" spans="1:4" x14ac:dyDescent="0.2">
      <c r="A38" s="249" t="s">
        <v>334</v>
      </c>
    </row>
    <row r="39" spans="1:4" x14ac:dyDescent="0.2">
      <c r="A39" s="244"/>
      <c r="D39" s="250"/>
    </row>
    <row r="40" spans="1:4" x14ac:dyDescent="0.2">
      <c r="A40" s="178" t="s">
        <v>81</v>
      </c>
    </row>
    <row r="41" spans="1:4" ht="36" x14ac:dyDescent="0.2">
      <c r="A41" s="181" t="s">
        <v>102</v>
      </c>
    </row>
    <row r="42" spans="1:4" ht="36" x14ac:dyDescent="0.2">
      <c r="A42" s="181" t="s">
        <v>104</v>
      </c>
    </row>
    <row r="43" spans="1:4" x14ac:dyDescent="0.2">
      <c r="A43" s="244"/>
      <c r="D43" s="251"/>
    </row>
    <row r="44" spans="1:4" ht="26.25" x14ac:dyDescent="0.2">
      <c r="A44" s="178" t="s">
        <v>335</v>
      </c>
    </row>
    <row r="45" spans="1:4" x14ac:dyDescent="0.2">
      <c r="A45" s="253" t="s">
        <v>301</v>
      </c>
      <c r="D45" s="252"/>
    </row>
    <row r="46" spans="1:4" x14ac:dyDescent="0.2">
      <c r="A46" s="254" t="s">
        <v>210</v>
      </c>
      <c r="C46" s="248"/>
    </row>
    <row r="47" spans="1:4" x14ac:dyDescent="0.2">
      <c r="A47" s="254"/>
      <c r="C47" s="299"/>
    </row>
    <row r="48" spans="1:4" x14ac:dyDescent="0.2">
      <c r="A48" s="253" t="s">
        <v>337</v>
      </c>
      <c r="C48" s="300"/>
    </row>
    <row r="49" spans="1:4" x14ac:dyDescent="0.2">
      <c r="A49" s="254" t="s">
        <v>338</v>
      </c>
      <c r="C49" s="301"/>
    </row>
    <row r="50" spans="1:4" x14ac:dyDescent="0.2">
      <c r="A50" s="15"/>
    </row>
    <row r="51" spans="1:4" x14ac:dyDescent="0.2">
      <c r="A51" s="253" t="s">
        <v>339</v>
      </c>
    </row>
    <row r="52" spans="1:4" x14ac:dyDescent="0.2">
      <c r="A52" s="255" t="s">
        <v>214</v>
      </c>
    </row>
    <row r="53" spans="1:4" x14ac:dyDescent="0.2">
      <c r="A53" s="15"/>
    </row>
    <row r="54" spans="1:4" x14ac:dyDescent="0.2">
      <c r="A54" s="253" t="s">
        <v>340</v>
      </c>
    </row>
    <row r="55" spans="1:4" x14ac:dyDescent="0.2">
      <c r="A55" s="254" t="s">
        <v>214</v>
      </c>
    </row>
    <row r="56" spans="1:4" x14ac:dyDescent="0.2">
      <c r="A56" s="256"/>
    </row>
    <row r="57" spans="1:4" x14ac:dyDescent="0.2">
      <c r="A57" s="253" t="s">
        <v>341</v>
      </c>
    </row>
    <row r="58" spans="1:4" x14ac:dyDescent="0.2">
      <c r="A58" s="255" t="s">
        <v>342</v>
      </c>
    </row>
    <row r="59" spans="1:4" x14ac:dyDescent="0.2">
      <c r="A59" s="255"/>
    </row>
    <row r="60" spans="1:4" x14ac:dyDescent="0.2">
      <c r="A60" s="253" t="s">
        <v>343</v>
      </c>
    </row>
    <row r="61" spans="1:4" x14ac:dyDescent="0.2">
      <c r="A61" s="255" t="s">
        <v>352</v>
      </c>
    </row>
    <row r="62" spans="1:4" ht="13.5" thickBot="1" x14ac:dyDescent="0.25">
      <c r="A62" s="257"/>
    </row>
    <row r="63" spans="1:4" ht="72" x14ac:dyDescent="0.2">
      <c r="A63" s="261" t="s">
        <v>336</v>
      </c>
    </row>
    <row r="64" spans="1:4" ht="13.5" thickBot="1" x14ac:dyDescent="0.25">
      <c r="A64" s="262" t="s">
        <v>141</v>
      </c>
      <c r="D64" s="254"/>
    </row>
    <row r="66" spans="1:1" ht="24" x14ac:dyDescent="0.2">
      <c r="A66" s="182" t="s">
        <v>344</v>
      </c>
    </row>
    <row r="67" spans="1:1" ht="24" x14ac:dyDescent="0.2">
      <c r="A67" s="220" t="s">
        <v>310</v>
      </c>
    </row>
    <row r="68" spans="1:1" x14ac:dyDescent="0.2">
      <c r="A68" s="218" t="s">
        <v>211</v>
      </c>
    </row>
    <row r="69" spans="1:1" x14ac:dyDescent="0.2">
      <c r="A69" s="181"/>
    </row>
    <row r="70" spans="1:1" x14ac:dyDescent="0.2">
      <c r="A70" s="220" t="s">
        <v>254</v>
      </c>
    </row>
    <row r="71" spans="1:1" x14ac:dyDescent="0.2">
      <c r="A71" s="218" t="s">
        <v>345</v>
      </c>
    </row>
    <row r="72" spans="1:1" s="31" customFormat="1" x14ac:dyDescent="0.2">
      <c r="A72" s="181"/>
    </row>
    <row r="73" spans="1:1" s="31" customFormat="1" x14ac:dyDescent="0.2">
      <c r="A73" s="220" t="s">
        <v>346</v>
      </c>
    </row>
    <row r="74" spans="1:1" s="31" customFormat="1" x14ac:dyDescent="0.2">
      <c r="A74" s="218" t="s">
        <v>215</v>
      </c>
    </row>
    <row r="75" spans="1:1" s="31" customFormat="1" x14ac:dyDescent="0.2">
      <c r="A75" s="181"/>
    </row>
    <row r="76" spans="1:1" s="31" customFormat="1" x14ac:dyDescent="0.2">
      <c r="A76" s="220" t="s">
        <v>347</v>
      </c>
    </row>
    <row r="77" spans="1:1" s="31" customFormat="1" x14ac:dyDescent="0.2">
      <c r="A77" s="218" t="s">
        <v>215</v>
      </c>
    </row>
    <row r="78" spans="1:1" s="31" customFormat="1" x14ac:dyDescent="0.2">
      <c r="A78" s="181"/>
    </row>
    <row r="79" spans="1:1" s="31" customFormat="1" x14ac:dyDescent="0.2">
      <c r="A79" s="220" t="s">
        <v>348</v>
      </c>
    </row>
    <row r="80" spans="1:1" s="31" customFormat="1" x14ac:dyDescent="0.2">
      <c r="A80" s="218" t="s">
        <v>349</v>
      </c>
    </row>
    <row r="81" spans="1:1" s="31" customFormat="1" x14ac:dyDescent="0.2">
      <c r="A81" s="258"/>
    </row>
    <row r="82" spans="1:1" s="31" customFormat="1" x14ac:dyDescent="0.2">
      <c r="A82" s="220" t="s">
        <v>350</v>
      </c>
    </row>
    <row r="83" spans="1:1" s="31" customFormat="1" ht="15.75" customHeight="1" x14ac:dyDescent="0.2">
      <c r="A83" s="218" t="s">
        <v>351</v>
      </c>
    </row>
    <row r="84" spans="1:1" s="31" customFormat="1" ht="15.75" customHeight="1" thickBot="1" x14ac:dyDescent="0.25">
      <c r="A84" s="259"/>
    </row>
    <row r="85" spans="1:1" s="31" customFormat="1" ht="48" x14ac:dyDescent="0.2">
      <c r="A85" s="264" t="s">
        <v>355</v>
      </c>
    </row>
    <row r="86" spans="1:1" s="155" customFormat="1" ht="27.75" customHeight="1" thickBot="1" x14ac:dyDescent="0.25">
      <c r="A86" s="265" t="s">
        <v>356</v>
      </c>
    </row>
    <row r="87" spans="1:1" s="31" customFormat="1" x14ac:dyDescent="0.2">
      <c r="A87" s="259"/>
    </row>
    <row r="88" spans="1:1" s="31" customFormat="1" x14ac:dyDescent="0.2">
      <c r="A88" s="259"/>
    </row>
    <row r="89" spans="1:1" s="31" customFormat="1" x14ac:dyDescent="0.2">
      <c r="A89" s="259"/>
    </row>
    <row r="90" spans="1:1" s="31" customFormat="1" x14ac:dyDescent="0.2">
      <c r="A90" s="259"/>
    </row>
    <row r="91" spans="1:1" s="31" customFormat="1" x14ac:dyDescent="0.2">
      <c r="A91" s="259"/>
    </row>
    <row r="92" spans="1:1" s="31" customFormat="1" x14ac:dyDescent="0.2">
      <c r="A92" s="259"/>
    </row>
    <row r="93" spans="1:1" s="31" customFormat="1" x14ac:dyDescent="0.2">
      <c r="A93" s="259"/>
    </row>
    <row r="94" spans="1:1" s="155" customFormat="1" x14ac:dyDescent="0.2">
      <c r="A94" s="260"/>
    </row>
    <row r="95" spans="1:1" s="155" customFormat="1" x14ac:dyDescent="0.2">
      <c r="A95" s="260"/>
    </row>
    <row r="96" spans="1:1" s="155" customFormat="1" ht="12.75" customHeight="1" x14ac:dyDescent="0.2">
      <c r="A96" s="260"/>
    </row>
    <row r="97" spans="1:1" s="155" customFormat="1" x14ac:dyDescent="0.2">
      <c r="A97" s="260"/>
    </row>
    <row r="98" spans="1:1" s="155" customFormat="1" x14ac:dyDescent="0.2">
      <c r="A98" s="260"/>
    </row>
    <row r="99" spans="1:1" s="155" customFormat="1" ht="13.5" customHeight="1" x14ac:dyDescent="0.2">
      <c r="A99" s="260"/>
    </row>
    <row r="100" spans="1:1" s="155" customFormat="1" x14ac:dyDescent="0.2">
      <c r="A100" s="260"/>
    </row>
    <row r="101" spans="1:1" s="155" customFormat="1" x14ac:dyDescent="0.2">
      <c r="A101" s="260"/>
    </row>
    <row r="102" spans="1:1" s="155" customFormat="1" ht="12.75" customHeight="1" x14ac:dyDescent="0.2">
      <c r="A102" s="260"/>
    </row>
    <row r="103" spans="1:1" s="155" customFormat="1" x14ac:dyDescent="0.2">
      <c r="A103" s="260"/>
    </row>
    <row r="104" spans="1:1" s="155" customFormat="1" x14ac:dyDescent="0.2">
      <c r="A104" s="260"/>
    </row>
    <row r="105" spans="1:1" s="155" customFormat="1" x14ac:dyDescent="0.2">
      <c r="A105" s="260"/>
    </row>
    <row r="106" spans="1:1" s="155" customFormat="1" ht="23.25" customHeight="1" x14ac:dyDescent="0.2">
      <c r="A106" s="260"/>
    </row>
    <row r="107" spans="1:1" s="155" customFormat="1" x14ac:dyDescent="0.2"/>
    <row r="108" spans="1:1" s="155" customFormat="1" x14ac:dyDescent="0.2"/>
    <row r="109" spans="1:1" s="155" customFormat="1" x14ac:dyDescent="0.2"/>
    <row r="110" spans="1:1" s="155" customFormat="1" x14ac:dyDescent="0.2"/>
    <row r="111" spans="1:1" s="155" customFormat="1" x14ac:dyDescent="0.2"/>
    <row r="112" spans="1:1" s="31" customFormat="1" x14ac:dyDescent="0.2"/>
    <row r="113" s="155" customFormat="1" x14ac:dyDescent="0.2"/>
    <row r="114" s="155" customFormat="1" x14ac:dyDescent="0.2"/>
    <row r="115" s="155" customFormat="1" x14ac:dyDescent="0.2"/>
    <row r="116" s="155" customFormat="1" ht="30" customHeight="1" x14ac:dyDescent="0.2"/>
    <row r="117" s="155" customFormat="1" x14ac:dyDescent="0.2"/>
    <row r="118" s="155" customFormat="1" x14ac:dyDescent="0.2"/>
    <row r="119" s="155" customFormat="1" x14ac:dyDescent="0.2"/>
    <row r="120" s="155" customFormat="1" x14ac:dyDescent="0.2"/>
    <row r="121" s="155" customFormat="1" x14ac:dyDescent="0.2"/>
    <row r="122" s="155" customFormat="1" x14ac:dyDescent="0.2"/>
    <row r="123" s="155" customFormat="1" x14ac:dyDescent="0.2"/>
    <row r="124" s="155" customFormat="1" x14ac:dyDescent="0.2"/>
    <row r="125" s="155" customFormat="1" x14ac:dyDescent="0.2"/>
    <row r="126" s="155" customFormat="1" x14ac:dyDescent="0.2"/>
    <row r="127" s="31" customFormat="1" x14ac:dyDescent="0.2"/>
    <row r="128" s="31" customFormat="1" x14ac:dyDescent="0.2"/>
    <row r="129" spans="1:1" s="31" customFormat="1" x14ac:dyDescent="0.2"/>
    <row r="130" spans="1:1" s="31" customFormat="1" x14ac:dyDescent="0.2">
      <c r="A130" s="138"/>
    </row>
    <row r="131" spans="1:1" s="31" customFormat="1" x14ac:dyDescent="0.2">
      <c r="A131" s="138"/>
    </row>
    <row r="132" spans="1:1" s="31" customFormat="1" x14ac:dyDescent="0.2">
      <c r="A132" s="138"/>
    </row>
    <row r="133" spans="1:1" s="31" customFormat="1" x14ac:dyDescent="0.2">
      <c r="A133" s="138"/>
    </row>
    <row r="134" spans="1:1" s="31" customFormat="1" x14ac:dyDescent="0.2">
      <c r="A134" s="138"/>
    </row>
    <row r="135" spans="1:1" s="31" customFormat="1" x14ac:dyDescent="0.2">
      <c r="A135" s="138"/>
    </row>
    <row r="136" spans="1:1" s="31" customFormat="1" x14ac:dyDescent="0.2">
      <c r="A136" s="138"/>
    </row>
    <row r="137" spans="1:1" s="31" customFormat="1" x14ac:dyDescent="0.2">
      <c r="A137" s="138"/>
    </row>
    <row r="138" spans="1:1" s="31" customFormat="1" x14ac:dyDescent="0.2">
      <c r="A138" s="138"/>
    </row>
    <row r="139" spans="1:1" s="31" customFormat="1" x14ac:dyDescent="0.2">
      <c r="A139" s="138"/>
    </row>
    <row r="140" spans="1:1" s="31" customFormat="1" x14ac:dyDescent="0.2">
      <c r="A140" s="138"/>
    </row>
    <row r="141" spans="1:1" s="31" customFormat="1" x14ac:dyDescent="0.2">
      <c r="A141" s="138"/>
    </row>
    <row r="142" spans="1:1" s="31" customFormat="1" x14ac:dyDescent="0.2">
      <c r="A142" s="138"/>
    </row>
    <row r="143" spans="1:1" s="31" customFormat="1" x14ac:dyDescent="0.2">
      <c r="A143" s="138"/>
    </row>
    <row r="144" spans="1:1" s="31" customFormat="1" x14ac:dyDescent="0.2">
      <c r="A144" s="138"/>
    </row>
    <row r="145" spans="1:1" s="31" customFormat="1" x14ac:dyDescent="0.2">
      <c r="A145" s="138"/>
    </row>
    <row r="150" spans="1:1" s="31" customFormat="1" x14ac:dyDescent="0.2">
      <c r="A150" s="138"/>
    </row>
    <row r="151" spans="1:1" s="31" customFormat="1" x14ac:dyDescent="0.2">
      <c r="A151" s="138"/>
    </row>
    <row r="152" spans="1:1" s="31" customFormat="1" x14ac:dyDescent="0.2">
      <c r="A152" s="138"/>
    </row>
    <row r="153" spans="1:1" s="31" customFormat="1" x14ac:dyDescent="0.2">
      <c r="A153" s="138"/>
    </row>
    <row r="154" spans="1:1" s="31" customFormat="1" x14ac:dyDescent="0.2">
      <c r="A154" s="138"/>
    </row>
    <row r="155" spans="1:1" s="31" customFormat="1" x14ac:dyDescent="0.2">
      <c r="A155" s="138"/>
    </row>
    <row r="156" spans="1:1" s="31" customFormat="1" x14ac:dyDescent="0.2">
      <c r="A156" s="138"/>
    </row>
    <row r="157" spans="1:1" s="31" customFormat="1" x14ac:dyDescent="0.2">
      <c r="A157" s="138"/>
    </row>
    <row r="158" spans="1:1" s="31" customFormat="1" x14ac:dyDescent="0.2">
      <c r="A158" s="138"/>
    </row>
    <row r="159" spans="1:1" s="31" customFormat="1" x14ac:dyDescent="0.2">
      <c r="A159" s="138"/>
    </row>
    <row r="160" spans="1:1" s="31" customFormat="1" x14ac:dyDescent="0.2">
      <c r="A160" s="138"/>
    </row>
    <row r="161" spans="1:1" s="31" customFormat="1" x14ac:dyDescent="0.2">
      <c r="A161" s="138"/>
    </row>
    <row r="162" spans="1:1" s="31" customFormat="1" x14ac:dyDescent="0.2">
      <c r="A162" s="138"/>
    </row>
    <row r="163" spans="1:1" s="31" customFormat="1" x14ac:dyDescent="0.2">
      <c r="A163" s="138"/>
    </row>
    <row r="164" spans="1:1" s="31" customFormat="1" x14ac:dyDescent="0.2">
      <c r="A164" s="138"/>
    </row>
    <row r="165" spans="1:1" s="31" customFormat="1" x14ac:dyDescent="0.2">
      <c r="A165" s="138"/>
    </row>
    <row r="166" spans="1:1" s="31" customFormat="1" x14ac:dyDescent="0.2">
      <c r="A166" s="138"/>
    </row>
    <row r="167" spans="1:1" s="31" customFormat="1" x14ac:dyDescent="0.2">
      <c r="A167" s="138"/>
    </row>
    <row r="168" spans="1:1" s="31" customFormat="1" x14ac:dyDescent="0.2">
      <c r="A168" s="138"/>
    </row>
    <row r="169" spans="1:1" s="31" customFormat="1" x14ac:dyDescent="0.2">
      <c r="A169" s="138"/>
    </row>
    <row r="170" spans="1:1" s="31" customFormat="1" x14ac:dyDescent="0.2">
      <c r="A170" s="138"/>
    </row>
    <row r="171" spans="1:1" s="31" customFormat="1" x14ac:dyDescent="0.2">
      <c r="A171" s="138"/>
    </row>
    <row r="172" spans="1:1" s="31" customFormat="1" x14ac:dyDescent="0.2">
      <c r="A172" s="138"/>
    </row>
    <row r="173" spans="1:1" s="31" customFormat="1" x14ac:dyDescent="0.2">
      <c r="A173" s="138"/>
    </row>
    <row r="174" spans="1:1" s="31" customFormat="1" x14ac:dyDescent="0.2">
      <c r="A174" s="138"/>
    </row>
    <row r="175" spans="1:1" s="31" customFormat="1" x14ac:dyDescent="0.2">
      <c r="A175" s="138"/>
    </row>
    <row r="176" spans="1:1" s="31" customFormat="1" x14ac:dyDescent="0.2">
      <c r="A176" s="138"/>
    </row>
    <row r="177" spans="1:1" s="31" customFormat="1" x14ac:dyDescent="0.2">
      <c r="A177" s="138"/>
    </row>
    <row r="178" spans="1:1" s="31" customFormat="1" x14ac:dyDescent="0.2">
      <c r="A178" s="138"/>
    </row>
    <row r="179" spans="1:1" s="31" customFormat="1" x14ac:dyDescent="0.2">
      <c r="A179" s="138"/>
    </row>
    <row r="180" spans="1:1" s="31" customFormat="1" x14ac:dyDescent="0.2">
      <c r="A180" s="138"/>
    </row>
    <row r="181" spans="1:1" s="31" customFormat="1" x14ac:dyDescent="0.2">
      <c r="A181" s="138"/>
    </row>
    <row r="182" spans="1:1" s="31" customFormat="1" x14ac:dyDescent="0.2">
      <c r="A182" s="138"/>
    </row>
    <row r="183" spans="1:1" s="31" customFormat="1" x14ac:dyDescent="0.2">
      <c r="A183" s="138"/>
    </row>
    <row r="184" spans="1:1" s="31" customFormat="1" x14ac:dyDescent="0.2">
      <c r="A184" s="138"/>
    </row>
    <row r="185" spans="1:1" s="31" customFormat="1" x14ac:dyDescent="0.2">
      <c r="A185" s="138"/>
    </row>
    <row r="186" spans="1:1" s="31" customFormat="1" x14ac:dyDescent="0.2">
      <c r="A186" s="138"/>
    </row>
    <row r="187" spans="1:1" s="31" customFormat="1" x14ac:dyDescent="0.2">
      <c r="A187" s="138"/>
    </row>
    <row r="188" spans="1:1" s="31" customFormat="1" x14ac:dyDescent="0.2">
      <c r="A188" s="138"/>
    </row>
    <row r="189" spans="1:1" s="31" customFormat="1" x14ac:dyDescent="0.2">
      <c r="A189" s="138"/>
    </row>
    <row r="190" spans="1:1" s="31" customFormat="1" x14ac:dyDescent="0.2">
      <c r="A190" s="138"/>
    </row>
    <row r="191" spans="1:1" s="31" customFormat="1" x14ac:dyDescent="0.2">
      <c r="A191" s="138"/>
    </row>
    <row r="192" spans="1:1" s="31" customFormat="1" x14ac:dyDescent="0.2">
      <c r="A192" s="138"/>
    </row>
    <row r="193" spans="1:1" s="31" customFormat="1" x14ac:dyDescent="0.2">
      <c r="A193" s="138"/>
    </row>
  </sheetData>
  <mergeCells count="2">
    <mergeCell ref="C47:C49"/>
    <mergeCell ref="A33:A35"/>
  </mergeCells>
  <pageMargins left="0.75" right="0.75" top="1" bottom="1" header="0.5" footer="0.5"/>
  <pageSetup paperSize="9" orientation="portrait" horizontalDpi="4294967295" verticalDpi="4294967295"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93"/>
  <sheetViews>
    <sheetView showGridLines="0" zoomScaleNormal="100" workbookViewId="0">
      <pane xSplit="1" ySplit="1" topLeftCell="B2" activePane="bottomRight" state="frozen"/>
      <selection pane="topRight" activeCell="B1" sqref="B1"/>
      <selection pane="bottomLeft" activeCell="A3" sqref="A3"/>
      <selection pane="bottomRight" activeCell="AN1" sqref="AN1:AS1048576"/>
    </sheetView>
  </sheetViews>
  <sheetFormatPr defaultColWidth="9.140625" defaultRowHeight="12.75" x14ac:dyDescent="0.2"/>
  <cols>
    <col min="1" max="1" width="57.28515625" style="32" customWidth="1"/>
    <col min="2" max="39" width="9.5703125" style="32" customWidth="1"/>
    <col min="40" max="16384" width="9.140625" style="32"/>
  </cols>
  <sheetData>
    <row r="1" spans="1:39" x14ac:dyDescent="0.2">
      <c r="A1" s="63" t="s">
        <v>61</v>
      </c>
    </row>
    <row r="2" spans="1:39" x14ac:dyDescent="0.2">
      <c r="A2" s="243" t="s">
        <v>329</v>
      </c>
    </row>
    <row r="3" spans="1:39" x14ac:dyDescent="0.2">
      <c r="A3" s="243" t="s">
        <v>353</v>
      </c>
    </row>
    <row r="4" spans="1:39" s="33" customFormat="1" ht="26.25" customHeight="1" x14ac:dyDescent="0.2">
      <c r="A4" s="89" t="s">
        <v>62</v>
      </c>
      <c r="B4" s="116">
        <f>'BAR BB| Open rates'!P3</f>
        <v>45444</v>
      </c>
      <c r="C4" s="116">
        <f>'BAR BB| Open rates'!Q3</f>
        <v>45446</v>
      </c>
      <c r="D4" s="116">
        <f>'BAR BB| Open rates'!R3</f>
        <v>45451</v>
      </c>
      <c r="E4" s="116">
        <f>'BAR BB| Open rates'!S3</f>
        <v>45452</v>
      </c>
      <c r="F4" s="116">
        <f>'BAR BB| Open rates'!T3</f>
        <v>45457</v>
      </c>
      <c r="G4" s="116">
        <f>'BAR BB| Open rates'!U3</f>
        <v>45459</v>
      </c>
      <c r="H4" s="116">
        <f>'BAR BB| Open rates'!V3</f>
        <v>45460</v>
      </c>
      <c r="I4" s="116">
        <f>'BAR BB| Open rates'!W3</f>
        <v>45466</v>
      </c>
      <c r="J4" s="116">
        <f>'BAR BB| Open rates'!X3</f>
        <v>45470</v>
      </c>
      <c r="K4" s="116">
        <f>'BAR BB| Open rates'!Y3</f>
        <v>45474</v>
      </c>
      <c r="L4" s="116">
        <f>'BAR BB| Open rates'!Z3</f>
        <v>45478</v>
      </c>
      <c r="M4" s="116">
        <f>'BAR BB| Open rates'!AA3</f>
        <v>45480</v>
      </c>
      <c r="N4" s="116">
        <f>'BAR BB| Open rates'!AB3</f>
        <v>45485</v>
      </c>
      <c r="O4" s="116">
        <f>'BAR BB| Open rates'!AC3</f>
        <v>45487</v>
      </c>
      <c r="P4" s="116">
        <f>'BAR BB| Open rates'!AD3</f>
        <v>45492</v>
      </c>
      <c r="Q4" s="116">
        <f>'BAR BB| Open rates'!AE3</f>
        <v>45494</v>
      </c>
      <c r="R4" s="116">
        <f>'BAR BB| Open rates'!AF3</f>
        <v>45499</v>
      </c>
      <c r="S4" s="116">
        <f>'BAR BB| Open rates'!AG3</f>
        <v>45501</v>
      </c>
      <c r="T4" s="116">
        <f>'BAR BB| Open rates'!AH3</f>
        <v>45505</v>
      </c>
      <c r="U4" s="116">
        <f>'BAR BB| Open rates'!AI3</f>
        <v>45506</v>
      </c>
      <c r="V4" s="116">
        <f>'BAR BB| Open rates'!AJ3</f>
        <v>45508</v>
      </c>
      <c r="W4" s="116">
        <f>'BAR BB| Open rates'!AK3</f>
        <v>45513</v>
      </c>
      <c r="X4" s="116">
        <f>'BAR BB| Open rates'!AL3</f>
        <v>45515</v>
      </c>
      <c r="Y4" s="116">
        <f>'BAR BB| Open rates'!AM3</f>
        <v>45520</v>
      </c>
      <c r="Z4" s="116">
        <f>'BAR BB| Open rates'!AN3</f>
        <v>45522</v>
      </c>
      <c r="AA4" s="116">
        <f>'BAR BB| Open rates'!AO3</f>
        <v>45526</v>
      </c>
      <c r="AB4" s="116">
        <f>'BAR BB| Open rates'!AP3</f>
        <v>45532</v>
      </c>
      <c r="AC4" s="116">
        <f>'BAR BB| Open rates'!AQ3</f>
        <v>45534</v>
      </c>
      <c r="AD4" s="116">
        <f>'BAR BB| Open rates'!AR3</f>
        <v>45536</v>
      </c>
      <c r="AE4" s="116">
        <f>'BAR BB| Open rates'!AS3</f>
        <v>45537</v>
      </c>
      <c r="AF4" s="116">
        <f>'BAR BB| Open rates'!AT3</f>
        <v>45541</v>
      </c>
      <c r="AG4" s="116">
        <f>'BAR BB| Open rates'!AU3</f>
        <v>45543</v>
      </c>
      <c r="AH4" s="116">
        <f>'BAR BB| Open rates'!AV3</f>
        <v>45548</v>
      </c>
      <c r="AI4" s="116">
        <f>'BAR BB| Open rates'!AW3</f>
        <v>45550</v>
      </c>
      <c r="AJ4" s="116">
        <f>'BAR BB| Open rates'!AX3</f>
        <v>45555</v>
      </c>
      <c r="AK4" s="116">
        <f>'BAR BB| Open rates'!AY3</f>
        <v>45557</v>
      </c>
      <c r="AL4" s="116">
        <f>'BAR BB| Open rates'!AZ3</f>
        <v>45562</v>
      </c>
      <c r="AM4" s="116">
        <f>'BAR BB| Open rates'!BA3</f>
        <v>45564</v>
      </c>
    </row>
    <row r="5" spans="1:39" s="33" customFormat="1" ht="26.25" customHeight="1" x14ac:dyDescent="0.2">
      <c r="A5" s="105"/>
      <c r="B5" s="116">
        <f>'BAR BB| Open rates'!P4</f>
        <v>45445</v>
      </c>
      <c r="C5" s="116">
        <f>'BAR BB| Open rates'!Q4</f>
        <v>45450</v>
      </c>
      <c r="D5" s="116">
        <f>'BAR BB| Open rates'!R4</f>
        <v>45451</v>
      </c>
      <c r="E5" s="116">
        <f>'BAR BB| Open rates'!S4</f>
        <v>45456</v>
      </c>
      <c r="F5" s="116">
        <f>'BAR BB| Open rates'!T4</f>
        <v>45458</v>
      </c>
      <c r="G5" s="116">
        <f>'BAR BB| Open rates'!U4</f>
        <v>45459</v>
      </c>
      <c r="H5" s="116">
        <f>'BAR BB| Open rates'!V4</f>
        <v>45465</v>
      </c>
      <c r="I5" s="116">
        <f>'BAR BB| Open rates'!W4</f>
        <v>45469</v>
      </c>
      <c r="J5" s="116">
        <f>'BAR BB| Open rates'!X4</f>
        <v>45473</v>
      </c>
      <c r="K5" s="116">
        <f>'BAR BB| Open rates'!Y4</f>
        <v>45477</v>
      </c>
      <c r="L5" s="116">
        <f>'BAR BB| Open rates'!Z4</f>
        <v>45479</v>
      </c>
      <c r="M5" s="116">
        <f>'BAR BB| Open rates'!AA4</f>
        <v>45484</v>
      </c>
      <c r="N5" s="116">
        <f>'BAR BB| Open rates'!AB4</f>
        <v>45486</v>
      </c>
      <c r="O5" s="116">
        <f>'BAR BB| Open rates'!AC4</f>
        <v>45491</v>
      </c>
      <c r="P5" s="116">
        <f>'BAR BB| Open rates'!AD4</f>
        <v>45493</v>
      </c>
      <c r="Q5" s="116">
        <f>'BAR BB| Open rates'!AE4</f>
        <v>45498</v>
      </c>
      <c r="R5" s="116">
        <f>'BAR BB| Open rates'!AF4</f>
        <v>45500</v>
      </c>
      <c r="S5" s="116">
        <f>'BAR BB| Open rates'!AG4</f>
        <v>45504</v>
      </c>
      <c r="T5" s="116">
        <f>'BAR BB| Open rates'!AH4</f>
        <v>45505</v>
      </c>
      <c r="U5" s="116">
        <f>'BAR BB| Open rates'!AI4</f>
        <v>45507</v>
      </c>
      <c r="V5" s="116">
        <f>'BAR BB| Open rates'!AJ4</f>
        <v>45512</v>
      </c>
      <c r="W5" s="116">
        <f>'BAR BB| Open rates'!AK4</f>
        <v>45514</v>
      </c>
      <c r="X5" s="116">
        <f>'BAR BB| Open rates'!AL4</f>
        <v>45519</v>
      </c>
      <c r="Y5" s="116">
        <f>'BAR BB| Open rates'!AM4</f>
        <v>45521</v>
      </c>
      <c r="Z5" s="116">
        <f>'BAR BB| Open rates'!AN4</f>
        <v>45525</v>
      </c>
      <c r="AA5" s="116">
        <f>'BAR BB| Open rates'!AO4</f>
        <v>45531</v>
      </c>
      <c r="AB5" s="116">
        <f>'BAR BB| Open rates'!AP4</f>
        <v>45533</v>
      </c>
      <c r="AC5" s="116">
        <f>'BAR BB| Open rates'!AQ4</f>
        <v>45535</v>
      </c>
      <c r="AD5" s="116">
        <f>'BAR BB| Open rates'!AR4</f>
        <v>45536</v>
      </c>
      <c r="AE5" s="116">
        <f>'BAR BB| Open rates'!AS4</f>
        <v>45540</v>
      </c>
      <c r="AF5" s="116">
        <f>'BAR BB| Open rates'!AT4</f>
        <v>45542</v>
      </c>
      <c r="AG5" s="116">
        <f>'BAR BB| Open rates'!AU4</f>
        <v>45547</v>
      </c>
      <c r="AH5" s="116">
        <f>'BAR BB| Open rates'!AV4</f>
        <v>45549</v>
      </c>
      <c r="AI5" s="116">
        <f>'BAR BB| Open rates'!AW4</f>
        <v>45554</v>
      </c>
      <c r="AJ5" s="116">
        <f>'BAR BB| Open rates'!AX4</f>
        <v>45556</v>
      </c>
      <c r="AK5" s="116">
        <f>'BAR BB| Open rates'!AY4</f>
        <v>45561</v>
      </c>
      <c r="AL5" s="116">
        <f>'BAR BB| Open rates'!AZ4</f>
        <v>45563</v>
      </c>
      <c r="AM5" s="116">
        <f>'BAR BB| Open rates'!BA4</f>
        <v>45565</v>
      </c>
    </row>
    <row r="6" spans="1:39" s="36" customFormat="1" ht="12" customHeight="1" x14ac:dyDescent="0.2">
      <c r="A6" s="164" t="s">
        <v>63</v>
      </c>
    </row>
    <row r="7" spans="1:39" s="36" customFormat="1" ht="12" customHeight="1" x14ac:dyDescent="0.2">
      <c r="A7" s="164">
        <v>1</v>
      </c>
      <c r="B7" s="57">
        <f>'BAR BB| Open rates'!P6*0.87*0.9+25</f>
        <v>13022.800000000001</v>
      </c>
      <c r="C7" s="57">
        <f>'BAR BB| Open rates'!Q6*0.87*0.9+25</f>
        <v>20304.7</v>
      </c>
      <c r="D7" s="57">
        <f>'BAR BB| Open rates'!R6*0.87*0.9+25</f>
        <v>16311.4</v>
      </c>
      <c r="E7" s="57">
        <f>'BAR BB| Open rates'!S6*0.87*0.9+25</f>
        <v>13022.800000000001</v>
      </c>
      <c r="F7" s="57">
        <f>'BAR BB| Open rates'!T6*0.87*0.9+25</f>
        <v>16311.4</v>
      </c>
      <c r="G7" s="57">
        <f>'BAR BB| Open rates'!U6*0.87*0.9+25</f>
        <v>13022.800000000001</v>
      </c>
      <c r="H7" s="57">
        <f>'BAR BB| Open rates'!V6*0.87*0.9+25</f>
        <v>23436.7</v>
      </c>
      <c r="I7" s="57">
        <f>'BAR BB| Open rates'!W6*0.87*0.9+25</f>
        <v>13022.800000000001</v>
      </c>
      <c r="J7" s="57">
        <f>'BAR BB| Open rates'!X6*0.87*0.9+25</f>
        <v>16311.4</v>
      </c>
      <c r="K7" s="57">
        <f>'BAR BB| Open rates'!Y6*0.87*0.9+25</f>
        <v>20304.7</v>
      </c>
      <c r="L7" s="57">
        <f>'BAR BB| Open rates'!Z6*0.87*0.9+25</f>
        <v>23436.7</v>
      </c>
      <c r="M7" s="57">
        <f>'BAR BB| Open rates'!AA6*0.87*0.9+25</f>
        <v>20304.7</v>
      </c>
      <c r="N7" s="57">
        <f>'BAR BB| Open rates'!AB6*0.87*0.9+25</f>
        <v>23436.7</v>
      </c>
      <c r="O7" s="57">
        <f>'BAR BB| Open rates'!AC6*0.87*0.9+25</f>
        <v>20304.7</v>
      </c>
      <c r="P7" s="57">
        <f>'BAR BB| Open rates'!AD6*0.87*0.9+25</f>
        <v>23436.7</v>
      </c>
      <c r="Q7" s="57">
        <f>'BAR BB| Open rates'!AE6*0.87*0.9+25</f>
        <v>20304.7</v>
      </c>
      <c r="R7" s="57">
        <f>'BAR BB| Open rates'!AF6*0.87*0.9+25</f>
        <v>23436.7</v>
      </c>
      <c r="S7" s="57">
        <f>'BAR BB| Open rates'!AG6*0.87*0.9+25</f>
        <v>20304.7</v>
      </c>
      <c r="T7" s="57">
        <f>'BAR BB| Open rates'!AH6*0.87*0.9+25</f>
        <v>23436.7</v>
      </c>
      <c r="U7" s="57">
        <f>'BAR BB| Open rates'!AI6*0.87*0.9+25</f>
        <v>27978.100000000002</v>
      </c>
      <c r="V7" s="57">
        <f>'BAR BB| Open rates'!AJ6*0.87*0.9+25</f>
        <v>23436.7</v>
      </c>
      <c r="W7" s="57">
        <f>'BAR BB| Open rates'!AK6*0.87*0.9+25</f>
        <v>27978.100000000002</v>
      </c>
      <c r="X7" s="57">
        <f>'BAR BB| Open rates'!AL6*0.87*0.9+25</f>
        <v>23436.7</v>
      </c>
      <c r="Y7" s="57">
        <f>'BAR BB| Open rates'!AM6*0.87*0.9+25</f>
        <v>27978.100000000002</v>
      </c>
      <c r="Z7" s="57">
        <f>'BAR BB| Open rates'!AN6*0.87*0.9+25</f>
        <v>27978.100000000002</v>
      </c>
      <c r="AA7" s="57">
        <f>'BAR BB| Open rates'!AO6*0.87*0.9+25</f>
        <v>46926.700000000004</v>
      </c>
      <c r="AB7" s="57">
        <f>'BAR BB| Open rates'!AP6*0.87*0.9+25</f>
        <v>27978.100000000002</v>
      </c>
      <c r="AC7" s="57">
        <f>'BAR BB| Open rates'!AQ6*0.87*0.9+25</f>
        <v>27978.100000000002</v>
      </c>
      <c r="AD7" s="57">
        <f>'BAR BB| Open rates'!AR6*0.87*0.9+25</f>
        <v>20304.7</v>
      </c>
      <c r="AE7" s="57">
        <f>'BAR BB| Open rates'!AS6*0.87*0.9+25</f>
        <v>16311.4</v>
      </c>
      <c r="AF7" s="57">
        <f>'BAR BB| Open rates'!AT6*0.87*0.9+25</f>
        <v>20304.7</v>
      </c>
      <c r="AG7" s="57">
        <f>'BAR BB| Open rates'!AU6*0.87*0.9+25</f>
        <v>16311.4</v>
      </c>
      <c r="AH7" s="57">
        <f>'BAR BB| Open rates'!AV6*0.87*0.9+25</f>
        <v>20304.7</v>
      </c>
      <c r="AI7" s="57">
        <f>'BAR BB| Open rates'!AW6*0.87*0.9+25</f>
        <v>16311.4</v>
      </c>
      <c r="AJ7" s="57">
        <f>'BAR BB| Open rates'!AX6*0.87*0.9+25</f>
        <v>20304.7</v>
      </c>
      <c r="AK7" s="57">
        <f>'BAR BB| Open rates'!AY6*0.87*0.9+25</f>
        <v>16311.4</v>
      </c>
      <c r="AL7" s="57">
        <f>'BAR BB| Open rates'!AZ6*0.87*0.9+25</f>
        <v>20304.7</v>
      </c>
      <c r="AM7" s="57">
        <f>'BAR BB| Open rates'!BA6*0.87*0.9+25</f>
        <v>16311.4</v>
      </c>
    </row>
    <row r="8" spans="1:39" s="36" customFormat="1" ht="12" customHeight="1" x14ac:dyDescent="0.2">
      <c r="A8" s="164">
        <v>2</v>
      </c>
      <c r="B8" s="57">
        <f>'BAR BB| Open rates'!P7*0.87*0.9+25</f>
        <v>14588.800000000001</v>
      </c>
      <c r="C8" s="57">
        <f>'BAR BB| Open rates'!Q7*0.87*0.9+25</f>
        <v>21870.7</v>
      </c>
      <c r="D8" s="57">
        <f>'BAR BB| Open rates'!R7*0.87*0.9+25</f>
        <v>17877.400000000001</v>
      </c>
      <c r="E8" s="57">
        <f>'BAR BB| Open rates'!S7*0.87*0.9+25</f>
        <v>14588.800000000001</v>
      </c>
      <c r="F8" s="57">
        <f>'BAR BB| Open rates'!T7*0.87*0.9+25</f>
        <v>17877.400000000001</v>
      </c>
      <c r="G8" s="57">
        <f>'BAR BB| Open rates'!U7*0.87*0.9+25</f>
        <v>14588.800000000001</v>
      </c>
      <c r="H8" s="57">
        <f>'BAR BB| Open rates'!V7*0.87*0.9+25</f>
        <v>25002.7</v>
      </c>
      <c r="I8" s="57">
        <f>'BAR BB| Open rates'!W7*0.87*0.9+25</f>
        <v>14588.800000000001</v>
      </c>
      <c r="J8" s="57">
        <f>'BAR BB| Open rates'!X7*0.87*0.9+25</f>
        <v>17877.400000000001</v>
      </c>
      <c r="K8" s="57">
        <f>'BAR BB| Open rates'!Y7*0.87*0.9+25</f>
        <v>21870.7</v>
      </c>
      <c r="L8" s="57">
        <f>'BAR BB| Open rates'!Z7*0.87*0.9+25</f>
        <v>25002.7</v>
      </c>
      <c r="M8" s="57">
        <f>'BAR BB| Open rates'!AA7*0.87*0.9+25</f>
        <v>21870.7</v>
      </c>
      <c r="N8" s="57">
        <f>'BAR BB| Open rates'!AB7*0.87*0.9+25</f>
        <v>25002.7</v>
      </c>
      <c r="O8" s="57">
        <f>'BAR BB| Open rates'!AC7*0.87*0.9+25</f>
        <v>21870.7</v>
      </c>
      <c r="P8" s="57">
        <f>'BAR BB| Open rates'!AD7*0.87*0.9+25</f>
        <v>25002.7</v>
      </c>
      <c r="Q8" s="57">
        <f>'BAR BB| Open rates'!AE7*0.87*0.9+25</f>
        <v>21870.7</v>
      </c>
      <c r="R8" s="57">
        <f>'BAR BB| Open rates'!AF7*0.87*0.9+25</f>
        <v>25002.7</v>
      </c>
      <c r="S8" s="57">
        <f>'BAR BB| Open rates'!AG7*0.87*0.9+25</f>
        <v>21870.7</v>
      </c>
      <c r="T8" s="57">
        <f>'BAR BB| Open rates'!AH7*0.87*0.9+25</f>
        <v>25002.7</v>
      </c>
      <c r="U8" s="57">
        <f>'BAR BB| Open rates'!AI7*0.87*0.9+25</f>
        <v>29544.100000000002</v>
      </c>
      <c r="V8" s="57">
        <f>'BAR BB| Open rates'!AJ7*0.87*0.9+25</f>
        <v>25002.7</v>
      </c>
      <c r="W8" s="57">
        <f>'BAR BB| Open rates'!AK7*0.87*0.9+25</f>
        <v>29544.100000000002</v>
      </c>
      <c r="X8" s="57">
        <f>'BAR BB| Open rates'!AL7*0.87*0.9+25</f>
        <v>25002.7</v>
      </c>
      <c r="Y8" s="57">
        <f>'BAR BB| Open rates'!AM7*0.87*0.9+25</f>
        <v>29544.100000000002</v>
      </c>
      <c r="Z8" s="57">
        <f>'BAR BB| Open rates'!AN7*0.87*0.9+25</f>
        <v>29544.100000000002</v>
      </c>
      <c r="AA8" s="57">
        <f>'BAR BB| Open rates'!AO7*0.87*0.9+25</f>
        <v>48492.700000000004</v>
      </c>
      <c r="AB8" s="57">
        <f>'BAR BB| Open rates'!AP7*0.87*0.9+25</f>
        <v>29544.100000000002</v>
      </c>
      <c r="AC8" s="57">
        <f>'BAR BB| Open rates'!AQ7*0.87*0.9+25</f>
        <v>29544.100000000002</v>
      </c>
      <c r="AD8" s="57">
        <f>'BAR BB| Open rates'!AR7*0.87*0.9+25</f>
        <v>21870.7</v>
      </c>
      <c r="AE8" s="57">
        <f>'BAR BB| Open rates'!AS7*0.87*0.9+25</f>
        <v>17877.400000000001</v>
      </c>
      <c r="AF8" s="57">
        <f>'BAR BB| Open rates'!AT7*0.87*0.9+25</f>
        <v>21870.7</v>
      </c>
      <c r="AG8" s="57">
        <f>'BAR BB| Open rates'!AU7*0.87*0.9+25</f>
        <v>17877.400000000001</v>
      </c>
      <c r="AH8" s="57">
        <f>'BAR BB| Open rates'!AV7*0.87*0.9+25</f>
        <v>21870.7</v>
      </c>
      <c r="AI8" s="57">
        <f>'BAR BB| Open rates'!AW7*0.87*0.9+25</f>
        <v>17877.400000000001</v>
      </c>
      <c r="AJ8" s="57">
        <f>'BAR BB| Open rates'!AX7*0.87*0.9+25</f>
        <v>21870.7</v>
      </c>
      <c r="AK8" s="57">
        <f>'BAR BB| Open rates'!AY7*0.87*0.9+25</f>
        <v>17877.400000000001</v>
      </c>
      <c r="AL8" s="57">
        <f>'BAR BB| Open rates'!AZ7*0.87*0.9+25</f>
        <v>21870.7</v>
      </c>
      <c r="AM8" s="57">
        <f>'BAR BB| Open rates'!BA7*0.87*0.9+25</f>
        <v>17877.400000000001</v>
      </c>
    </row>
    <row r="9" spans="1:39" s="36" customFormat="1" ht="12" customHeight="1" x14ac:dyDescent="0.2">
      <c r="A9" s="164" t="s">
        <v>175</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row>
    <row r="10" spans="1:39" s="36" customFormat="1" ht="12" customHeight="1" x14ac:dyDescent="0.2">
      <c r="A10" s="164">
        <v>1</v>
      </c>
      <c r="B10" s="57">
        <f>'BAR BB| Open rates'!P9*0.87*0.9+25</f>
        <v>15371.800000000001</v>
      </c>
      <c r="C10" s="57">
        <f>'BAR BB| Open rates'!Q9*0.87*0.9+25</f>
        <v>22653.7</v>
      </c>
      <c r="D10" s="57">
        <f>'BAR BB| Open rates'!R9*0.87*0.9+25</f>
        <v>18660.400000000001</v>
      </c>
      <c r="E10" s="57">
        <f>'BAR BB| Open rates'!S9*0.87*0.9+25</f>
        <v>15371.800000000001</v>
      </c>
      <c r="F10" s="57">
        <f>'BAR BB| Open rates'!T9*0.87*0.9+25</f>
        <v>18660.400000000001</v>
      </c>
      <c r="G10" s="57">
        <f>'BAR BB| Open rates'!U9*0.87*0.9+25</f>
        <v>15371.800000000001</v>
      </c>
      <c r="H10" s="57">
        <f>'BAR BB| Open rates'!V9*0.87*0.9+25</f>
        <v>25785.7</v>
      </c>
      <c r="I10" s="57">
        <f>'BAR BB| Open rates'!W9*0.87*0.9+25</f>
        <v>15371.800000000001</v>
      </c>
      <c r="J10" s="57">
        <f>'BAR BB| Open rates'!X9*0.87*0.9+25</f>
        <v>18660.400000000001</v>
      </c>
      <c r="K10" s="57">
        <f>'BAR BB| Open rates'!Y9*0.87*0.9+25</f>
        <v>22653.7</v>
      </c>
      <c r="L10" s="57">
        <f>'BAR BB| Open rates'!Z9*0.87*0.9+25</f>
        <v>25785.7</v>
      </c>
      <c r="M10" s="57">
        <f>'BAR BB| Open rates'!AA9*0.87*0.9+25</f>
        <v>22653.7</v>
      </c>
      <c r="N10" s="57">
        <f>'BAR BB| Open rates'!AB9*0.87*0.9+25</f>
        <v>25785.7</v>
      </c>
      <c r="O10" s="57">
        <f>'BAR BB| Open rates'!AC9*0.87*0.9+25</f>
        <v>22653.7</v>
      </c>
      <c r="P10" s="57">
        <f>'BAR BB| Open rates'!AD9*0.87*0.9+25</f>
        <v>25785.7</v>
      </c>
      <c r="Q10" s="57">
        <f>'BAR BB| Open rates'!AE9*0.87*0.9+25</f>
        <v>22653.7</v>
      </c>
      <c r="R10" s="57">
        <f>'BAR BB| Open rates'!AF9*0.87*0.9+25</f>
        <v>25785.7</v>
      </c>
      <c r="S10" s="57">
        <f>'BAR BB| Open rates'!AG9*0.87*0.9+25</f>
        <v>22653.7</v>
      </c>
      <c r="T10" s="57">
        <f>'BAR BB| Open rates'!AH9*0.87*0.9+25</f>
        <v>25785.7</v>
      </c>
      <c r="U10" s="57">
        <f>'BAR BB| Open rates'!AI9*0.87*0.9+25</f>
        <v>30327.100000000002</v>
      </c>
      <c r="V10" s="57">
        <f>'BAR BB| Open rates'!AJ9*0.87*0.9+25</f>
        <v>25785.7</v>
      </c>
      <c r="W10" s="57">
        <f>'BAR BB| Open rates'!AK9*0.87*0.9+25</f>
        <v>30327.100000000002</v>
      </c>
      <c r="X10" s="57">
        <f>'BAR BB| Open rates'!AL9*0.87*0.9+25</f>
        <v>25785.7</v>
      </c>
      <c r="Y10" s="57">
        <f>'BAR BB| Open rates'!AM9*0.87*0.9+25</f>
        <v>30327.100000000002</v>
      </c>
      <c r="Z10" s="57">
        <f>'BAR BB| Open rates'!AN9*0.87*0.9+25</f>
        <v>30327.100000000002</v>
      </c>
      <c r="AA10" s="57">
        <f>'BAR BB| Open rates'!AO9*0.87*0.9+25</f>
        <v>49275.700000000004</v>
      </c>
      <c r="AB10" s="57">
        <f>'BAR BB| Open rates'!AP9*0.87*0.9+25</f>
        <v>30327.100000000002</v>
      </c>
      <c r="AC10" s="57">
        <f>'BAR BB| Open rates'!AQ9*0.87*0.9+25</f>
        <v>30327.100000000002</v>
      </c>
      <c r="AD10" s="57">
        <f>'BAR BB| Open rates'!AR9*0.87*0.9+25</f>
        <v>22653.7</v>
      </c>
      <c r="AE10" s="57">
        <f>'BAR BB| Open rates'!AS9*0.87*0.9+25</f>
        <v>18660.400000000001</v>
      </c>
      <c r="AF10" s="57">
        <f>'BAR BB| Open rates'!AT9*0.87*0.9+25</f>
        <v>22653.7</v>
      </c>
      <c r="AG10" s="57">
        <f>'BAR BB| Open rates'!AU9*0.87*0.9+25</f>
        <v>18660.400000000001</v>
      </c>
      <c r="AH10" s="57">
        <f>'BAR BB| Open rates'!AV9*0.87*0.9+25</f>
        <v>22653.7</v>
      </c>
      <c r="AI10" s="57">
        <f>'BAR BB| Open rates'!AW9*0.87*0.9+25</f>
        <v>18660.400000000001</v>
      </c>
      <c r="AJ10" s="57">
        <f>'BAR BB| Open rates'!AX9*0.87*0.9+25</f>
        <v>22653.7</v>
      </c>
      <c r="AK10" s="57">
        <f>'BAR BB| Open rates'!AY9*0.87*0.9+25</f>
        <v>18660.400000000001</v>
      </c>
      <c r="AL10" s="57">
        <f>'BAR BB| Open rates'!AZ9*0.87*0.9+25</f>
        <v>22653.7</v>
      </c>
      <c r="AM10" s="57">
        <f>'BAR BB| Open rates'!BA9*0.87*0.9+25</f>
        <v>18660.400000000001</v>
      </c>
    </row>
    <row r="11" spans="1:39" s="36" customFormat="1" ht="12" customHeight="1" x14ac:dyDescent="0.2">
      <c r="A11" s="164">
        <v>2</v>
      </c>
      <c r="B11" s="57">
        <f>'BAR BB| Open rates'!P10*0.87*0.9+25</f>
        <v>16937.8</v>
      </c>
      <c r="C11" s="57">
        <f>'BAR BB| Open rates'!Q10*0.87*0.9+25</f>
        <v>24219.7</v>
      </c>
      <c r="D11" s="57">
        <f>'BAR BB| Open rates'!R10*0.87*0.9+25</f>
        <v>20226.400000000001</v>
      </c>
      <c r="E11" s="57">
        <f>'BAR BB| Open rates'!S10*0.87*0.9+25</f>
        <v>16937.8</v>
      </c>
      <c r="F11" s="57">
        <f>'BAR BB| Open rates'!T10*0.87*0.9+25</f>
        <v>20226.400000000001</v>
      </c>
      <c r="G11" s="57">
        <f>'BAR BB| Open rates'!U10*0.87*0.9+25</f>
        <v>16937.8</v>
      </c>
      <c r="H11" s="57">
        <f>'BAR BB| Open rates'!V10*0.87*0.9+25</f>
        <v>27351.7</v>
      </c>
      <c r="I11" s="57">
        <f>'BAR BB| Open rates'!W10*0.87*0.9+25</f>
        <v>16937.8</v>
      </c>
      <c r="J11" s="57">
        <f>'BAR BB| Open rates'!X10*0.87*0.9+25</f>
        <v>20226.400000000001</v>
      </c>
      <c r="K11" s="57">
        <f>'BAR BB| Open rates'!Y10*0.87*0.9+25</f>
        <v>24219.7</v>
      </c>
      <c r="L11" s="57">
        <f>'BAR BB| Open rates'!Z10*0.87*0.9+25</f>
        <v>27351.7</v>
      </c>
      <c r="M11" s="57">
        <f>'BAR BB| Open rates'!AA10*0.87*0.9+25</f>
        <v>24219.7</v>
      </c>
      <c r="N11" s="57">
        <f>'BAR BB| Open rates'!AB10*0.87*0.9+25</f>
        <v>27351.7</v>
      </c>
      <c r="O11" s="57">
        <f>'BAR BB| Open rates'!AC10*0.87*0.9+25</f>
        <v>24219.7</v>
      </c>
      <c r="P11" s="57">
        <f>'BAR BB| Open rates'!AD10*0.87*0.9+25</f>
        <v>27351.7</v>
      </c>
      <c r="Q11" s="57">
        <f>'BAR BB| Open rates'!AE10*0.87*0.9+25</f>
        <v>24219.7</v>
      </c>
      <c r="R11" s="57">
        <f>'BAR BB| Open rates'!AF10*0.87*0.9+25</f>
        <v>27351.7</v>
      </c>
      <c r="S11" s="57">
        <f>'BAR BB| Open rates'!AG10*0.87*0.9+25</f>
        <v>24219.7</v>
      </c>
      <c r="T11" s="57">
        <f>'BAR BB| Open rates'!AH10*0.87*0.9+25</f>
        <v>27351.7</v>
      </c>
      <c r="U11" s="57">
        <f>'BAR BB| Open rates'!AI10*0.87*0.9+25</f>
        <v>31893.100000000002</v>
      </c>
      <c r="V11" s="57">
        <f>'BAR BB| Open rates'!AJ10*0.87*0.9+25</f>
        <v>27351.7</v>
      </c>
      <c r="W11" s="57">
        <f>'BAR BB| Open rates'!AK10*0.87*0.9+25</f>
        <v>31893.100000000002</v>
      </c>
      <c r="X11" s="57">
        <f>'BAR BB| Open rates'!AL10*0.87*0.9+25</f>
        <v>27351.7</v>
      </c>
      <c r="Y11" s="57">
        <f>'BAR BB| Open rates'!AM10*0.87*0.9+25</f>
        <v>31893.100000000002</v>
      </c>
      <c r="Z11" s="57">
        <f>'BAR BB| Open rates'!AN10*0.87*0.9+25</f>
        <v>31893.100000000002</v>
      </c>
      <c r="AA11" s="57">
        <f>'BAR BB| Open rates'!AO10*0.87*0.9+25</f>
        <v>50841.700000000004</v>
      </c>
      <c r="AB11" s="57">
        <f>'BAR BB| Open rates'!AP10*0.87*0.9+25</f>
        <v>31893.100000000002</v>
      </c>
      <c r="AC11" s="57">
        <f>'BAR BB| Open rates'!AQ10*0.87*0.9+25</f>
        <v>31893.100000000002</v>
      </c>
      <c r="AD11" s="57">
        <f>'BAR BB| Open rates'!AR10*0.87*0.9+25</f>
        <v>24219.7</v>
      </c>
      <c r="AE11" s="57">
        <f>'BAR BB| Open rates'!AS10*0.87*0.9+25</f>
        <v>20226.400000000001</v>
      </c>
      <c r="AF11" s="57">
        <f>'BAR BB| Open rates'!AT10*0.87*0.9+25</f>
        <v>24219.7</v>
      </c>
      <c r="AG11" s="57">
        <f>'BAR BB| Open rates'!AU10*0.87*0.9+25</f>
        <v>20226.400000000001</v>
      </c>
      <c r="AH11" s="57">
        <f>'BAR BB| Open rates'!AV10*0.87*0.9+25</f>
        <v>24219.7</v>
      </c>
      <c r="AI11" s="57">
        <f>'BAR BB| Open rates'!AW10*0.87*0.9+25</f>
        <v>20226.400000000001</v>
      </c>
      <c r="AJ11" s="57">
        <f>'BAR BB| Open rates'!AX10*0.87*0.9+25</f>
        <v>24219.7</v>
      </c>
      <c r="AK11" s="57">
        <f>'BAR BB| Open rates'!AY10*0.87*0.9+25</f>
        <v>20226.400000000001</v>
      </c>
      <c r="AL11" s="57">
        <f>'BAR BB| Open rates'!AZ10*0.87*0.9+25</f>
        <v>24219.7</v>
      </c>
      <c r="AM11" s="57">
        <f>'BAR BB| Open rates'!BA10*0.87*0.9+25</f>
        <v>20226.400000000001</v>
      </c>
    </row>
    <row r="12" spans="1:39" s="36" customFormat="1" ht="12" customHeight="1" x14ac:dyDescent="0.2">
      <c r="A12" s="164" t="s">
        <v>176</v>
      </c>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row>
    <row r="13" spans="1:39" s="36" customFormat="1" ht="12" customHeight="1" x14ac:dyDescent="0.2">
      <c r="A13" s="164">
        <v>1</v>
      </c>
      <c r="B13" s="57">
        <f>'BAR BB| Open rates'!P12*0.87*0.9+25</f>
        <v>18425.5</v>
      </c>
      <c r="C13" s="57">
        <f>'BAR BB| Open rates'!Q12*0.87*0.9+25</f>
        <v>25707.4</v>
      </c>
      <c r="D13" s="57">
        <f>'BAR BB| Open rates'!R12*0.87*0.9+25</f>
        <v>21714.100000000002</v>
      </c>
      <c r="E13" s="57">
        <f>'BAR BB| Open rates'!S12*0.87*0.9+25</f>
        <v>18425.5</v>
      </c>
      <c r="F13" s="57">
        <f>'BAR BB| Open rates'!T12*0.87*0.9+25</f>
        <v>21714.100000000002</v>
      </c>
      <c r="G13" s="57">
        <f>'BAR BB| Open rates'!U12*0.87*0.9+25</f>
        <v>18425.5</v>
      </c>
      <c r="H13" s="57">
        <f>'BAR BB| Open rates'!V12*0.87*0.9+25</f>
        <v>28839.4</v>
      </c>
      <c r="I13" s="57">
        <f>'BAR BB| Open rates'!W12*0.87*0.9+25</f>
        <v>18425.5</v>
      </c>
      <c r="J13" s="57">
        <f>'BAR BB| Open rates'!X12*0.87*0.9+25</f>
        <v>21714.100000000002</v>
      </c>
      <c r="K13" s="57">
        <f>'BAR BB| Open rates'!Y12*0.87*0.9+25</f>
        <v>25707.4</v>
      </c>
      <c r="L13" s="57">
        <f>'BAR BB| Open rates'!Z12*0.87*0.9+25</f>
        <v>28839.4</v>
      </c>
      <c r="M13" s="57">
        <f>'BAR BB| Open rates'!AA12*0.87*0.9+25</f>
        <v>25707.4</v>
      </c>
      <c r="N13" s="57">
        <f>'BAR BB| Open rates'!AB12*0.87*0.9+25</f>
        <v>28839.4</v>
      </c>
      <c r="O13" s="57">
        <f>'BAR BB| Open rates'!AC12*0.87*0.9+25</f>
        <v>25707.4</v>
      </c>
      <c r="P13" s="57">
        <f>'BAR BB| Open rates'!AD12*0.87*0.9+25</f>
        <v>28839.4</v>
      </c>
      <c r="Q13" s="57">
        <f>'BAR BB| Open rates'!AE12*0.87*0.9+25</f>
        <v>25707.4</v>
      </c>
      <c r="R13" s="57">
        <f>'BAR BB| Open rates'!AF12*0.87*0.9+25</f>
        <v>28839.4</v>
      </c>
      <c r="S13" s="57">
        <f>'BAR BB| Open rates'!AG12*0.87*0.9+25</f>
        <v>25707.4</v>
      </c>
      <c r="T13" s="57">
        <f>'BAR BB| Open rates'!AH12*0.87*0.9+25</f>
        <v>28839.4</v>
      </c>
      <c r="U13" s="57">
        <f>'BAR BB| Open rates'!AI12*0.87*0.9+25</f>
        <v>33380.800000000003</v>
      </c>
      <c r="V13" s="57">
        <f>'BAR BB| Open rates'!AJ12*0.87*0.9+25</f>
        <v>28839.4</v>
      </c>
      <c r="W13" s="57">
        <f>'BAR BB| Open rates'!AK12*0.87*0.9+25</f>
        <v>33380.800000000003</v>
      </c>
      <c r="X13" s="57">
        <f>'BAR BB| Open rates'!AL12*0.87*0.9+25</f>
        <v>28839.4</v>
      </c>
      <c r="Y13" s="57">
        <f>'BAR BB| Open rates'!AM12*0.87*0.9+25</f>
        <v>33380.800000000003</v>
      </c>
      <c r="Z13" s="57">
        <f>'BAR BB| Open rates'!AN12*0.87*0.9+25</f>
        <v>33380.800000000003</v>
      </c>
      <c r="AA13" s="57">
        <f>'BAR BB| Open rates'!AO12*0.87*0.9+25</f>
        <v>52329.4</v>
      </c>
      <c r="AB13" s="57">
        <f>'BAR BB| Open rates'!AP12*0.87*0.9+25</f>
        <v>33380.800000000003</v>
      </c>
      <c r="AC13" s="57">
        <f>'BAR BB| Open rates'!AQ12*0.87*0.9+25</f>
        <v>33380.800000000003</v>
      </c>
      <c r="AD13" s="57">
        <f>'BAR BB| Open rates'!AR12*0.87*0.9+25</f>
        <v>25707.4</v>
      </c>
      <c r="AE13" s="57">
        <f>'BAR BB| Open rates'!AS12*0.87*0.9+25</f>
        <v>21714.100000000002</v>
      </c>
      <c r="AF13" s="57">
        <f>'BAR BB| Open rates'!AT12*0.87*0.9+25</f>
        <v>25707.4</v>
      </c>
      <c r="AG13" s="57">
        <f>'BAR BB| Open rates'!AU12*0.87*0.9+25</f>
        <v>21714.100000000002</v>
      </c>
      <c r="AH13" s="57">
        <f>'BAR BB| Open rates'!AV12*0.87*0.9+25</f>
        <v>25707.4</v>
      </c>
      <c r="AI13" s="57">
        <f>'BAR BB| Open rates'!AW12*0.87*0.9+25</f>
        <v>21714.100000000002</v>
      </c>
      <c r="AJ13" s="57">
        <f>'BAR BB| Open rates'!AX12*0.87*0.9+25</f>
        <v>25707.4</v>
      </c>
      <c r="AK13" s="57">
        <f>'BAR BB| Open rates'!AY12*0.87*0.9+25</f>
        <v>21714.100000000002</v>
      </c>
      <c r="AL13" s="57">
        <f>'BAR BB| Open rates'!AZ12*0.87*0.9+25</f>
        <v>25707.4</v>
      </c>
      <c r="AM13" s="57">
        <f>'BAR BB| Open rates'!BA12*0.87*0.9+25</f>
        <v>21714.100000000002</v>
      </c>
    </row>
    <row r="14" spans="1:39" s="36" customFormat="1" ht="12" customHeight="1" x14ac:dyDescent="0.2">
      <c r="A14" s="164">
        <v>2</v>
      </c>
      <c r="B14" s="57">
        <f>'BAR BB| Open rates'!P13*0.87*0.9+25</f>
        <v>19991.5</v>
      </c>
      <c r="C14" s="57">
        <f>'BAR BB| Open rates'!Q13*0.87*0.9+25</f>
        <v>27273.4</v>
      </c>
      <c r="D14" s="57">
        <f>'BAR BB| Open rates'!R13*0.87*0.9+25</f>
        <v>23280.100000000002</v>
      </c>
      <c r="E14" s="57">
        <f>'BAR BB| Open rates'!S13*0.87*0.9+25</f>
        <v>19991.5</v>
      </c>
      <c r="F14" s="57">
        <f>'BAR BB| Open rates'!T13*0.87*0.9+25</f>
        <v>23280.100000000002</v>
      </c>
      <c r="G14" s="57">
        <f>'BAR BB| Open rates'!U13*0.87*0.9+25</f>
        <v>19991.5</v>
      </c>
      <c r="H14" s="57">
        <f>'BAR BB| Open rates'!V13*0.87*0.9+25</f>
        <v>30405.4</v>
      </c>
      <c r="I14" s="57">
        <f>'BAR BB| Open rates'!W13*0.87*0.9+25</f>
        <v>19991.5</v>
      </c>
      <c r="J14" s="57">
        <f>'BAR BB| Open rates'!X13*0.87*0.9+25</f>
        <v>23280.100000000002</v>
      </c>
      <c r="K14" s="57">
        <f>'BAR BB| Open rates'!Y13*0.87*0.9+25</f>
        <v>27273.4</v>
      </c>
      <c r="L14" s="57">
        <f>'BAR BB| Open rates'!Z13*0.87*0.9+25</f>
        <v>30405.4</v>
      </c>
      <c r="M14" s="57">
        <f>'BAR BB| Open rates'!AA13*0.87*0.9+25</f>
        <v>27273.4</v>
      </c>
      <c r="N14" s="57">
        <f>'BAR BB| Open rates'!AB13*0.87*0.9+25</f>
        <v>30405.4</v>
      </c>
      <c r="O14" s="57">
        <f>'BAR BB| Open rates'!AC13*0.87*0.9+25</f>
        <v>27273.4</v>
      </c>
      <c r="P14" s="57">
        <f>'BAR BB| Open rates'!AD13*0.87*0.9+25</f>
        <v>30405.4</v>
      </c>
      <c r="Q14" s="57">
        <f>'BAR BB| Open rates'!AE13*0.87*0.9+25</f>
        <v>27273.4</v>
      </c>
      <c r="R14" s="57">
        <f>'BAR BB| Open rates'!AF13*0.87*0.9+25</f>
        <v>30405.4</v>
      </c>
      <c r="S14" s="57">
        <f>'BAR BB| Open rates'!AG13*0.87*0.9+25</f>
        <v>27273.4</v>
      </c>
      <c r="T14" s="57">
        <f>'BAR BB| Open rates'!AH13*0.87*0.9+25</f>
        <v>30405.4</v>
      </c>
      <c r="U14" s="57">
        <f>'BAR BB| Open rates'!AI13*0.87*0.9+25</f>
        <v>34946.800000000003</v>
      </c>
      <c r="V14" s="57">
        <f>'BAR BB| Open rates'!AJ13*0.87*0.9+25</f>
        <v>30405.4</v>
      </c>
      <c r="W14" s="57">
        <f>'BAR BB| Open rates'!AK13*0.87*0.9+25</f>
        <v>34946.800000000003</v>
      </c>
      <c r="X14" s="57">
        <f>'BAR BB| Open rates'!AL13*0.87*0.9+25</f>
        <v>30405.4</v>
      </c>
      <c r="Y14" s="57">
        <f>'BAR BB| Open rates'!AM13*0.87*0.9+25</f>
        <v>34946.800000000003</v>
      </c>
      <c r="Z14" s="57">
        <f>'BAR BB| Open rates'!AN13*0.87*0.9+25</f>
        <v>34946.800000000003</v>
      </c>
      <c r="AA14" s="57">
        <f>'BAR BB| Open rates'!AO13*0.87*0.9+25</f>
        <v>53895.4</v>
      </c>
      <c r="AB14" s="57">
        <f>'BAR BB| Open rates'!AP13*0.87*0.9+25</f>
        <v>34946.800000000003</v>
      </c>
      <c r="AC14" s="57">
        <f>'BAR BB| Open rates'!AQ13*0.87*0.9+25</f>
        <v>34946.800000000003</v>
      </c>
      <c r="AD14" s="57">
        <f>'BAR BB| Open rates'!AR13*0.87*0.9+25</f>
        <v>27273.4</v>
      </c>
      <c r="AE14" s="57">
        <f>'BAR BB| Open rates'!AS13*0.87*0.9+25</f>
        <v>23280.100000000002</v>
      </c>
      <c r="AF14" s="57">
        <f>'BAR BB| Open rates'!AT13*0.87*0.9+25</f>
        <v>27273.4</v>
      </c>
      <c r="AG14" s="57">
        <f>'BAR BB| Open rates'!AU13*0.87*0.9+25</f>
        <v>23280.100000000002</v>
      </c>
      <c r="AH14" s="57">
        <f>'BAR BB| Open rates'!AV13*0.87*0.9+25</f>
        <v>27273.4</v>
      </c>
      <c r="AI14" s="57">
        <f>'BAR BB| Open rates'!AW13*0.87*0.9+25</f>
        <v>23280.100000000002</v>
      </c>
      <c r="AJ14" s="57">
        <f>'BAR BB| Open rates'!AX13*0.87*0.9+25</f>
        <v>27273.4</v>
      </c>
      <c r="AK14" s="57">
        <f>'BAR BB| Open rates'!AY13*0.87*0.9+25</f>
        <v>23280.100000000002</v>
      </c>
      <c r="AL14" s="57">
        <f>'BAR BB| Open rates'!AZ13*0.87*0.9+25</f>
        <v>27273.4</v>
      </c>
      <c r="AM14" s="57">
        <f>'BAR BB| Open rates'!BA13*0.87*0.9+25</f>
        <v>23280.100000000002</v>
      </c>
    </row>
    <row r="15" spans="1:39" ht="12" customHeight="1" thickBot="1" x14ac:dyDescent="0.25"/>
    <row r="16" spans="1:39" ht="147.75" customHeight="1" thickBot="1" x14ac:dyDescent="0.25">
      <c r="A16" s="263" t="s">
        <v>357</v>
      </c>
      <c r="B16" s="245"/>
      <c r="C16" s="245"/>
      <c r="D16" s="245"/>
      <c r="E16" s="245"/>
      <c r="F16" s="245"/>
      <c r="G16" s="245"/>
      <c r="H16" s="245"/>
      <c r="I16" s="245"/>
      <c r="J16" s="245"/>
      <c r="K16" s="245"/>
      <c r="L16" s="245"/>
      <c r="M16" s="245"/>
      <c r="N16" s="245"/>
    </row>
    <row r="17" spans="1:14" ht="12" customHeight="1" x14ac:dyDescent="0.2">
      <c r="B17" s="245"/>
      <c r="C17" s="246"/>
      <c r="D17" s="246"/>
      <c r="E17" s="246"/>
      <c r="F17" s="246"/>
      <c r="G17" s="246"/>
      <c r="H17" s="246"/>
      <c r="I17" s="246"/>
      <c r="J17" s="246"/>
      <c r="K17" s="246"/>
      <c r="L17" s="245"/>
      <c r="M17" s="245"/>
      <c r="N17" s="245"/>
    </row>
    <row r="18" spans="1:14" x14ac:dyDescent="0.2">
      <c r="A18" s="98" t="s">
        <v>83</v>
      </c>
      <c r="B18" s="245"/>
      <c r="C18" s="246"/>
      <c r="D18" s="246"/>
      <c r="E18" s="246"/>
      <c r="F18" s="246"/>
      <c r="G18" s="246"/>
      <c r="H18" s="246"/>
      <c r="I18" s="246"/>
      <c r="J18" s="246"/>
      <c r="K18" s="246"/>
      <c r="L18" s="245"/>
      <c r="M18" s="245"/>
      <c r="N18" s="245"/>
    </row>
    <row r="19" spans="1:14" ht="34.5" customHeight="1" x14ac:dyDescent="0.2">
      <c r="A19" s="139" t="s">
        <v>331</v>
      </c>
      <c r="B19" s="245"/>
      <c r="C19" s="246"/>
      <c r="D19" s="246"/>
      <c r="E19" s="246"/>
      <c r="F19" s="246"/>
      <c r="G19" s="246"/>
      <c r="H19" s="246"/>
      <c r="I19" s="246"/>
      <c r="J19" s="246"/>
      <c r="K19" s="246"/>
      <c r="L19" s="245"/>
      <c r="M19" s="245"/>
      <c r="N19" s="245"/>
    </row>
    <row r="20" spans="1:14" ht="24" x14ac:dyDescent="0.2">
      <c r="A20" s="139" t="s">
        <v>332</v>
      </c>
      <c r="B20" s="245"/>
      <c r="C20" s="246"/>
      <c r="D20" s="246"/>
      <c r="E20" s="246"/>
      <c r="F20" s="246"/>
      <c r="G20" s="246"/>
      <c r="H20" s="246"/>
      <c r="I20" s="246"/>
      <c r="J20" s="246"/>
      <c r="K20" s="246"/>
      <c r="L20" s="245"/>
      <c r="M20" s="245"/>
      <c r="N20" s="245"/>
    </row>
    <row r="21" spans="1:14" x14ac:dyDescent="0.2">
      <c r="A21" s="6"/>
      <c r="B21" s="245"/>
      <c r="C21" s="246"/>
      <c r="D21" s="246"/>
      <c r="E21" s="246"/>
      <c r="F21" s="246"/>
      <c r="G21" s="246"/>
      <c r="H21" s="246"/>
      <c r="I21" s="246"/>
      <c r="J21" s="246"/>
      <c r="K21" s="246"/>
      <c r="L21" s="245"/>
      <c r="M21" s="245"/>
      <c r="N21" s="245"/>
    </row>
    <row r="22" spans="1:14" x14ac:dyDescent="0.2">
      <c r="A22" s="95" t="s">
        <v>74</v>
      </c>
      <c r="B22" s="245"/>
      <c r="C22" s="246"/>
      <c r="D22" s="246"/>
      <c r="E22" s="246"/>
      <c r="F22" s="246"/>
      <c r="G22" s="246"/>
      <c r="H22" s="246"/>
      <c r="I22" s="246"/>
      <c r="J22" s="246"/>
      <c r="K22" s="246"/>
      <c r="L22" s="245"/>
      <c r="M22" s="245"/>
      <c r="N22" s="245"/>
    </row>
    <row r="23" spans="1:14" ht="12.75" customHeight="1" x14ac:dyDescent="0.2">
      <c r="A23" s="183" t="s">
        <v>75</v>
      </c>
      <c r="B23" s="245"/>
      <c r="C23" s="246"/>
      <c r="D23" s="246"/>
      <c r="E23" s="246"/>
      <c r="F23" s="246"/>
      <c r="G23" s="246"/>
      <c r="H23" s="246"/>
      <c r="I23" s="246"/>
      <c r="J23" s="246"/>
      <c r="K23" s="246"/>
      <c r="L23" s="245"/>
      <c r="M23" s="245"/>
      <c r="N23" s="245"/>
    </row>
    <row r="24" spans="1:14" x14ac:dyDescent="0.2">
      <c r="A24" s="180" t="s">
        <v>76</v>
      </c>
      <c r="B24" s="245"/>
      <c r="C24" s="246"/>
      <c r="D24" s="246"/>
      <c r="E24" s="246"/>
      <c r="F24" s="246"/>
      <c r="G24" s="246"/>
      <c r="H24" s="246"/>
      <c r="I24" s="246"/>
      <c r="J24" s="246"/>
      <c r="K24" s="246"/>
      <c r="L24" s="245"/>
      <c r="M24" s="245"/>
      <c r="N24" s="245"/>
    </row>
    <row r="25" spans="1:14" ht="24" x14ac:dyDescent="0.2">
      <c r="A25" s="180" t="s">
        <v>89</v>
      </c>
      <c r="B25" s="245"/>
      <c r="C25" s="246"/>
      <c r="D25" s="245"/>
      <c r="E25" s="245"/>
      <c r="F25" s="245"/>
      <c r="G25" s="245"/>
      <c r="H25" s="245"/>
      <c r="I25" s="245"/>
      <c r="J25" s="245"/>
      <c r="K25" s="245"/>
      <c r="L25" s="245"/>
      <c r="M25" s="245"/>
      <c r="N25" s="245"/>
    </row>
    <row r="26" spans="1:14" x14ac:dyDescent="0.2">
      <c r="A26" s="180" t="s">
        <v>78</v>
      </c>
      <c r="B26" s="245"/>
      <c r="C26" s="246"/>
      <c r="D26" s="245"/>
      <c r="E26" s="245"/>
      <c r="F26" s="245"/>
      <c r="G26" s="245"/>
      <c r="H26" s="245"/>
      <c r="I26" s="245"/>
      <c r="J26" s="245"/>
      <c r="K26" s="245"/>
      <c r="L26" s="245"/>
      <c r="M26" s="245"/>
      <c r="N26" s="245"/>
    </row>
    <row r="27" spans="1:14" ht="24" x14ac:dyDescent="0.2">
      <c r="A27" s="180" t="s">
        <v>79</v>
      </c>
      <c r="B27" s="245"/>
      <c r="C27" s="246"/>
      <c r="D27" s="245"/>
      <c r="E27" s="245"/>
      <c r="F27" s="245"/>
      <c r="G27" s="245"/>
      <c r="H27" s="245"/>
      <c r="I27" s="245"/>
      <c r="J27" s="245"/>
      <c r="K27" s="245"/>
      <c r="L27" s="245"/>
      <c r="M27" s="245"/>
      <c r="N27" s="245"/>
    </row>
    <row r="28" spans="1:14" ht="24" x14ac:dyDescent="0.2">
      <c r="A28" s="180" t="s">
        <v>187</v>
      </c>
    </row>
    <row r="29" spans="1:14" x14ac:dyDescent="0.2">
      <c r="A29" s="180" t="s">
        <v>105</v>
      </c>
    </row>
    <row r="30" spans="1:14" x14ac:dyDescent="0.2">
      <c r="A30" s="244" t="s">
        <v>333</v>
      </c>
    </row>
    <row r="31" spans="1:14" ht="24" x14ac:dyDescent="0.2">
      <c r="A31" s="180" t="s">
        <v>208</v>
      </c>
    </row>
    <row r="32" spans="1:14" x14ac:dyDescent="0.2">
      <c r="A32" s="244"/>
    </row>
    <row r="33" spans="1:4" x14ac:dyDescent="0.2">
      <c r="A33" s="296" t="s">
        <v>101</v>
      </c>
    </row>
    <row r="34" spans="1:4" x14ac:dyDescent="0.2">
      <c r="A34" s="297"/>
    </row>
    <row r="35" spans="1:4" x14ac:dyDescent="0.2">
      <c r="A35" s="298"/>
    </row>
    <row r="36" spans="1:4" x14ac:dyDescent="0.2">
      <c r="A36" s="244"/>
    </row>
    <row r="37" spans="1:4" ht="25.5" customHeight="1" x14ac:dyDescent="0.2">
      <c r="A37" s="219" t="s">
        <v>209</v>
      </c>
    </row>
    <row r="38" spans="1:4" x14ac:dyDescent="0.2">
      <c r="A38" s="249" t="s">
        <v>334</v>
      </c>
    </row>
    <row r="39" spans="1:4" x14ac:dyDescent="0.2">
      <c r="A39" s="244"/>
      <c r="D39" s="250"/>
    </row>
    <row r="40" spans="1:4" x14ac:dyDescent="0.2">
      <c r="A40" s="178" t="s">
        <v>81</v>
      </c>
    </row>
    <row r="41" spans="1:4" ht="36" x14ac:dyDescent="0.2">
      <c r="A41" s="181" t="s">
        <v>102</v>
      </c>
    </row>
    <row r="42" spans="1:4" ht="36" x14ac:dyDescent="0.2">
      <c r="A42" s="181" t="s">
        <v>104</v>
      </c>
    </row>
    <row r="43" spans="1:4" x14ac:dyDescent="0.2">
      <c r="A43" s="244"/>
      <c r="D43" s="251"/>
    </row>
    <row r="44" spans="1:4" ht="26.25" x14ac:dyDescent="0.2">
      <c r="A44" s="178" t="s">
        <v>335</v>
      </c>
    </row>
    <row r="45" spans="1:4" x14ac:dyDescent="0.2">
      <c r="A45" s="253" t="s">
        <v>301</v>
      </c>
      <c r="D45" s="252"/>
    </row>
    <row r="46" spans="1:4" x14ac:dyDescent="0.2">
      <c r="A46" s="254" t="s">
        <v>210</v>
      </c>
      <c r="C46" s="248"/>
    </row>
    <row r="47" spans="1:4" x14ac:dyDescent="0.2">
      <c r="A47" s="254"/>
      <c r="C47" s="299"/>
    </row>
    <row r="48" spans="1:4" x14ac:dyDescent="0.2">
      <c r="A48" s="253" t="s">
        <v>337</v>
      </c>
      <c r="C48" s="300"/>
    </row>
    <row r="49" spans="1:4" x14ac:dyDescent="0.2">
      <c r="A49" s="254" t="s">
        <v>338</v>
      </c>
      <c r="C49" s="301"/>
    </row>
    <row r="50" spans="1:4" x14ac:dyDescent="0.2">
      <c r="A50" s="15"/>
    </row>
    <row r="51" spans="1:4" x14ac:dyDescent="0.2">
      <c r="A51" s="253" t="s">
        <v>339</v>
      </c>
    </row>
    <row r="52" spans="1:4" x14ac:dyDescent="0.2">
      <c r="A52" s="255" t="s">
        <v>214</v>
      </c>
    </row>
    <row r="53" spans="1:4" x14ac:dyDescent="0.2">
      <c r="A53" s="15"/>
    </row>
    <row r="54" spans="1:4" x14ac:dyDescent="0.2">
      <c r="A54" s="253" t="s">
        <v>340</v>
      </c>
    </row>
    <row r="55" spans="1:4" x14ac:dyDescent="0.2">
      <c r="A55" s="254" t="s">
        <v>214</v>
      </c>
    </row>
    <row r="56" spans="1:4" x14ac:dyDescent="0.2">
      <c r="A56" s="256"/>
    </row>
    <row r="57" spans="1:4" x14ac:dyDescent="0.2">
      <c r="A57" s="253" t="s">
        <v>341</v>
      </c>
    </row>
    <row r="58" spans="1:4" x14ac:dyDescent="0.2">
      <c r="A58" s="255" t="s">
        <v>342</v>
      </c>
    </row>
    <row r="59" spans="1:4" x14ac:dyDescent="0.2">
      <c r="A59" s="255"/>
    </row>
    <row r="60" spans="1:4" x14ac:dyDescent="0.2">
      <c r="A60" s="253" t="s">
        <v>343</v>
      </c>
    </row>
    <row r="61" spans="1:4" x14ac:dyDescent="0.2">
      <c r="A61" s="255" t="s">
        <v>352</v>
      </c>
    </row>
    <row r="62" spans="1:4" ht="13.5" thickBot="1" x14ac:dyDescent="0.25">
      <c r="A62" s="257"/>
    </row>
    <row r="63" spans="1:4" ht="72" x14ac:dyDescent="0.2">
      <c r="A63" s="261" t="s">
        <v>336</v>
      </c>
    </row>
    <row r="64" spans="1:4" ht="13.5" thickBot="1" x14ac:dyDescent="0.25">
      <c r="A64" s="262" t="s">
        <v>141</v>
      </c>
      <c r="D64" s="254"/>
    </row>
    <row r="66" spans="1:1" ht="24" x14ac:dyDescent="0.2">
      <c r="A66" s="182" t="s">
        <v>344</v>
      </c>
    </row>
    <row r="67" spans="1:1" ht="24" x14ac:dyDescent="0.2">
      <c r="A67" s="220" t="s">
        <v>310</v>
      </c>
    </row>
    <row r="68" spans="1:1" x14ac:dyDescent="0.2">
      <c r="A68" s="218" t="s">
        <v>211</v>
      </c>
    </row>
    <row r="69" spans="1:1" x14ac:dyDescent="0.2">
      <c r="A69" s="181"/>
    </row>
    <row r="70" spans="1:1" x14ac:dyDescent="0.2">
      <c r="A70" s="220" t="s">
        <v>254</v>
      </c>
    </row>
    <row r="71" spans="1:1" x14ac:dyDescent="0.2">
      <c r="A71" s="218" t="s">
        <v>345</v>
      </c>
    </row>
    <row r="72" spans="1:1" s="31" customFormat="1" x14ac:dyDescent="0.2">
      <c r="A72" s="181"/>
    </row>
    <row r="73" spans="1:1" s="31" customFormat="1" x14ac:dyDescent="0.2">
      <c r="A73" s="220" t="s">
        <v>346</v>
      </c>
    </row>
    <row r="74" spans="1:1" s="31" customFormat="1" x14ac:dyDescent="0.2">
      <c r="A74" s="218" t="s">
        <v>215</v>
      </c>
    </row>
    <row r="75" spans="1:1" s="31" customFormat="1" x14ac:dyDescent="0.2">
      <c r="A75" s="181"/>
    </row>
    <row r="76" spans="1:1" s="31" customFormat="1" x14ac:dyDescent="0.2">
      <c r="A76" s="220" t="s">
        <v>347</v>
      </c>
    </row>
    <row r="77" spans="1:1" s="31" customFormat="1" x14ac:dyDescent="0.2">
      <c r="A77" s="218" t="s">
        <v>215</v>
      </c>
    </row>
    <row r="78" spans="1:1" s="31" customFormat="1" x14ac:dyDescent="0.2">
      <c r="A78" s="181"/>
    </row>
    <row r="79" spans="1:1" s="31" customFormat="1" x14ac:dyDescent="0.2">
      <c r="A79" s="220" t="s">
        <v>348</v>
      </c>
    </row>
    <row r="80" spans="1:1" s="31" customFormat="1" x14ac:dyDescent="0.2">
      <c r="A80" s="218" t="s">
        <v>349</v>
      </c>
    </row>
    <row r="81" spans="1:1" s="31" customFormat="1" x14ac:dyDescent="0.2">
      <c r="A81" s="258"/>
    </row>
    <row r="82" spans="1:1" s="31" customFormat="1" x14ac:dyDescent="0.2">
      <c r="A82" s="220" t="s">
        <v>350</v>
      </c>
    </row>
    <row r="83" spans="1:1" s="31" customFormat="1" ht="15.75" customHeight="1" x14ac:dyDescent="0.2">
      <c r="A83" s="218" t="s">
        <v>351</v>
      </c>
    </row>
    <row r="84" spans="1:1" s="31" customFormat="1" ht="15.75" customHeight="1" thickBot="1" x14ac:dyDescent="0.25">
      <c r="A84" s="259"/>
    </row>
    <row r="85" spans="1:1" s="31" customFormat="1" ht="48" x14ac:dyDescent="0.2">
      <c r="A85" s="264" t="s">
        <v>355</v>
      </c>
    </row>
    <row r="86" spans="1:1" s="155" customFormat="1" ht="27.75" customHeight="1" thickBot="1" x14ac:dyDescent="0.25">
      <c r="A86" s="265" t="s">
        <v>356</v>
      </c>
    </row>
    <row r="87" spans="1:1" s="31" customFormat="1" x14ac:dyDescent="0.2">
      <c r="A87" s="259"/>
    </row>
    <row r="88" spans="1:1" s="31" customFormat="1" x14ac:dyDescent="0.2">
      <c r="A88" s="259"/>
    </row>
    <row r="89" spans="1:1" s="31" customFormat="1" x14ac:dyDescent="0.2">
      <c r="A89" s="259"/>
    </row>
    <row r="90" spans="1:1" s="31" customFormat="1" x14ac:dyDescent="0.2">
      <c r="A90" s="259"/>
    </row>
    <row r="91" spans="1:1" s="31" customFormat="1" x14ac:dyDescent="0.2">
      <c r="A91" s="259"/>
    </row>
    <row r="92" spans="1:1" s="31" customFormat="1" x14ac:dyDescent="0.2">
      <c r="A92" s="259"/>
    </row>
    <row r="93" spans="1:1" s="31" customFormat="1" x14ac:dyDescent="0.2">
      <c r="A93" s="259"/>
    </row>
    <row r="94" spans="1:1" s="155" customFormat="1" x14ac:dyDescent="0.2">
      <c r="A94" s="260"/>
    </row>
    <row r="95" spans="1:1" s="155" customFormat="1" x14ac:dyDescent="0.2">
      <c r="A95" s="260"/>
    </row>
    <row r="96" spans="1:1" s="155" customFormat="1" ht="12.75" customHeight="1" x14ac:dyDescent="0.2">
      <c r="A96" s="260"/>
    </row>
    <row r="97" spans="1:1" s="155" customFormat="1" x14ac:dyDescent="0.2">
      <c r="A97" s="260"/>
    </row>
    <row r="98" spans="1:1" s="155" customFormat="1" x14ac:dyDescent="0.2">
      <c r="A98" s="260"/>
    </row>
    <row r="99" spans="1:1" s="155" customFormat="1" ht="13.5" customHeight="1" x14ac:dyDescent="0.2">
      <c r="A99" s="260"/>
    </row>
    <row r="100" spans="1:1" s="155" customFormat="1" x14ac:dyDescent="0.2">
      <c r="A100" s="260"/>
    </row>
    <row r="101" spans="1:1" s="155" customFormat="1" x14ac:dyDescent="0.2">
      <c r="A101" s="260"/>
    </row>
    <row r="102" spans="1:1" s="155" customFormat="1" ht="12.75" customHeight="1" x14ac:dyDescent="0.2">
      <c r="A102" s="260"/>
    </row>
    <row r="103" spans="1:1" s="155" customFormat="1" x14ac:dyDescent="0.2">
      <c r="A103" s="260"/>
    </row>
    <row r="104" spans="1:1" s="155" customFormat="1" x14ac:dyDescent="0.2">
      <c r="A104" s="260"/>
    </row>
    <row r="105" spans="1:1" s="155" customFormat="1" x14ac:dyDescent="0.2">
      <c r="A105" s="260"/>
    </row>
    <row r="106" spans="1:1" s="155" customFormat="1" ht="23.25" customHeight="1" x14ac:dyDescent="0.2">
      <c r="A106" s="260"/>
    </row>
    <row r="107" spans="1:1" s="155" customFormat="1" x14ac:dyDescent="0.2"/>
    <row r="108" spans="1:1" s="155" customFormat="1" x14ac:dyDescent="0.2"/>
    <row r="109" spans="1:1" s="155" customFormat="1" x14ac:dyDescent="0.2"/>
    <row r="110" spans="1:1" s="155" customFormat="1" x14ac:dyDescent="0.2"/>
    <row r="111" spans="1:1" s="155" customFormat="1" x14ac:dyDescent="0.2"/>
    <row r="112" spans="1:1" s="31" customFormat="1" x14ac:dyDescent="0.2"/>
    <row r="113" s="155" customFormat="1" x14ac:dyDescent="0.2"/>
    <row r="114" s="155" customFormat="1" x14ac:dyDescent="0.2"/>
    <row r="115" s="155" customFormat="1" x14ac:dyDescent="0.2"/>
    <row r="116" s="155" customFormat="1" ht="30" customHeight="1" x14ac:dyDescent="0.2"/>
    <row r="117" s="155" customFormat="1" x14ac:dyDescent="0.2"/>
    <row r="118" s="155" customFormat="1" x14ac:dyDescent="0.2"/>
    <row r="119" s="155" customFormat="1" x14ac:dyDescent="0.2"/>
    <row r="120" s="155" customFormat="1" x14ac:dyDescent="0.2"/>
    <row r="121" s="155" customFormat="1" x14ac:dyDescent="0.2"/>
    <row r="122" s="155" customFormat="1" x14ac:dyDescent="0.2"/>
    <row r="123" s="155" customFormat="1" x14ac:dyDescent="0.2"/>
    <row r="124" s="155" customFormat="1" x14ac:dyDescent="0.2"/>
    <row r="125" s="155" customFormat="1" x14ac:dyDescent="0.2"/>
    <row r="126" s="155" customFormat="1" x14ac:dyDescent="0.2"/>
    <row r="127" s="31" customFormat="1" x14ac:dyDescent="0.2"/>
    <row r="128" s="31" customFormat="1" x14ac:dyDescent="0.2"/>
    <row r="129" spans="1:1" s="31" customFormat="1" x14ac:dyDescent="0.2"/>
    <row r="130" spans="1:1" s="31" customFormat="1" x14ac:dyDescent="0.2">
      <c r="A130" s="138"/>
    </row>
    <row r="131" spans="1:1" s="31" customFormat="1" x14ac:dyDescent="0.2">
      <c r="A131" s="138"/>
    </row>
    <row r="132" spans="1:1" s="31" customFormat="1" x14ac:dyDescent="0.2">
      <c r="A132" s="138"/>
    </row>
    <row r="133" spans="1:1" s="31" customFormat="1" x14ac:dyDescent="0.2">
      <c r="A133" s="138"/>
    </row>
    <row r="134" spans="1:1" s="31" customFormat="1" x14ac:dyDescent="0.2">
      <c r="A134" s="138"/>
    </row>
    <row r="135" spans="1:1" s="31" customFormat="1" x14ac:dyDescent="0.2">
      <c r="A135" s="138"/>
    </row>
    <row r="136" spans="1:1" s="31" customFormat="1" x14ac:dyDescent="0.2">
      <c r="A136" s="138"/>
    </row>
    <row r="137" spans="1:1" s="31" customFormat="1" x14ac:dyDescent="0.2">
      <c r="A137" s="138"/>
    </row>
    <row r="138" spans="1:1" s="31" customFormat="1" x14ac:dyDescent="0.2">
      <c r="A138" s="138"/>
    </row>
    <row r="139" spans="1:1" s="31" customFormat="1" x14ac:dyDescent="0.2">
      <c r="A139" s="138"/>
    </row>
    <row r="140" spans="1:1" s="31" customFormat="1" x14ac:dyDescent="0.2">
      <c r="A140" s="138"/>
    </row>
    <row r="141" spans="1:1" s="31" customFormat="1" x14ac:dyDescent="0.2">
      <c r="A141" s="138"/>
    </row>
    <row r="142" spans="1:1" s="31" customFormat="1" x14ac:dyDescent="0.2">
      <c r="A142" s="138"/>
    </row>
    <row r="143" spans="1:1" s="31" customFormat="1" x14ac:dyDescent="0.2">
      <c r="A143" s="138"/>
    </row>
    <row r="144" spans="1:1" s="31" customFormat="1" x14ac:dyDescent="0.2">
      <c r="A144" s="138"/>
    </row>
    <row r="145" spans="1:1" s="31" customFormat="1" x14ac:dyDescent="0.2">
      <c r="A145" s="138"/>
    </row>
    <row r="150" spans="1:1" s="31" customFormat="1" x14ac:dyDescent="0.2">
      <c r="A150" s="138"/>
    </row>
    <row r="151" spans="1:1" s="31" customFormat="1" x14ac:dyDescent="0.2">
      <c r="A151" s="138"/>
    </row>
    <row r="152" spans="1:1" s="31" customFormat="1" x14ac:dyDescent="0.2">
      <c r="A152" s="138"/>
    </row>
    <row r="153" spans="1:1" s="31" customFormat="1" x14ac:dyDescent="0.2">
      <c r="A153" s="138"/>
    </row>
    <row r="154" spans="1:1" s="31" customFormat="1" x14ac:dyDescent="0.2">
      <c r="A154" s="138"/>
    </row>
    <row r="155" spans="1:1" s="31" customFormat="1" x14ac:dyDescent="0.2">
      <c r="A155" s="138"/>
    </row>
    <row r="156" spans="1:1" s="31" customFormat="1" x14ac:dyDescent="0.2">
      <c r="A156" s="138"/>
    </row>
    <row r="157" spans="1:1" s="31" customFormat="1" x14ac:dyDescent="0.2">
      <c r="A157" s="138"/>
    </row>
    <row r="158" spans="1:1" s="31" customFormat="1" x14ac:dyDescent="0.2">
      <c r="A158" s="138"/>
    </row>
    <row r="159" spans="1:1" s="31" customFormat="1" x14ac:dyDescent="0.2">
      <c r="A159" s="138"/>
    </row>
    <row r="160" spans="1:1" s="31" customFormat="1" x14ac:dyDescent="0.2">
      <c r="A160" s="138"/>
    </row>
    <row r="161" spans="1:1" s="31" customFormat="1" x14ac:dyDescent="0.2">
      <c r="A161" s="138"/>
    </row>
    <row r="162" spans="1:1" s="31" customFormat="1" x14ac:dyDescent="0.2">
      <c r="A162" s="138"/>
    </row>
    <row r="163" spans="1:1" s="31" customFormat="1" x14ac:dyDescent="0.2">
      <c r="A163" s="138"/>
    </row>
    <row r="164" spans="1:1" s="31" customFormat="1" x14ac:dyDescent="0.2">
      <c r="A164" s="138"/>
    </row>
    <row r="165" spans="1:1" s="31" customFormat="1" x14ac:dyDescent="0.2">
      <c r="A165" s="138"/>
    </row>
    <row r="166" spans="1:1" s="31" customFormat="1" x14ac:dyDescent="0.2">
      <c r="A166" s="138"/>
    </row>
    <row r="167" spans="1:1" s="31" customFormat="1" x14ac:dyDescent="0.2">
      <c r="A167" s="138"/>
    </row>
    <row r="168" spans="1:1" s="31" customFormat="1" x14ac:dyDescent="0.2">
      <c r="A168" s="138"/>
    </row>
    <row r="169" spans="1:1" s="31" customFormat="1" x14ac:dyDescent="0.2">
      <c r="A169" s="138"/>
    </row>
    <row r="170" spans="1:1" s="31" customFormat="1" x14ac:dyDescent="0.2">
      <c r="A170" s="138"/>
    </row>
    <row r="171" spans="1:1" s="31" customFormat="1" x14ac:dyDescent="0.2">
      <c r="A171" s="138"/>
    </row>
    <row r="172" spans="1:1" s="31" customFormat="1" x14ac:dyDescent="0.2">
      <c r="A172" s="138"/>
    </row>
    <row r="173" spans="1:1" s="31" customFormat="1" x14ac:dyDescent="0.2">
      <c r="A173" s="138"/>
    </row>
    <row r="174" spans="1:1" s="31" customFormat="1" x14ac:dyDescent="0.2">
      <c r="A174" s="138"/>
    </row>
    <row r="175" spans="1:1" s="31" customFormat="1" x14ac:dyDescent="0.2">
      <c r="A175" s="138"/>
    </row>
    <row r="176" spans="1:1" s="31" customFormat="1" x14ac:dyDescent="0.2">
      <c r="A176" s="138"/>
    </row>
    <row r="177" spans="1:1" s="31" customFormat="1" x14ac:dyDescent="0.2">
      <c r="A177" s="138"/>
    </row>
    <row r="178" spans="1:1" s="31" customFormat="1" x14ac:dyDescent="0.2">
      <c r="A178" s="138"/>
    </row>
    <row r="179" spans="1:1" s="31" customFormat="1" x14ac:dyDescent="0.2">
      <c r="A179" s="138"/>
    </row>
    <row r="180" spans="1:1" s="31" customFormat="1" x14ac:dyDescent="0.2">
      <c r="A180" s="138"/>
    </row>
    <row r="181" spans="1:1" s="31" customFormat="1" x14ac:dyDescent="0.2">
      <c r="A181" s="138"/>
    </row>
    <row r="182" spans="1:1" s="31" customFormat="1" x14ac:dyDescent="0.2">
      <c r="A182" s="138"/>
    </row>
    <row r="183" spans="1:1" s="31" customFormat="1" x14ac:dyDescent="0.2">
      <c r="A183" s="138"/>
    </row>
    <row r="184" spans="1:1" s="31" customFormat="1" x14ac:dyDescent="0.2">
      <c r="A184" s="138"/>
    </row>
    <row r="185" spans="1:1" s="31" customFormat="1" x14ac:dyDescent="0.2">
      <c r="A185" s="138"/>
    </row>
    <row r="186" spans="1:1" s="31" customFormat="1" x14ac:dyDescent="0.2">
      <c r="A186" s="138"/>
    </row>
    <row r="187" spans="1:1" s="31" customFormat="1" x14ac:dyDescent="0.2">
      <c r="A187" s="138"/>
    </row>
    <row r="188" spans="1:1" s="31" customFormat="1" x14ac:dyDescent="0.2">
      <c r="A188" s="138"/>
    </row>
    <row r="189" spans="1:1" s="31" customFormat="1" x14ac:dyDescent="0.2">
      <c r="A189" s="138"/>
    </row>
    <row r="190" spans="1:1" s="31" customFormat="1" x14ac:dyDescent="0.2">
      <c r="A190" s="138"/>
    </row>
    <row r="191" spans="1:1" s="31" customFormat="1" x14ac:dyDescent="0.2">
      <c r="A191" s="138"/>
    </row>
    <row r="192" spans="1:1" s="31" customFormat="1" x14ac:dyDescent="0.2">
      <c r="A192" s="138"/>
    </row>
    <row r="193" spans="1:1" s="31" customFormat="1" x14ac:dyDescent="0.2">
      <c r="A193" s="138"/>
    </row>
  </sheetData>
  <mergeCells count="2">
    <mergeCell ref="C47:C49"/>
    <mergeCell ref="A33:A35"/>
  </mergeCells>
  <pageMargins left="0.75" right="0.75" top="1" bottom="1" header="0.5" footer="0.5"/>
  <pageSetup paperSize="9" orientation="portrait" horizontalDpi="4294967295" verticalDpi="4294967295"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93"/>
  <sheetViews>
    <sheetView showGridLines="0" zoomScaleNormal="100" workbookViewId="0">
      <pane xSplit="1" ySplit="1" topLeftCell="B2" activePane="bottomRight" state="frozen"/>
      <selection pane="topRight" activeCell="B1" sqref="B1"/>
      <selection pane="bottomLeft" activeCell="A3" sqref="A3"/>
      <selection pane="bottomRight" activeCell="AM16" sqref="AM16"/>
    </sheetView>
  </sheetViews>
  <sheetFormatPr defaultColWidth="9.140625" defaultRowHeight="12.75" x14ac:dyDescent="0.2"/>
  <cols>
    <col min="1" max="1" width="57.28515625" style="32" customWidth="1"/>
    <col min="2" max="39" width="9.5703125" style="32" customWidth="1"/>
    <col min="40" max="16384" width="9.140625" style="32"/>
  </cols>
  <sheetData>
    <row r="1" spans="1:39" x14ac:dyDescent="0.2">
      <c r="A1" s="63" t="s">
        <v>61</v>
      </c>
    </row>
    <row r="2" spans="1:39" x14ac:dyDescent="0.2">
      <c r="A2" s="243" t="s">
        <v>329</v>
      </c>
    </row>
    <row r="3" spans="1:39" x14ac:dyDescent="0.2">
      <c r="A3" s="243" t="s">
        <v>353</v>
      </c>
    </row>
    <row r="4" spans="1:39" s="33" customFormat="1" ht="26.25" customHeight="1" x14ac:dyDescent="0.2">
      <c r="A4" s="89" t="s">
        <v>62</v>
      </c>
      <c r="B4" s="116">
        <f>'BAR BB| Open rates'!P3</f>
        <v>45444</v>
      </c>
      <c r="C4" s="116">
        <f>'BAR BB| Open rates'!Q3</f>
        <v>45446</v>
      </c>
      <c r="D4" s="116">
        <f>'BAR BB| Open rates'!R3</f>
        <v>45451</v>
      </c>
      <c r="E4" s="116">
        <f>'BAR BB| Open rates'!S3</f>
        <v>45452</v>
      </c>
      <c r="F4" s="116">
        <f>'BAR BB| Open rates'!T3</f>
        <v>45457</v>
      </c>
      <c r="G4" s="116">
        <f>'BAR BB| Open rates'!U3</f>
        <v>45459</v>
      </c>
      <c r="H4" s="116">
        <f>'BAR BB| Open rates'!V3</f>
        <v>45460</v>
      </c>
      <c r="I4" s="116">
        <f>'BAR BB| Open rates'!W3</f>
        <v>45466</v>
      </c>
      <c r="J4" s="116">
        <f>'BAR BB| Open rates'!X3</f>
        <v>45470</v>
      </c>
      <c r="K4" s="116">
        <f>'BAR BB| Open rates'!Y3</f>
        <v>45474</v>
      </c>
      <c r="L4" s="116">
        <f>'BAR BB| Open rates'!Z3</f>
        <v>45478</v>
      </c>
      <c r="M4" s="116">
        <f>'BAR BB| Open rates'!AA3</f>
        <v>45480</v>
      </c>
      <c r="N4" s="116">
        <f>'BAR BB| Open rates'!AB3</f>
        <v>45485</v>
      </c>
      <c r="O4" s="116">
        <f>'BAR BB| Open rates'!AC3</f>
        <v>45487</v>
      </c>
      <c r="P4" s="116">
        <f>'BAR BB| Open rates'!AD3</f>
        <v>45492</v>
      </c>
      <c r="Q4" s="116">
        <f>'BAR BB| Open rates'!AE3</f>
        <v>45494</v>
      </c>
      <c r="R4" s="116">
        <f>'BAR BB| Open rates'!AF3</f>
        <v>45499</v>
      </c>
      <c r="S4" s="116">
        <f>'BAR BB| Open rates'!AG3</f>
        <v>45501</v>
      </c>
      <c r="T4" s="116">
        <f>'BAR BB| Open rates'!AH3</f>
        <v>45505</v>
      </c>
      <c r="U4" s="116">
        <f>'BAR BB| Open rates'!AI3</f>
        <v>45506</v>
      </c>
      <c r="V4" s="116">
        <f>'BAR BB| Open rates'!AJ3</f>
        <v>45508</v>
      </c>
      <c r="W4" s="116">
        <f>'BAR BB| Open rates'!AK3</f>
        <v>45513</v>
      </c>
      <c r="X4" s="116">
        <f>'BAR BB| Open rates'!AL3</f>
        <v>45515</v>
      </c>
      <c r="Y4" s="116">
        <f>'BAR BB| Open rates'!AM3</f>
        <v>45520</v>
      </c>
      <c r="Z4" s="116">
        <f>'BAR BB| Open rates'!AN3</f>
        <v>45522</v>
      </c>
      <c r="AA4" s="116">
        <f>'BAR BB| Open rates'!AO3</f>
        <v>45526</v>
      </c>
      <c r="AB4" s="116">
        <f>'BAR BB| Open rates'!AP3</f>
        <v>45532</v>
      </c>
      <c r="AC4" s="116">
        <f>'BAR BB| Open rates'!AQ3</f>
        <v>45534</v>
      </c>
      <c r="AD4" s="116">
        <f>'BAR BB| Open rates'!AR3</f>
        <v>45536</v>
      </c>
      <c r="AE4" s="116">
        <f>'BAR BB| Open rates'!AS3</f>
        <v>45537</v>
      </c>
      <c r="AF4" s="116">
        <f>'BAR BB| Open rates'!AT3</f>
        <v>45541</v>
      </c>
      <c r="AG4" s="116">
        <f>'BAR BB| Open rates'!AU3</f>
        <v>45543</v>
      </c>
      <c r="AH4" s="116">
        <f>'BAR BB| Open rates'!AV3</f>
        <v>45548</v>
      </c>
      <c r="AI4" s="116">
        <f>'BAR BB| Open rates'!AW3</f>
        <v>45550</v>
      </c>
      <c r="AJ4" s="116">
        <f>'BAR BB| Open rates'!AX3</f>
        <v>45555</v>
      </c>
      <c r="AK4" s="116">
        <f>'BAR BB| Open rates'!AY3</f>
        <v>45557</v>
      </c>
      <c r="AL4" s="116">
        <f>'BAR BB| Open rates'!AZ3</f>
        <v>45562</v>
      </c>
      <c r="AM4" s="116">
        <f>'BAR BB| Open rates'!BA3</f>
        <v>45564</v>
      </c>
    </row>
    <row r="5" spans="1:39" s="33" customFormat="1" ht="26.25" customHeight="1" x14ac:dyDescent="0.2">
      <c r="A5" s="105"/>
      <c r="B5" s="116">
        <f>'BAR BB| Open rates'!P4</f>
        <v>45445</v>
      </c>
      <c r="C5" s="116">
        <f>'BAR BB| Open rates'!Q4</f>
        <v>45450</v>
      </c>
      <c r="D5" s="116">
        <f>'BAR BB| Open rates'!R4</f>
        <v>45451</v>
      </c>
      <c r="E5" s="116">
        <f>'BAR BB| Open rates'!S4</f>
        <v>45456</v>
      </c>
      <c r="F5" s="116">
        <f>'BAR BB| Open rates'!T4</f>
        <v>45458</v>
      </c>
      <c r="G5" s="116">
        <f>'BAR BB| Open rates'!U4</f>
        <v>45459</v>
      </c>
      <c r="H5" s="116">
        <f>'BAR BB| Open rates'!V4</f>
        <v>45465</v>
      </c>
      <c r="I5" s="116">
        <f>'BAR BB| Open rates'!W4</f>
        <v>45469</v>
      </c>
      <c r="J5" s="116">
        <f>'BAR BB| Open rates'!X4</f>
        <v>45473</v>
      </c>
      <c r="K5" s="116">
        <f>'BAR BB| Open rates'!Y4</f>
        <v>45477</v>
      </c>
      <c r="L5" s="116">
        <f>'BAR BB| Open rates'!Z4</f>
        <v>45479</v>
      </c>
      <c r="M5" s="116">
        <f>'BAR BB| Open rates'!AA4</f>
        <v>45484</v>
      </c>
      <c r="N5" s="116">
        <f>'BAR BB| Open rates'!AB4</f>
        <v>45486</v>
      </c>
      <c r="O5" s="116">
        <f>'BAR BB| Open rates'!AC4</f>
        <v>45491</v>
      </c>
      <c r="P5" s="116">
        <f>'BAR BB| Open rates'!AD4</f>
        <v>45493</v>
      </c>
      <c r="Q5" s="116">
        <f>'BAR BB| Open rates'!AE4</f>
        <v>45498</v>
      </c>
      <c r="R5" s="116">
        <f>'BAR BB| Open rates'!AF4</f>
        <v>45500</v>
      </c>
      <c r="S5" s="116">
        <f>'BAR BB| Open rates'!AG4</f>
        <v>45504</v>
      </c>
      <c r="T5" s="116">
        <f>'BAR BB| Open rates'!AH4</f>
        <v>45505</v>
      </c>
      <c r="U5" s="116">
        <f>'BAR BB| Open rates'!AI4</f>
        <v>45507</v>
      </c>
      <c r="V5" s="116">
        <f>'BAR BB| Open rates'!AJ4</f>
        <v>45512</v>
      </c>
      <c r="W5" s="116">
        <f>'BAR BB| Open rates'!AK4</f>
        <v>45514</v>
      </c>
      <c r="X5" s="116">
        <f>'BAR BB| Open rates'!AL4</f>
        <v>45519</v>
      </c>
      <c r="Y5" s="116">
        <f>'BAR BB| Open rates'!AM4</f>
        <v>45521</v>
      </c>
      <c r="Z5" s="116">
        <f>'BAR BB| Open rates'!AN4</f>
        <v>45525</v>
      </c>
      <c r="AA5" s="116">
        <f>'BAR BB| Open rates'!AO4</f>
        <v>45531</v>
      </c>
      <c r="AB5" s="116">
        <f>'BAR BB| Open rates'!AP4</f>
        <v>45533</v>
      </c>
      <c r="AC5" s="116">
        <f>'BAR BB| Open rates'!AQ4</f>
        <v>45535</v>
      </c>
      <c r="AD5" s="116">
        <f>'BAR BB| Open rates'!AR4</f>
        <v>45536</v>
      </c>
      <c r="AE5" s="116">
        <f>'BAR BB| Open rates'!AS4</f>
        <v>45540</v>
      </c>
      <c r="AF5" s="116">
        <f>'BAR BB| Open rates'!AT4</f>
        <v>45542</v>
      </c>
      <c r="AG5" s="116">
        <f>'BAR BB| Open rates'!AU4</f>
        <v>45547</v>
      </c>
      <c r="AH5" s="116">
        <f>'BAR BB| Open rates'!AV4</f>
        <v>45549</v>
      </c>
      <c r="AI5" s="116">
        <f>'BAR BB| Open rates'!AW4</f>
        <v>45554</v>
      </c>
      <c r="AJ5" s="116">
        <f>'BAR BB| Open rates'!AX4</f>
        <v>45556</v>
      </c>
      <c r="AK5" s="116">
        <f>'BAR BB| Open rates'!AY4</f>
        <v>45561</v>
      </c>
      <c r="AL5" s="116">
        <f>'BAR BB| Open rates'!AZ4</f>
        <v>45563</v>
      </c>
      <c r="AM5" s="116">
        <f>'BAR BB| Open rates'!BA4</f>
        <v>45565</v>
      </c>
    </row>
    <row r="6" spans="1:39" s="36" customFormat="1" ht="12" customHeight="1" x14ac:dyDescent="0.2">
      <c r="A6" s="164" t="s">
        <v>63</v>
      </c>
    </row>
    <row r="7" spans="1:39" s="36" customFormat="1" ht="12" customHeight="1" x14ac:dyDescent="0.2">
      <c r="A7" s="164">
        <v>1</v>
      </c>
      <c r="B7" s="57">
        <f>'BAR BB| Open rates'!P6*0.85*0.9+35</f>
        <v>12734</v>
      </c>
      <c r="C7" s="57">
        <f>'BAR BB| Open rates'!Q6*0.85*0.9+35</f>
        <v>19848.5</v>
      </c>
      <c r="D7" s="57">
        <f>'BAR BB| Open rates'!R6*0.85*0.9+35</f>
        <v>15947</v>
      </c>
      <c r="E7" s="57">
        <f>'BAR BB| Open rates'!S6*0.85*0.9+35</f>
        <v>12734</v>
      </c>
      <c r="F7" s="57">
        <f>'BAR BB| Open rates'!T6*0.85*0.9+35</f>
        <v>15947</v>
      </c>
      <c r="G7" s="57">
        <f>'BAR BB| Open rates'!U6*0.85*0.9+35</f>
        <v>12734</v>
      </c>
      <c r="H7" s="57">
        <f>'BAR BB| Open rates'!V6*0.85*0.9+35</f>
        <v>22908.5</v>
      </c>
      <c r="I7" s="57">
        <f>'BAR BB| Open rates'!W6*0.85*0.9+35</f>
        <v>12734</v>
      </c>
      <c r="J7" s="57">
        <f>'BAR BB| Open rates'!X6*0.85*0.9+35</f>
        <v>15947</v>
      </c>
      <c r="K7" s="57">
        <f>'BAR BB| Open rates'!Y6*0.85*0.9+35</f>
        <v>19848.5</v>
      </c>
      <c r="L7" s="57">
        <f>'BAR BB| Open rates'!Z6*0.85*0.9+35</f>
        <v>22908.5</v>
      </c>
      <c r="M7" s="57">
        <f>'BAR BB| Open rates'!AA6*0.85*0.9+35</f>
        <v>19848.5</v>
      </c>
      <c r="N7" s="57">
        <f>'BAR BB| Open rates'!AB6*0.85*0.9+35</f>
        <v>22908.5</v>
      </c>
      <c r="O7" s="57">
        <f>'BAR BB| Open rates'!AC6*0.85*0.9+35</f>
        <v>19848.5</v>
      </c>
      <c r="P7" s="57">
        <f>'BAR BB| Open rates'!AD6*0.85*0.9+35</f>
        <v>22908.5</v>
      </c>
      <c r="Q7" s="57">
        <f>'BAR BB| Open rates'!AE6*0.85*0.9+35</f>
        <v>19848.5</v>
      </c>
      <c r="R7" s="57">
        <f>'BAR BB| Open rates'!AF6*0.85*0.9+35</f>
        <v>22908.5</v>
      </c>
      <c r="S7" s="57">
        <f>'BAR BB| Open rates'!AG6*0.85*0.9+35</f>
        <v>19848.5</v>
      </c>
      <c r="T7" s="57">
        <f>'BAR BB| Open rates'!AH6*0.85*0.9+35</f>
        <v>22908.5</v>
      </c>
      <c r="U7" s="57">
        <f>'BAR BB| Open rates'!AI6*0.85*0.9+35</f>
        <v>27345.5</v>
      </c>
      <c r="V7" s="57">
        <f>'BAR BB| Open rates'!AJ6*0.85*0.9+35</f>
        <v>22908.5</v>
      </c>
      <c r="W7" s="57">
        <f>'BAR BB| Open rates'!AK6*0.85*0.9+35</f>
        <v>27345.5</v>
      </c>
      <c r="X7" s="57">
        <f>'BAR BB| Open rates'!AL6*0.85*0.9+35</f>
        <v>22908.5</v>
      </c>
      <c r="Y7" s="57">
        <f>'BAR BB| Open rates'!AM6*0.85*0.9+35</f>
        <v>27345.5</v>
      </c>
      <c r="Z7" s="57">
        <f>'BAR BB| Open rates'!AN6*0.85*0.9+35</f>
        <v>27345.5</v>
      </c>
      <c r="AA7" s="57">
        <f>'BAR BB| Open rates'!AO6*0.85*0.9+35</f>
        <v>45858.5</v>
      </c>
      <c r="AB7" s="57">
        <f>'BAR BB| Open rates'!AP6*0.85*0.9+35</f>
        <v>27345.5</v>
      </c>
      <c r="AC7" s="57">
        <f>'BAR BB| Open rates'!AQ6*0.85*0.9+35</f>
        <v>27345.5</v>
      </c>
      <c r="AD7" s="57">
        <f>'BAR BB| Open rates'!AR6*0.85*0.9+35</f>
        <v>19848.5</v>
      </c>
      <c r="AE7" s="57">
        <f>'BAR BB| Open rates'!AS6*0.85*0.9+35</f>
        <v>15947</v>
      </c>
      <c r="AF7" s="57">
        <f>'BAR BB| Open rates'!AT6*0.85*0.9+35</f>
        <v>19848.5</v>
      </c>
      <c r="AG7" s="57">
        <f>'BAR BB| Open rates'!AU6*0.85*0.9+35</f>
        <v>15947</v>
      </c>
      <c r="AH7" s="57">
        <f>'BAR BB| Open rates'!AV6*0.85*0.9+35</f>
        <v>19848.5</v>
      </c>
      <c r="AI7" s="57">
        <f>'BAR BB| Open rates'!AW6*0.85*0.9+35</f>
        <v>15947</v>
      </c>
      <c r="AJ7" s="57">
        <f>'BAR BB| Open rates'!AX6*0.85*0.9+35</f>
        <v>19848.5</v>
      </c>
      <c r="AK7" s="57">
        <f>'BAR BB| Open rates'!AY6*0.85*0.9+35</f>
        <v>15947</v>
      </c>
      <c r="AL7" s="57">
        <f>'BAR BB| Open rates'!AZ6*0.85*0.9+35</f>
        <v>19848.5</v>
      </c>
      <c r="AM7" s="57">
        <f>'BAR BB| Open rates'!BA6*0.85*0.9+35</f>
        <v>15947</v>
      </c>
    </row>
    <row r="8" spans="1:39" s="36" customFormat="1" ht="12" customHeight="1" x14ac:dyDescent="0.2">
      <c r="A8" s="164">
        <v>2</v>
      </c>
      <c r="B8" s="57">
        <f>'BAR BB| Open rates'!P7*0.85*0.9+35</f>
        <v>14264</v>
      </c>
      <c r="C8" s="57">
        <f>'BAR BB| Open rates'!Q7*0.85*0.9+35</f>
        <v>21378.5</v>
      </c>
      <c r="D8" s="57">
        <f>'BAR BB| Open rates'!R7*0.85*0.9+35</f>
        <v>17477</v>
      </c>
      <c r="E8" s="57">
        <f>'BAR BB| Open rates'!S7*0.85*0.9+35</f>
        <v>14264</v>
      </c>
      <c r="F8" s="57">
        <f>'BAR BB| Open rates'!T7*0.85*0.9+35</f>
        <v>17477</v>
      </c>
      <c r="G8" s="57">
        <f>'BAR BB| Open rates'!U7*0.85*0.9+35</f>
        <v>14264</v>
      </c>
      <c r="H8" s="57">
        <f>'BAR BB| Open rates'!V7*0.85*0.9+35</f>
        <v>24438.5</v>
      </c>
      <c r="I8" s="57">
        <f>'BAR BB| Open rates'!W7*0.85*0.9+35</f>
        <v>14264</v>
      </c>
      <c r="J8" s="57">
        <f>'BAR BB| Open rates'!X7*0.85*0.9+35</f>
        <v>17477</v>
      </c>
      <c r="K8" s="57">
        <f>'BAR BB| Open rates'!Y7*0.85*0.9+35</f>
        <v>21378.5</v>
      </c>
      <c r="L8" s="57">
        <f>'BAR BB| Open rates'!Z7*0.85*0.9+35</f>
        <v>24438.5</v>
      </c>
      <c r="M8" s="57">
        <f>'BAR BB| Open rates'!AA7*0.85*0.9+35</f>
        <v>21378.5</v>
      </c>
      <c r="N8" s="57">
        <f>'BAR BB| Open rates'!AB7*0.85*0.9+35</f>
        <v>24438.5</v>
      </c>
      <c r="O8" s="57">
        <f>'BAR BB| Open rates'!AC7*0.85*0.9+35</f>
        <v>21378.5</v>
      </c>
      <c r="P8" s="57">
        <f>'BAR BB| Open rates'!AD7*0.85*0.9+35</f>
        <v>24438.5</v>
      </c>
      <c r="Q8" s="57">
        <f>'BAR BB| Open rates'!AE7*0.85*0.9+35</f>
        <v>21378.5</v>
      </c>
      <c r="R8" s="57">
        <f>'BAR BB| Open rates'!AF7*0.85*0.9+35</f>
        <v>24438.5</v>
      </c>
      <c r="S8" s="57">
        <f>'BAR BB| Open rates'!AG7*0.85*0.9+35</f>
        <v>21378.5</v>
      </c>
      <c r="T8" s="57">
        <f>'BAR BB| Open rates'!AH7*0.85*0.9+35</f>
        <v>24438.5</v>
      </c>
      <c r="U8" s="57">
        <f>'BAR BB| Open rates'!AI7*0.85*0.9+35</f>
        <v>28875.5</v>
      </c>
      <c r="V8" s="57">
        <f>'BAR BB| Open rates'!AJ7*0.85*0.9+35</f>
        <v>24438.5</v>
      </c>
      <c r="W8" s="57">
        <f>'BAR BB| Open rates'!AK7*0.85*0.9+35</f>
        <v>28875.5</v>
      </c>
      <c r="X8" s="57">
        <f>'BAR BB| Open rates'!AL7*0.85*0.9+35</f>
        <v>24438.5</v>
      </c>
      <c r="Y8" s="57">
        <f>'BAR BB| Open rates'!AM7*0.85*0.9+35</f>
        <v>28875.5</v>
      </c>
      <c r="Z8" s="57">
        <f>'BAR BB| Open rates'!AN7*0.85*0.9+35</f>
        <v>28875.5</v>
      </c>
      <c r="AA8" s="57">
        <f>'BAR BB| Open rates'!AO7*0.85*0.9+35</f>
        <v>47388.5</v>
      </c>
      <c r="AB8" s="57">
        <f>'BAR BB| Open rates'!AP7*0.85*0.9+35</f>
        <v>28875.5</v>
      </c>
      <c r="AC8" s="57">
        <f>'BAR BB| Open rates'!AQ7*0.85*0.9+35</f>
        <v>28875.5</v>
      </c>
      <c r="AD8" s="57">
        <f>'BAR BB| Open rates'!AR7*0.85*0.9+35</f>
        <v>21378.5</v>
      </c>
      <c r="AE8" s="57">
        <f>'BAR BB| Open rates'!AS7*0.85*0.9+35</f>
        <v>17477</v>
      </c>
      <c r="AF8" s="57">
        <f>'BAR BB| Open rates'!AT7*0.85*0.9+35</f>
        <v>21378.5</v>
      </c>
      <c r="AG8" s="57">
        <f>'BAR BB| Open rates'!AU7*0.85*0.9+35</f>
        <v>17477</v>
      </c>
      <c r="AH8" s="57">
        <f>'BAR BB| Open rates'!AV7*0.85*0.9+35</f>
        <v>21378.5</v>
      </c>
      <c r="AI8" s="57">
        <f>'BAR BB| Open rates'!AW7*0.85*0.9+35</f>
        <v>17477</v>
      </c>
      <c r="AJ8" s="57">
        <f>'BAR BB| Open rates'!AX7*0.85*0.9+35</f>
        <v>21378.5</v>
      </c>
      <c r="AK8" s="57">
        <f>'BAR BB| Open rates'!AY7*0.85*0.9+35</f>
        <v>17477</v>
      </c>
      <c r="AL8" s="57">
        <f>'BAR BB| Open rates'!AZ7*0.85*0.9+35</f>
        <v>21378.5</v>
      </c>
      <c r="AM8" s="57">
        <f>'BAR BB| Open rates'!BA7*0.85*0.9+35</f>
        <v>17477</v>
      </c>
    </row>
    <row r="9" spans="1:39" s="36" customFormat="1" ht="12" customHeight="1" x14ac:dyDescent="0.2">
      <c r="A9" s="164" t="s">
        <v>175</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row>
    <row r="10" spans="1:39" s="36" customFormat="1" ht="12" customHeight="1" x14ac:dyDescent="0.2">
      <c r="A10" s="164">
        <v>1</v>
      </c>
      <c r="B10" s="57">
        <f>'BAR BB| Open rates'!P9*0.85*0.9+35</f>
        <v>15029</v>
      </c>
      <c r="C10" s="57">
        <f>'BAR BB| Open rates'!Q9*0.85*0.9+35</f>
        <v>22143.5</v>
      </c>
      <c r="D10" s="57">
        <f>'BAR BB| Open rates'!R9*0.85*0.9+35</f>
        <v>18242</v>
      </c>
      <c r="E10" s="57">
        <f>'BAR BB| Open rates'!S9*0.85*0.9+35</f>
        <v>15029</v>
      </c>
      <c r="F10" s="57">
        <f>'BAR BB| Open rates'!T9*0.85*0.9+35</f>
        <v>18242</v>
      </c>
      <c r="G10" s="57">
        <f>'BAR BB| Open rates'!U9*0.85*0.9+35</f>
        <v>15029</v>
      </c>
      <c r="H10" s="57">
        <f>'BAR BB| Open rates'!V9*0.85*0.9+35</f>
        <v>25203.5</v>
      </c>
      <c r="I10" s="57">
        <f>'BAR BB| Open rates'!W9*0.85*0.9+35</f>
        <v>15029</v>
      </c>
      <c r="J10" s="57">
        <f>'BAR BB| Open rates'!X9*0.85*0.9+35</f>
        <v>18242</v>
      </c>
      <c r="K10" s="57">
        <f>'BAR BB| Open rates'!Y9*0.85*0.9+35</f>
        <v>22143.5</v>
      </c>
      <c r="L10" s="57">
        <f>'BAR BB| Open rates'!Z9*0.85*0.9+35</f>
        <v>25203.5</v>
      </c>
      <c r="M10" s="57">
        <f>'BAR BB| Open rates'!AA9*0.85*0.9+35</f>
        <v>22143.5</v>
      </c>
      <c r="N10" s="57">
        <f>'BAR BB| Open rates'!AB9*0.85*0.9+35</f>
        <v>25203.5</v>
      </c>
      <c r="O10" s="57">
        <f>'BAR BB| Open rates'!AC9*0.85*0.9+35</f>
        <v>22143.5</v>
      </c>
      <c r="P10" s="57">
        <f>'BAR BB| Open rates'!AD9*0.85*0.9+35</f>
        <v>25203.5</v>
      </c>
      <c r="Q10" s="57">
        <f>'BAR BB| Open rates'!AE9*0.85*0.9+35</f>
        <v>22143.5</v>
      </c>
      <c r="R10" s="57">
        <f>'BAR BB| Open rates'!AF9*0.85*0.9+35</f>
        <v>25203.5</v>
      </c>
      <c r="S10" s="57">
        <f>'BAR BB| Open rates'!AG9*0.85*0.9+35</f>
        <v>22143.5</v>
      </c>
      <c r="T10" s="57">
        <f>'BAR BB| Open rates'!AH9*0.85*0.9+35</f>
        <v>25203.5</v>
      </c>
      <c r="U10" s="57">
        <f>'BAR BB| Open rates'!AI9*0.85*0.9+35</f>
        <v>29640.5</v>
      </c>
      <c r="V10" s="57">
        <f>'BAR BB| Open rates'!AJ9*0.85*0.9+35</f>
        <v>25203.5</v>
      </c>
      <c r="W10" s="57">
        <f>'BAR BB| Open rates'!AK9*0.85*0.9+35</f>
        <v>29640.5</v>
      </c>
      <c r="X10" s="57">
        <f>'BAR BB| Open rates'!AL9*0.85*0.9+35</f>
        <v>25203.5</v>
      </c>
      <c r="Y10" s="57">
        <f>'BAR BB| Open rates'!AM9*0.85*0.9+35</f>
        <v>29640.5</v>
      </c>
      <c r="Z10" s="57">
        <f>'BAR BB| Open rates'!AN9*0.85*0.9+35</f>
        <v>29640.5</v>
      </c>
      <c r="AA10" s="57">
        <f>'BAR BB| Open rates'!AO9*0.85*0.9+35</f>
        <v>48153.5</v>
      </c>
      <c r="AB10" s="57">
        <f>'BAR BB| Open rates'!AP9*0.85*0.9+35</f>
        <v>29640.5</v>
      </c>
      <c r="AC10" s="57">
        <f>'BAR BB| Open rates'!AQ9*0.85*0.9+35</f>
        <v>29640.5</v>
      </c>
      <c r="AD10" s="57">
        <f>'BAR BB| Open rates'!AR9*0.85*0.9+35</f>
        <v>22143.5</v>
      </c>
      <c r="AE10" s="57">
        <f>'BAR BB| Open rates'!AS9*0.85*0.9+35</f>
        <v>18242</v>
      </c>
      <c r="AF10" s="57">
        <f>'BAR BB| Open rates'!AT9*0.85*0.9+35</f>
        <v>22143.5</v>
      </c>
      <c r="AG10" s="57">
        <f>'BAR BB| Open rates'!AU9*0.85*0.9+35</f>
        <v>18242</v>
      </c>
      <c r="AH10" s="57">
        <f>'BAR BB| Open rates'!AV9*0.85*0.9+35</f>
        <v>22143.5</v>
      </c>
      <c r="AI10" s="57">
        <f>'BAR BB| Open rates'!AW9*0.85*0.9+35</f>
        <v>18242</v>
      </c>
      <c r="AJ10" s="57">
        <f>'BAR BB| Open rates'!AX9*0.85*0.9+35</f>
        <v>22143.5</v>
      </c>
      <c r="AK10" s="57">
        <f>'BAR BB| Open rates'!AY9*0.85*0.9+35</f>
        <v>18242</v>
      </c>
      <c r="AL10" s="57">
        <f>'BAR BB| Open rates'!AZ9*0.85*0.9+35</f>
        <v>22143.5</v>
      </c>
      <c r="AM10" s="57">
        <f>'BAR BB| Open rates'!BA9*0.85*0.9+35</f>
        <v>18242</v>
      </c>
    </row>
    <row r="11" spans="1:39" s="36" customFormat="1" ht="12" customHeight="1" x14ac:dyDescent="0.2">
      <c r="A11" s="164">
        <v>2</v>
      </c>
      <c r="B11" s="57">
        <f>'BAR BB| Open rates'!P10*0.85*0.9+35</f>
        <v>16559</v>
      </c>
      <c r="C11" s="57">
        <f>'BAR BB| Open rates'!Q10*0.85*0.9+35</f>
        <v>23673.5</v>
      </c>
      <c r="D11" s="57">
        <f>'BAR BB| Open rates'!R10*0.85*0.9+35</f>
        <v>19772</v>
      </c>
      <c r="E11" s="57">
        <f>'BAR BB| Open rates'!S10*0.85*0.9+35</f>
        <v>16559</v>
      </c>
      <c r="F11" s="57">
        <f>'BAR BB| Open rates'!T10*0.85*0.9+35</f>
        <v>19772</v>
      </c>
      <c r="G11" s="57">
        <f>'BAR BB| Open rates'!U10*0.85*0.9+35</f>
        <v>16559</v>
      </c>
      <c r="H11" s="57">
        <f>'BAR BB| Open rates'!V10*0.85*0.9+35</f>
        <v>26733.5</v>
      </c>
      <c r="I11" s="57">
        <f>'BAR BB| Open rates'!W10*0.85*0.9+35</f>
        <v>16559</v>
      </c>
      <c r="J11" s="57">
        <f>'BAR BB| Open rates'!X10*0.85*0.9+35</f>
        <v>19772</v>
      </c>
      <c r="K11" s="57">
        <f>'BAR BB| Open rates'!Y10*0.85*0.9+35</f>
        <v>23673.5</v>
      </c>
      <c r="L11" s="57">
        <f>'BAR BB| Open rates'!Z10*0.85*0.9+35</f>
        <v>26733.5</v>
      </c>
      <c r="M11" s="57">
        <f>'BAR BB| Open rates'!AA10*0.85*0.9+35</f>
        <v>23673.5</v>
      </c>
      <c r="N11" s="57">
        <f>'BAR BB| Open rates'!AB10*0.85*0.9+35</f>
        <v>26733.5</v>
      </c>
      <c r="O11" s="57">
        <f>'BAR BB| Open rates'!AC10*0.85*0.9+35</f>
        <v>23673.5</v>
      </c>
      <c r="P11" s="57">
        <f>'BAR BB| Open rates'!AD10*0.85*0.9+35</f>
        <v>26733.5</v>
      </c>
      <c r="Q11" s="57">
        <f>'BAR BB| Open rates'!AE10*0.85*0.9+35</f>
        <v>23673.5</v>
      </c>
      <c r="R11" s="57">
        <f>'BAR BB| Open rates'!AF10*0.85*0.9+35</f>
        <v>26733.5</v>
      </c>
      <c r="S11" s="57">
        <f>'BAR BB| Open rates'!AG10*0.85*0.9+35</f>
        <v>23673.5</v>
      </c>
      <c r="T11" s="57">
        <f>'BAR BB| Open rates'!AH10*0.85*0.9+35</f>
        <v>26733.5</v>
      </c>
      <c r="U11" s="57">
        <f>'BAR BB| Open rates'!AI10*0.85*0.9+35</f>
        <v>31170.5</v>
      </c>
      <c r="V11" s="57">
        <f>'BAR BB| Open rates'!AJ10*0.85*0.9+35</f>
        <v>26733.5</v>
      </c>
      <c r="W11" s="57">
        <f>'BAR BB| Open rates'!AK10*0.85*0.9+35</f>
        <v>31170.5</v>
      </c>
      <c r="X11" s="57">
        <f>'BAR BB| Open rates'!AL10*0.85*0.9+35</f>
        <v>26733.5</v>
      </c>
      <c r="Y11" s="57">
        <f>'BAR BB| Open rates'!AM10*0.85*0.9+35</f>
        <v>31170.5</v>
      </c>
      <c r="Z11" s="57">
        <f>'BAR BB| Open rates'!AN10*0.85*0.9+35</f>
        <v>31170.5</v>
      </c>
      <c r="AA11" s="57">
        <f>'BAR BB| Open rates'!AO10*0.85*0.9+35</f>
        <v>49683.5</v>
      </c>
      <c r="AB11" s="57">
        <f>'BAR BB| Open rates'!AP10*0.85*0.9+35</f>
        <v>31170.5</v>
      </c>
      <c r="AC11" s="57">
        <f>'BAR BB| Open rates'!AQ10*0.85*0.9+35</f>
        <v>31170.5</v>
      </c>
      <c r="AD11" s="57">
        <f>'BAR BB| Open rates'!AR10*0.85*0.9+35</f>
        <v>23673.5</v>
      </c>
      <c r="AE11" s="57">
        <f>'BAR BB| Open rates'!AS10*0.85*0.9+35</f>
        <v>19772</v>
      </c>
      <c r="AF11" s="57">
        <f>'BAR BB| Open rates'!AT10*0.85*0.9+35</f>
        <v>23673.5</v>
      </c>
      <c r="AG11" s="57">
        <f>'BAR BB| Open rates'!AU10*0.85*0.9+35</f>
        <v>19772</v>
      </c>
      <c r="AH11" s="57">
        <f>'BAR BB| Open rates'!AV10*0.85*0.9+35</f>
        <v>23673.5</v>
      </c>
      <c r="AI11" s="57">
        <f>'BAR BB| Open rates'!AW10*0.85*0.9+35</f>
        <v>19772</v>
      </c>
      <c r="AJ11" s="57">
        <f>'BAR BB| Open rates'!AX10*0.85*0.9+35</f>
        <v>23673.5</v>
      </c>
      <c r="AK11" s="57">
        <f>'BAR BB| Open rates'!AY10*0.85*0.9+35</f>
        <v>19772</v>
      </c>
      <c r="AL11" s="57">
        <f>'BAR BB| Open rates'!AZ10*0.85*0.9+35</f>
        <v>23673.5</v>
      </c>
      <c r="AM11" s="57">
        <f>'BAR BB| Open rates'!BA10*0.85*0.9+35</f>
        <v>19772</v>
      </c>
    </row>
    <row r="12" spans="1:39" s="36" customFormat="1" ht="12" customHeight="1" x14ac:dyDescent="0.2">
      <c r="A12" s="164" t="s">
        <v>176</v>
      </c>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row>
    <row r="13" spans="1:39" s="36" customFormat="1" ht="12" customHeight="1" x14ac:dyDescent="0.2">
      <c r="A13" s="164">
        <v>1</v>
      </c>
      <c r="B13" s="57">
        <f>'BAR BB| Open rates'!P12*0.85*0.9+35</f>
        <v>18012.5</v>
      </c>
      <c r="C13" s="57">
        <f>'BAR BB| Open rates'!Q12*0.85*0.9+35</f>
        <v>25127</v>
      </c>
      <c r="D13" s="57">
        <f>'BAR BB| Open rates'!R12*0.85*0.9+35</f>
        <v>21225.5</v>
      </c>
      <c r="E13" s="57">
        <f>'BAR BB| Open rates'!S12*0.85*0.9+35</f>
        <v>18012.5</v>
      </c>
      <c r="F13" s="57">
        <f>'BAR BB| Open rates'!T12*0.85*0.9+35</f>
        <v>21225.5</v>
      </c>
      <c r="G13" s="57">
        <f>'BAR BB| Open rates'!U12*0.85*0.9+35</f>
        <v>18012.5</v>
      </c>
      <c r="H13" s="57">
        <f>'BAR BB| Open rates'!V12*0.85*0.9+35</f>
        <v>28187</v>
      </c>
      <c r="I13" s="57">
        <f>'BAR BB| Open rates'!W12*0.85*0.9+35</f>
        <v>18012.5</v>
      </c>
      <c r="J13" s="57">
        <f>'BAR BB| Open rates'!X12*0.85*0.9+35</f>
        <v>21225.5</v>
      </c>
      <c r="K13" s="57">
        <f>'BAR BB| Open rates'!Y12*0.85*0.9+35</f>
        <v>25127</v>
      </c>
      <c r="L13" s="57">
        <f>'BAR BB| Open rates'!Z12*0.85*0.9+35</f>
        <v>28187</v>
      </c>
      <c r="M13" s="57">
        <f>'BAR BB| Open rates'!AA12*0.85*0.9+35</f>
        <v>25127</v>
      </c>
      <c r="N13" s="57">
        <f>'BAR BB| Open rates'!AB12*0.85*0.9+35</f>
        <v>28187</v>
      </c>
      <c r="O13" s="57">
        <f>'BAR BB| Open rates'!AC12*0.85*0.9+35</f>
        <v>25127</v>
      </c>
      <c r="P13" s="57">
        <f>'BAR BB| Open rates'!AD12*0.85*0.9+35</f>
        <v>28187</v>
      </c>
      <c r="Q13" s="57">
        <f>'BAR BB| Open rates'!AE12*0.85*0.9+35</f>
        <v>25127</v>
      </c>
      <c r="R13" s="57">
        <f>'BAR BB| Open rates'!AF12*0.85*0.9+35</f>
        <v>28187</v>
      </c>
      <c r="S13" s="57">
        <f>'BAR BB| Open rates'!AG12*0.85*0.9+35</f>
        <v>25127</v>
      </c>
      <c r="T13" s="57">
        <f>'BAR BB| Open rates'!AH12*0.85*0.9+35</f>
        <v>28187</v>
      </c>
      <c r="U13" s="57">
        <f>'BAR BB| Open rates'!AI12*0.85*0.9+35</f>
        <v>32624</v>
      </c>
      <c r="V13" s="57">
        <f>'BAR BB| Open rates'!AJ12*0.85*0.9+35</f>
        <v>28187</v>
      </c>
      <c r="W13" s="57">
        <f>'BAR BB| Open rates'!AK12*0.85*0.9+35</f>
        <v>32624</v>
      </c>
      <c r="X13" s="57">
        <f>'BAR BB| Open rates'!AL12*0.85*0.9+35</f>
        <v>28187</v>
      </c>
      <c r="Y13" s="57">
        <f>'BAR BB| Open rates'!AM12*0.85*0.9+35</f>
        <v>32624</v>
      </c>
      <c r="Z13" s="57">
        <f>'BAR BB| Open rates'!AN12*0.85*0.9+35</f>
        <v>32624</v>
      </c>
      <c r="AA13" s="57">
        <f>'BAR BB| Open rates'!AO12*0.85*0.9+35</f>
        <v>51137</v>
      </c>
      <c r="AB13" s="57">
        <f>'BAR BB| Open rates'!AP12*0.85*0.9+35</f>
        <v>32624</v>
      </c>
      <c r="AC13" s="57">
        <f>'BAR BB| Open rates'!AQ12*0.85*0.9+35</f>
        <v>32624</v>
      </c>
      <c r="AD13" s="57">
        <f>'BAR BB| Open rates'!AR12*0.85*0.9+35</f>
        <v>25127</v>
      </c>
      <c r="AE13" s="57">
        <f>'BAR BB| Open rates'!AS12*0.85*0.9+35</f>
        <v>21225.5</v>
      </c>
      <c r="AF13" s="57">
        <f>'BAR BB| Open rates'!AT12*0.85*0.9+35</f>
        <v>25127</v>
      </c>
      <c r="AG13" s="57">
        <f>'BAR BB| Open rates'!AU12*0.85*0.9+35</f>
        <v>21225.5</v>
      </c>
      <c r="AH13" s="57">
        <f>'BAR BB| Open rates'!AV12*0.85*0.9+35</f>
        <v>25127</v>
      </c>
      <c r="AI13" s="57">
        <f>'BAR BB| Open rates'!AW12*0.85*0.9+35</f>
        <v>21225.5</v>
      </c>
      <c r="AJ13" s="57">
        <f>'BAR BB| Open rates'!AX12*0.85*0.9+35</f>
        <v>25127</v>
      </c>
      <c r="AK13" s="57">
        <f>'BAR BB| Open rates'!AY12*0.85*0.9+35</f>
        <v>21225.5</v>
      </c>
      <c r="AL13" s="57">
        <f>'BAR BB| Open rates'!AZ12*0.85*0.9+35</f>
        <v>25127</v>
      </c>
      <c r="AM13" s="57">
        <f>'BAR BB| Open rates'!BA12*0.85*0.9+35</f>
        <v>21225.5</v>
      </c>
    </row>
    <row r="14" spans="1:39" s="36" customFormat="1" ht="12" customHeight="1" x14ac:dyDescent="0.2">
      <c r="A14" s="164">
        <v>2</v>
      </c>
      <c r="B14" s="57">
        <f>'BAR BB| Open rates'!P13*0.85*0.9+35</f>
        <v>19542.5</v>
      </c>
      <c r="C14" s="57">
        <f>'BAR BB| Open rates'!Q13*0.85*0.9+35</f>
        <v>26657</v>
      </c>
      <c r="D14" s="57">
        <f>'BAR BB| Open rates'!R13*0.85*0.9+35</f>
        <v>22755.5</v>
      </c>
      <c r="E14" s="57">
        <f>'BAR BB| Open rates'!S13*0.85*0.9+35</f>
        <v>19542.5</v>
      </c>
      <c r="F14" s="57">
        <f>'BAR BB| Open rates'!T13*0.85*0.9+35</f>
        <v>22755.5</v>
      </c>
      <c r="G14" s="57">
        <f>'BAR BB| Open rates'!U13*0.85*0.9+35</f>
        <v>19542.5</v>
      </c>
      <c r="H14" s="57">
        <f>'BAR BB| Open rates'!V13*0.85*0.9+35</f>
        <v>29717</v>
      </c>
      <c r="I14" s="57">
        <f>'BAR BB| Open rates'!W13*0.85*0.9+35</f>
        <v>19542.5</v>
      </c>
      <c r="J14" s="57">
        <f>'BAR BB| Open rates'!X13*0.85*0.9+35</f>
        <v>22755.5</v>
      </c>
      <c r="K14" s="57">
        <f>'BAR BB| Open rates'!Y13*0.85*0.9+35</f>
        <v>26657</v>
      </c>
      <c r="L14" s="57">
        <f>'BAR BB| Open rates'!Z13*0.85*0.9+35</f>
        <v>29717</v>
      </c>
      <c r="M14" s="57">
        <f>'BAR BB| Open rates'!AA13*0.85*0.9+35</f>
        <v>26657</v>
      </c>
      <c r="N14" s="57">
        <f>'BAR BB| Open rates'!AB13*0.85*0.9+35</f>
        <v>29717</v>
      </c>
      <c r="O14" s="57">
        <f>'BAR BB| Open rates'!AC13*0.85*0.9+35</f>
        <v>26657</v>
      </c>
      <c r="P14" s="57">
        <f>'BAR BB| Open rates'!AD13*0.85*0.9+35</f>
        <v>29717</v>
      </c>
      <c r="Q14" s="57">
        <f>'BAR BB| Open rates'!AE13*0.85*0.9+35</f>
        <v>26657</v>
      </c>
      <c r="R14" s="57">
        <f>'BAR BB| Open rates'!AF13*0.85*0.9+35</f>
        <v>29717</v>
      </c>
      <c r="S14" s="57">
        <f>'BAR BB| Open rates'!AG13*0.85*0.9+35</f>
        <v>26657</v>
      </c>
      <c r="T14" s="57">
        <f>'BAR BB| Open rates'!AH13*0.85*0.9+35</f>
        <v>29717</v>
      </c>
      <c r="U14" s="57">
        <f>'BAR BB| Open rates'!AI13*0.85*0.9+35</f>
        <v>34154</v>
      </c>
      <c r="V14" s="57">
        <f>'BAR BB| Open rates'!AJ13*0.85*0.9+35</f>
        <v>29717</v>
      </c>
      <c r="W14" s="57">
        <f>'BAR BB| Open rates'!AK13*0.85*0.9+35</f>
        <v>34154</v>
      </c>
      <c r="X14" s="57">
        <f>'BAR BB| Open rates'!AL13*0.85*0.9+35</f>
        <v>29717</v>
      </c>
      <c r="Y14" s="57">
        <f>'BAR BB| Open rates'!AM13*0.85*0.9+35</f>
        <v>34154</v>
      </c>
      <c r="Z14" s="57">
        <f>'BAR BB| Open rates'!AN13*0.85*0.9+35</f>
        <v>34154</v>
      </c>
      <c r="AA14" s="57">
        <f>'BAR BB| Open rates'!AO13*0.85*0.9+35</f>
        <v>52667</v>
      </c>
      <c r="AB14" s="57">
        <f>'BAR BB| Open rates'!AP13*0.85*0.9+35</f>
        <v>34154</v>
      </c>
      <c r="AC14" s="57">
        <f>'BAR BB| Open rates'!AQ13*0.85*0.9+35</f>
        <v>34154</v>
      </c>
      <c r="AD14" s="57">
        <f>'BAR BB| Open rates'!AR13*0.85*0.9+35</f>
        <v>26657</v>
      </c>
      <c r="AE14" s="57">
        <f>'BAR BB| Open rates'!AS13*0.85*0.9+35</f>
        <v>22755.5</v>
      </c>
      <c r="AF14" s="57">
        <f>'BAR BB| Open rates'!AT13*0.85*0.9+35</f>
        <v>26657</v>
      </c>
      <c r="AG14" s="57">
        <f>'BAR BB| Open rates'!AU13*0.85*0.9+35</f>
        <v>22755.5</v>
      </c>
      <c r="AH14" s="57">
        <f>'BAR BB| Open rates'!AV13*0.85*0.9+35</f>
        <v>26657</v>
      </c>
      <c r="AI14" s="57">
        <f>'BAR BB| Open rates'!AW13*0.85*0.9+35</f>
        <v>22755.5</v>
      </c>
      <c r="AJ14" s="57">
        <f>'BAR BB| Open rates'!AX13*0.85*0.9+35</f>
        <v>26657</v>
      </c>
      <c r="AK14" s="57">
        <f>'BAR BB| Open rates'!AY13*0.85*0.9+35</f>
        <v>22755.5</v>
      </c>
      <c r="AL14" s="57">
        <f>'BAR BB| Open rates'!AZ13*0.85*0.9+35</f>
        <v>26657</v>
      </c>
      <c r="AM14" s="57">
        <f>'BAR BB| Open rates'!BA13*0.85*0.9+35</f>
        <v>22755.5</v>
      </c>
    </row>
    <row r="15" spans="1:39" ht="12" customHeight="1" thickBot="1" x14ac:dyDescent="0.25"/>
    <row r="16" spans="1:39" ht="147.75" customHeight="1" thickBot="1" x14ac:dyDescent="0.25">
      <c r="A16" s="263" t="s">
        <v>357</v>
      </c>
      <c r="B16" s="245"/>
      <c r="C16" s="245"/>
      <c r="D16" s="245"/>
      <c r="E16" s="245"/>
      <c r="F16" s="245"/>
      <c r="G16" s="245"/>
      <c r="H16" s="245"/>
      <c r="I16" s="245"/>
      <c r="J16" s="245"/>
      <c r="K16" s="245"/>
      <c r="L16" s="245"/>
      <c r="M16" s="245"/>
      <c r="N16" s="245"/>
    </row>
    <row r="17" spans="1:14" ht="12" customHeight="1" x14ac:dyDescent="0.2">
      <c r="B17" s="245"/>
      <c r="C17" s="246"/>
      <c r="D17" s="246"/>
      <c r="E17" s="246"/>
      <c r="F17" s="246"/>
      <c r="G17" s="246"/>
      <c r="H17" s="246"/>
      <c r="I17" s="246"/>
      <c r="J17" s="246"/>
      <c r="K17" s="246"/>
      <c r="L17" s="245"/>
      <c r="M17" s="245"/>
      <c r="N17" s="245"/>
    </row>
    <row r="18" spans="1:14" x14ac:dyDescent="0.2">
      <c r="A18" s="98" t="s">
        <v>83</v>
      </c>
      <c r="B18" s="245"/>
      <c r="C18" s="246"/>
      <c r="D18" s="246"/>
      <c r="E18" s="246"/>
      <c r="F18" s="246"/>
      <c r="G18" s="246"/>
      <c r="H18" s="246"/>
      <c r="I18" s="246"/>
      <c r="J18" s="246"/>
      <c r="K18" s="246"/>
      <c r="L18" s="245"/>
      <c r="M18" s="245"/>
      <c r="N18" s="245"/>
    </row>
    <row r="19" spans="1:14" ht="34.5" customHeight="1" x14ac:dyDescent="0.2">
      <c r="A19" s="139" t="s">
        <v>331</v>
      </c>
      <c r="B19" s="245"/>
      <c r="C19" s="246"/>
      <c r="D19" s="246"/>
      <c r="E19" s="246"/>
      <c r="F19" s="246"/>
      <c r="G19" s="246"/>
      <c r="H19" s="246"/>
      <c r="I19" s="246"/>
      <c r="J19" s="246"/>
      <c r="K19" s="246"/>
      <c r="L19" s="245"/>
      <c r="M19" s="245"/>
      <c r="N19" s="245"/>
    </row>
    <row r="20" spans="1:14" ht="24" x14ac:dyDescent="0.2">
      <c r="A20" s="139" t="s">
        <v>332</v>
      </c>
      <c r="B20" s="245"/>
      <c r="C20" s="246"/>
      <c r="D20" s="246"/>
      <c r="E20" s="246"/>
      <c r="F20" s="246"/>
      <c r="G20" s="246"/>
      <c r="H20" s="246"/>
      <c r="I20" s="246"/>
      <c r="J20" s="246"/>
      <c r="K20" s="246"/>
      <c r="L20" s="245"/>
      <c r="M20" s="245"/>
      <c r="N20" s="245"/>
    </row>
    <row r="21" spans="1:14" x14ac:dyDescent="0.2">
      <c r="A21" s="6"/>
      <c r="B21" s="245"/>
      <c r="C21" s="246"/>
      <c r="D21" s="246"/>
      <c r="E21" s="246"/>
      <c r="F21" s="246"/>
      <c r="G21" s="246"/>
      <c r="H21" s="246"/>
      <c r="I21" s="246"/>
      <c r="J21" s="246"/>
      <c r="K21" s="246"/>
      <c r="L21" s="245"/>
      <c r="M21" s="245"/>
      <c r="N21" s="245"/>
    </row>
    <row r="22" spans="1:14" x14ac:dyDescent="0.2">
      <c r="A22" s="95" t="s">
        <v>74</v>
      </c>
      <c r="B22" s="245"/>
      <c r="C22" s="246"/>
      <c r="D22" s="246"/>
      <c r="E22" s="246"/>
      <c r="F22" s="246"/>
      <c r="G22" s="246"/>
      <c r="H22" s="246"/>
      <c r="I22" s="246"/>
      <c r="J22" s="246"/>
      <c r="K22" s="246"/>
      <c r="L22" s="245"/>
      <c r="M22" s="245"/>
      <c r="N22" s="245"/>
    </row>
    <row r="23" spans="1:14" ht="12.75" customHeight="1" x14ac:dyDescent="0.2">
      <c r="A23" s="183" t="s">
        <v>75</v>
      </c>
      <c r="B23" s="245"/>
      <c r="C23" s="246"/>
      <c r="D23" s="246"/>
      <c r="E23" s="246"/>
      <c r="F23" s="246"/>
      <c r="G23" s="246"/>
      <c r="H23" s="246"/>
      <c r="I23" s="246"/>
      <c r="J23" s="246"/>
      <c r="K23" s="246"/>
      <c r="L23" s="245"/>
      <c r="M23" s="245"/>
      <c r="N23" s="245"/>
    </row>
    <row r="24" spans="1:14" x14ac:dyDescent="0.2">
      <c r="A24" s="180" t="s">
        <v>76</v>
      </c>
      <c r="B24" s="245"/>
      <c r="C24" s="246"/>
      <c r="D24" s="246"/>
      <c r="E24" s="246"/>
      <c r="F24" s="246"/>
      <c r="G24" s="246"/>
      <c r="H24" s="246"/>
      <c r="I24" s="246"/>
      <c r="J24" s="246"/>
      <c r="K24" s="246"/>
      <c r="L24" s="245"/>
      <c r="M24" s="245"/>
      <c r="N24" s="245"/>
    </row>
    <row r="25" spans="1:14" ht="24" x14ac:dyDescent="0.2">
      <c r="A25" s="180" t="s">
        <v>89</v>
      </c>
      <c r="B25" s="245"/>
      <c r="C25" s="246"/>
      <c r="D25" s="245"/>
      <c r="E25" s="245"/>
      <c r="F25" s="245"/>
      <c r="G25" s="245"/>
      <c r="H25" s="245"/>
      <c r="I25" s="245"/>
      <c r="J25" s="245"/>
      <c r="K25" s="245"/>
      <c r="L25" s="245"/>
      <c r="M25" s="245"/>
      <c r="N25" s="245"/>
    </row>
    <row r="26" spans="1:14" x14ac:dyDescent="0.2">
      <c r="A26" s="180" t="s">
        <v>78</v>
      </c>
      <c r="B26" s="245"/>
      <c r="C26" s="246"/>
      <c r="D26" s="245"/>
      <c r="E26" s="245"/>
      <c r="F26" s="245"/>
      <c r="G26" s="245"/>
      <c r="H26" s="245"/>
      <c r="I26" s="245"/>
      <c r="J26" s="245"/>
      <c r="K26" s="245"/>
      <c r="L26" s="245"/>
      <c r="M26" s="245"/>
      <c r="N26" s="245"/>
    </row>
    <row r="27" spans="1:14" ht="24" x14ac:dyDescent="0.2">
      <c r="A27" s="180" t="s">
        <v>79</v>
      </c>
      <c r="B27" s="245"/>
      <c r="C27" s="246"/>
      <c r="D27" s="245"/>
      <c r="E27" s="245"/>
      <c r="F27" s="245"/>
      <c r="G27" s="245"/>
      <c r="H27" s="245"/>
      <c r="I27" s="245"/>
      <c r="J27" s="245"/>
      <c r="K27" s="245"/>
      <c r="L27" s="245"/>
      <c r="M27" s="245"/>
      <c r="N27" s="245"/>
    </row>
    <row r="28" spans="1:14" ht="24" x14ac:dyDescent="0.2">
      <c r="A28" s="180" t="s">
        <v>187</v>
      </c>
    </row>
    <row r="29" spans="1:14" x14ac:dyDescent="0.2">
      <c r="A29" s="180" t="s">
        <v>105</v>
      </c>
    </row>
    <row r="30" spans="1:14" x14ac:dyDescent="0.2">
      <c r="A30" s="244" t="s">
        <v>333</v>
      </c>
    </row>
    <row r="31" spans="1:14" ht="24" x14ac:dyDescent="0.2">
      <c r="A31" s="180" t="s">
        <v>208</v>
      </c>
    </row>
    <row r="32" spans="1:14" x14ac:dyDescent="0.2">
      <c r="A32" s="244"/>
    </row>
    <row r="33" spans="1:4" x14ac:dyDescent="0.2">
      <c r="A33" s="296" t="s">
        <v>101</v>
      </c>
    </row>
    <row r="34" spans="1:4" x14ac:dyDescent="0.2">
      <c r="A34" s="297"/>
    </row>
    <row r="35" spans="1:4" x14ac:dyDescent="0.2">
      <c r="A35" s="298"/>
    </row>
    <row r="36" spans="1:4" x14ac:dyDescent="0.2">
      <c r="A36" s="244"/>
    </row>
    <row r="37" spans="1:4" ht="25.5" customHeight="1" x14ac:dyDescent="0.2">
      <c r="A37" s="219" t="s">
        <v>209</v>
      </c>
    </row>
    <row r="38" spans="1:4" x14ac:dyDescent="0.2">
      <c r="A38" s="249" t="s">
        <v>334</v>
      </c>
    </row>
    <row r="39" spans="1:4" x14ac:dyDescent="0.2">
      <c r="A39" s="244"/>
      <c r="D39" s="250"/>
    </row>
    <row r="40" spans="1:4" x14ac:dyDescent="0.2">
      <c r="A40" s="178" t="s">
        <v>81</v>
      </c>
    </row>
    <row r="41" spans="1:4" ht="36" x14ac:dyDescent="0.2">
      <c r="A41" s="181" t="s">
        <v>102</v>
      </c>
    </row>
    <row r="42" spans="1:4" ht="36" x14ac:dyDescent="0.2">
      <c r="A42" s="181" t="s">
        <v>104</v>
      </c>
    </row>
    <row r="43" spans="1:4" x14ac:dyDescent="0.2">
      <c r="A43" s="244"/>
      <c r="D43" s="251"/>
    </row>
    <row r="44" spans="1:4" ht="26.25" x14ac:dyDescent="0.2">
      <c r="A44" s="178" t="s">
        <v>335</v>
      </c>
    </row>
    <row r="45" spans="1:4" ht="24" x14ac:dyDescent="0.2">
      <c r="A45" s="220" t="s">
        <v>301</v>
      </c>
      <c r="D45" s="252"/>
    </row>
    <row r="46" spans="1:4" x14ac:dyDescent="0.2">
      <c r="A46" s="218" t="s">
        <v>210</v>
      </c>
    </row>
    <row r="47" spans="1:4" x14ac:dyDescent="0.2">
      <c r="A47" s="218"/>
    </row>
    <row r="48" spans="1:4" x14ac:dyDescent="0.2">
      <c r="A48" s="220" t="s">
        <v>337</v>
      </c>
    </row>
    <row r="49" spans="1:1" x14ac:dyDescent="0.2">
      <c r="A49" s="218" t="s">
        <v>338</v>
      </c>
    </row>
    <row r="50" spans="1:1" x14ac:dyDescent="0.2">
      <c r="A50" s="181"/>
    </row>
    <row r="51" spans="1:1" x14ac:dyDescent="0.2">
      <c r="A51" s="220" t="s">
        <v>339</v>
      </c>
    </row>
    <row r="52" spans="1:1" x14ac:dyDescent="0.2">
      <c r="A52" s="221" t="s">
        <v>214</v>
      </c>
    </row>
    <row r="53" spans="1:1" x14ac:dyDescent="0.2">
      <c r="A53" s="181"/>
    </row>
    <row r="54" spans="1:1" x14ac:dyDescent="0.2">
      <c r="A54" s="253" t="s">
        <v>340</v>
      </c>
    </row>
    <row r="55" spans="1:1" x14ac:dyDescent="0.2">
      <c r="A55" s="254" t="s">
        <v>214</v>
      </c>
    </row>
    <row r="56" spans="1:1" x14ac:dyDescent="0.2">
      <c r="A56" s="256"/>
    </row>
    <row r="57" spans="1:1" x14ac:dyDescent="0.2">
      <c r="A57" s="253" t="s">
        <v>341</v>
      </c>
    </row>
    <row r="58" spans="1:1" x14ac:dyDescent="0.2">
      <c r="A58" s="255" t="s">
        <v>342</v>
      </c>
    </row>
    <row r="59" spans="1:1" x14ac:dyDescent="0.2">
      <c r="A59" s="255"/>
    </row>
    <row r="60" spans="1:1" x14ac:dyDescent="0.2">
      <c r="A60" s="253" t="s">
        <v>343</v>
      </c>
    </row>
    <row r="61" spans="1:1" x14ac:dyDescent="0.2">
      <c r="A61" s="255" t="s">
        <v>352</v>
      </c>
    </row>
    <row r="62" spans="1:1" ht="13.5" thickBot="1" x14ac:dyDescent="0.25">
      <c r="A62" s="257"/>
    </row>
    <row r="63" spans="1:1" ht="72" x14ac:dyDescent="0.2">
      <c r="A63" s="261" t="s">
        <v>336</v>
      </c>
    </row>
    <row r="64" spans="1:1" ht="13.5" thickBot="1" x14ac:dyDescent="0.25">
      <c r="A64" s="262" t="s">
        <v>141</v>
      </c>
    </row>
    <row r="66" spans="1:1" ht="24" x14ac:dyDescent="0.2">
      <c r="A66" s="182" t="s">
        <v>344</v>
      </c>
    </row>
    <row r="67" spans="1:1" ht="24" x14ac:dyDescent="0.2">
      <c r="A67" s="220" t="s">
        <v>310</v>
      </c>
    </row>
    <row r="68" spans="1:1" x14ac:dyDescent="0.2">
      <c r="A68" s="218" t="s">
        <v>211</v>
      </c>
    </row>
    <row r="69" spans="1:1" x14ac:dyDescent="0.2">
      <c r="A69" s="181"/>
    </row>
    <row r="70" spans="1:1" x14ac:dyDescent="0.2">
      <c r="A70" s="220" t="s">
        <v>254</v>
      </c>
    </row>
    <row r="71" spans="1:1" x14ac:dyDescent="0.2">
      <c r="A71" s="218" t="s">
        <v>345</v>
      </c>
    </row>
    <row r="72" spans="1:1" s="31" customFormat="1" x14ac:dyDescent="0.2">
      <c r="A72" s="181"/>
    </row>
    <row r="73" spans="1:1" s="31" customFormat="1" x14ac:dyDescent="0.2">
      <c r="A73" s="220" t="s">
        <v>346</v>
      </c>
    </row>
    <row r="74" spans="1:1" s="31" customFormat="1" x14ac:dyDescent="0.2">
      <c r="A74" s="218" t="s">
        <v>215</v>
      </c>
    </row>
    <row r="75" spans="1:1" s="31" customFormat="1" x14ac:dyDescent="0.2">
      <c r="A75" s="181"/>
    </row>
    <row r="76" spans="1:1" s="31" customFormat="1" x14ac:dyDescent="0.2">
      <c r="A76" s="220" t="s">
        <v>347</v>
      </c>
    </row>
    <row r="77" spans="1:1" s="31" customFormat="1" x14ac:dyDescent="0.2">
      <c r="A77" s="218" t="s">
        <v>215</v>
      </c>
    </row>
    <row r="78" spans="1:1" s="31" customFormat="1" x14ac:dyDescent="0.2">
      <c r="A78" s="181"/>
    </row>
    <row r="79" spans="1:1" s="31" customFormat="1" x14ac:dyDescent="0.2">
      <c r="A79" s="220" t="s">
        <v>348</v>
      </c>
    </row>
    <row r="80" spans="1:1" s="31" customFormat="1" x14ac:dyDescent="0.2">
      <c r="A80" s="218" t="s">
        <v>349</v>
      </c>
    </row>
    <row r="81" spans="1:1" s="31" customFormat="1" x14ac:dyDescent="0.2">
      <c r="A81" s="258"/>
    </row>
    <row r="82" spans="1:1" s="31" customFormat="1" x14ac:dyDescent="0.2">
      <c r="A82" s="220" t="s">
        <v>350</v>
      </c>
    </row>
    <row r="83" spans="1:1" s="31" customFormat="1" ht="15.75" customHeight="1" x14ac:dyDescent="0.2">
      <c r="A83" s="218" t="s">
        <v>351</v>
      </c>
    </row>
    <row r="84" spans="1:1" s="31" customFormat="1" ht="15.75" customHeight="1" thickBot="1" x14ac:dyDescent="0.25">
      <c r="A84" s="259"/>
    </row>
    <row r="85" spans="1:1" s="31" customFormat="1" ht="48" x14ac:dyDescent="0.2">
      <c r="A85" s="264" t="s">
        <v>355</v>
      </c>
    </row>
    <row r="86" spans="1:1" s="155" customFormat="1" ht="27.75" customHeight="1" thickBot="1" x14ac:dyDescent="0.25">
      <c r="A86" s="265" t="s">
        <v>356</v>
      </c>
    </row>
    <row r="87" spans="1:1" s="31" customFormat="1" x14ac:dyDescent="0.2">
      <c r="A87" s="259"/>
    </row>
    <row r="88" spans="1:1" s="31" customFormat="1" x14ac:dyDescent="0.2">
      <c r="A88" s="259"/>
    </row>
    <row r="89" spans="1:1" s="31" customFormat="1" x14ac:dyDescent="0.2">
      <c r="A89" s="259"/>
    </row>
    <row r="90" spans="1:1" s="31" customFormat="1" x14ac:dyDescent="0.2">
      <c r="A90" s="259"/>
    </row>
    <row r="91" spans="1:1" s="31" customFormat="1" x14ac:dyDescent="0.2">
      <c r="A91" s="259"/>
    </row>
    <row r="92" spans="1:1" s="31" customFormat="1" x14ac:dyDescent="0.2">
      <c r="A92" s="259"/>
    </row>
    <row r="93" spans="1:1" s="31" customFormat="1" x14ac:dyDescent="0.2">
      <c r="A93" s="259"/>
    </row>
    <row r="94" spans="1:1" s="155" customFormat="1" x14ac:dyDescent="0.2">
      <c r="A94" s="260"/>
    </row>
    <row r="95" spans="1:1" s="155" customFormat="1" x14ac:dyDescent="0.2">
      <c r="A95" s="260"/>
    </row>
    <row r="96" spans="1:1" s="155" customFormat="1" ht="12.75" customHeight="1" x14ac:dyDescent="0.2">
      <c r="A96" s="260"/>
    </row>
    <row r="97" spans="1:1" s="155" customFormat="1" x14ac:dyDescent="0.2">
      <c r="A97" s="260"/>
    </row>
    <row r="98" spans="1:1" s="155" customFormat="1" x14ac:dyDescent="0.2">
      <c r="A98" s="260"/>
    </row>
    <row r="99" spans="1:1" s="155" customFormat="1" ht="13.5" customHeight="1" x14ac:dyDescent="0.2">
      <c r="A99" s="260"/>
    </row>
    <row r="100" spans="1:1" s="155" customFormat="1" x14ac:dyDescent="0.2">
      <c r="A100" s="260"/>
    </row>
    <row r="101" spans="1:1" s="155" customFormat="1" x14ac:dyDescent="0.2">
      <c r="A101" s="260"/>
    </row>
    <row r="102" spans="1:1" s="155" customFormat="1" ht="12.75" customHeight="1" x14ac:dyDescent="0.2">
      <c r="A102" s="260"/>
    </row>
    <row r="103" spans="1:1" s="155" customFormat="1" x14ac:dyDescent="0.2">
      <c r="A103" s="260"/>
    </row>
    <row r="104" spans="1:1" s="155" customFormat="1" x14ac:dyDescent="0.2">
      <c r="A104" s="260"/>
    </row>
    <row r="105" spans="1:1" s="155" customFormat="1" x14ac:dyDescent="0.2">
      <c r="A105" s="260"/>
    </row>
    <row r="106" spans="1:1" s="155" customFormat="1" ht="23.25" customHeight="1" x14ac:dyDescent="0.2">
      <c r="A106" s="260"/>
    </row>
    <row r="107" spans="1:1" s="155" customFormat="1" x14ac:dyDescent="0.2"/>
    <row r="108" spans="1:1" s="155" customFormat="1" x14ac:dyDescent="0.2"/>
    <row r="109" spans="1:1" s="155" customFormat="1" x14ac:dyDescent="0.2"/>
    <row r="110" spans="1:1" s="155" customFormat="1" x14ac:dyDescent="0.2"/>
    <row r="111" spans="1:1" s="155" customFormat="1" x14ac:dyDescent="0.2"/>
    <row r="112" spans="1:1" s="31" customFormat="1" x14ac:dyDescent="0.2"/>
    <row r="113" s="155" customFormat="1" x14ac:dyDescent="0.2"/>
    <row r="114" s="155" customFormat="1" x14ac:dyDescent="0.2"/>
    <row r="115" s="155" customFormat="1" x14ac:dyDescent="0.2"/>
    <row r="116" s="155" customFormat="1" ht="30" customHeight="1" x14ac:dyDescent="0.2"/>
    <row r="117" s="155" customFormat="1" x14ac:dyDescent="0.2"/>
    <row r="118" s="155" customFormat="1" x14ac:dyDescent="0.2"/>
    <row r="119" s="155" customFormat="1" x14ac:dyDescent="0.2"/>
    <row r="120" s="155" customFormat="1" x14ac:dyDescent="0.2"/>
    <row r="121" s="155" customFormat="1" x14ac:dyDescent="0.2"/>
    <row r="122" s="155" customFormat="1" x14ac:dyDescent="0.2"/>
    <row r="123" s="155" customFormat="1" x14ac:dyDescent="0.2"/>
    <row r="124" s="155" customFormat="1" x14ac:dyDescent="0.2"/>
    <row r="125" s="155" customFormat="1" x14ac:dyDescent="0.2"/>
    <row r="126" s="155" customFormat="1" x14ac:dyDescent="0.2"/>
    <row r="127" s="31" customFormat="1" x14ac:dyDescent="0.2"/>
    <row r="128" s="31" customFormat="1" x14ac:dyDescent="0.2"/>
    <row r="129" spans="1:1" s="31" customFormat="1" x14ac:dyDescent="0.2"/>
    <row r="130" spans="1:1" s="31" customFormat="1" x14ac:dyDescent="0.2">
      <c r="A130" s="138"/>
    </row>
    <row r="131" spans="1:1" s="31" customFormat="1" x14ac:dyDescent="0.2">
      <c r="A131" s="138"/>
    </row>
    <row r="132" spans="1:1" s="31" customFormat="1" x14ac:dyDescent="0.2">
      <c r="A132" s="138"/>
    </row>
    <row r="133" spans="1:1" s="31" customFormat="1" x14ac:dyDescent="0.2">
      <c r="A133" s="138"/>
    </row>
    <row r="134" spans="1:1" s="31" customFormat="1" x14ac:dyDescent="0.2">
      <c r="A134" s="138"/>
    </row>
    <row r="135" spans="1:1" s="31" customFormat="1" x14ac:dyDescent="0.2">
      <c r="A135" s="138"/>
    </row>
    <row r="136" spans="1:1" s="31" customFormat="1" x14ac:dyDescent="0.2">
      <c r="A136" s="138"/>
    </row>
    <row r="137" spans="1:1" s="31" customFormat="1" x14ac:dyDescent="0.2">
      <c r="A137" s="138"/>
    </row>
    <row r="138" spans="1:1" s="31" customFormat="1" x14ac:dyDescent="0.2">
      <c r="A138" s="138"/>
    </row>
    <row r="139" spans="1:1" s="31" customFormat="1" x14ac:dyDescent="0.2">
      <c r="A139" s="138"/>
    </row>
    <row r="140" spans="1:1" s="31" customFormat="1" x14ac:dyDescent="0.2">
      <c r="A140" s="138"/>
    </row>
    <row r="141" spans="1:1" s="31" customFormat="1" x14ac:dyDescent="0.2">
      <c r="A141" s="138"/>
    </row>
    <row r="142" spans="1:1" s="31" customFormat="1" x14ac:dyDescent="0.2">
      <c r="A142" s="138"/>
    </row>
    <row r="143" spans="1:1" s="31" customFormat="1" x14ac:dyDescent="0.2">
      <c r="A143" s="138"/>
    </row>
    <row r="144" spans="1:1" s="31" customFormat="1" x14ac:dyDescent="0.2">
      <c r="A144" s="138"/>
    </row>
    <row r="145" spans="1:1" s="31" customFormat="1" x14ac:dyDescent="0.2">
      <c r="A145" s="138"/>
    </row>
    <row r="150" spans="1:1" s="31" customFormat="1" x14ac:dyDescent="0.2">
      <c r="A150" s="138"/>
    </row>
    <row r="151" spans="1:1" s="31" customFormat="1" x14ac:dyDescent="0.2">
      <c r="A151" s="138"/>
    </row>
    <row r="152" spans="1:1" s="31" customFormat="1" x14ac:dyDescent="0.2">
      <c r="A152" s="138"/>
    </row>
    <row r="153" spans="1:1" s="31" customFormat="1" x14ac:dyDescent="0.2">
      <c r="A153" s="138"/>
    </row>
    <row r="154" spans="1:1" s="31" customFormat="1" x14ac:dyDescent="0.2">
      <c r="A154" s="138"/>
    </row>
    <row r="155" spans="1:1" s="31" customFormat="1" x14ac:dyDescent="0.2">
      <c r="A155" s="138"/>
    </row>
    <row r="156" spans="1:1" s="31" customFormat="1" x14ac:dyDescent="0.2">
      <c r="A156" s="138"/>
    </row>
    <row r="157" spans="1:1" s="31" customFormat="1" x14ac:dyDescent="0.2">
      <c r="A157" s="138"/>
    </row>
    <row r="158" spans="1:1" s="31" customFormat="1" x14ac:dyDescent="0.2">
      <c r="A158" s="138"/>
    </row>
    <row r="159" spans="1:1" s="31" customFormat="1" x14ac:dyDescent="0.2">
      <c r="A159" s="138"/>
    </row>
    <row r="160" spans="1:1" s="31" customFormat="1" x14ac:dyDescent="0.2">
      <c r="A160" s="138"/>
    </row>
    <row r="161" spans="1:1" s="31" customFormat="1" x14ac:dyDescent="0.2">
      <c r="A161" s="138"/>
    </row>
    <row r="162" spans="1:1" s="31" customFormat="1" x14ac:dyDescent="0.2">
      <c r="A162" s="138"/>
    </row>
    <row r="163" spans="1:1" s="31" customFormat="1" x14ac:dyDescent="0.2">
      <c r="A163" s="138"/>
    </row>
    <row r="164" spans="1:1" s="31" customFormat="1" x14ac:dyDescent="0.2">
      <c r="A164" s="138"/>
    </row>
    <row r="165" spans="1:1" s="31" customFormat="1" x14ac:dyDescent="0.2">
      <c r="A165" s="138"/>
    </row>
    <row r="166" spans="1:1" s="31" customFormat="1" x14ac:dyDescent="0.2">
      <c r="A166" s="138"/>
    </row>
    <row r="167" spans="1:1" s="31" customFormat="1" x14ac:dyDescent="0.2">
      <c r="A167" s="138"/>
    </row>
    <row r="168" spans="1:1" s="31" customFormat="1" x14ac:dyDescent="0.2">
      <c r="A168" s="138"/>
    </row>
    <row r="169" spans="1:1" s="31" customFormat="1" x14ac:dyDescent="0.2">
      <c r="A169" s="138"/>
    </row>
    <row r="170" spans="1:1" s="31" customFormat="1" x14ac:dyDescent="0.2">
      <c r="A170" s="138"/>
    </row>
    <row r="171" spans="1:1" s="31" customFormat="1" x14ac:dyDescent="0.2">
      <c r="A171" s="138"/>
    </row>
    <row r="172" spans="1:1" s="31" customFormat="1" x14ac:dyDescent="0.2">
      <c r="A172" s="138"/>
    </row>
    <row r="173" spans="1:1" s="31" customFormat="1" x14ac:dyDescent="0.2">
      <c r="A173" s="138"/>
    </row>
    <row r="174" spans="1:1" s="31" customFormat="1" x14ac:dyDescent="0.2">
      <c r="A174" s="138"/>
    </row>
    <row r="175" spans="1:1" s="31" customFormat="1" x14ac:dyDescent="0.2">
      <c r="A175" s="138"/>
    </row>
    <row r="176" spans="1:1" s="31" customFormat="1" x14ac:dyDescent="0.2">
      <c r="A176" s="138"/>
    </row>
    <row r="177" spans="1:1" s="31" customFormat="1" x14ac:dyDescent="0.2">
      <c r="A177" s="138"/>
    </row>
    <row r="178" spans="1:1" s="31" customFormat="1" x14ac:dyDescent="0.2">
      <c r="A178" s="138"/>
    </row>
    <row r="179" spans="1:1" s="31" customFormat="1" x14ac:dyDescent="0.2">
      <c r="A179" s="138"/>
    </row>
    <row r="180" spans="1:1" s="31" customFormat="1" x14ac:dyDescent="0.2">
      <c r="A180" s="138"/>
    </row>
    <row r="181" spans="1:1" s="31" customFormat="1" x14ac:dyDescent="0.2">
      <c r="A181" s="138"/>
    </row>
    <row r="182" spans="1:1" s="31" customFormat="1" x14ac:dyDescent="0.2">
      <c r="A182" s="138"/>
    </row>
    <row r="183" spans="1:1" s="31" customFormat="1" x14ac:dyDescent="0.2">
      <c r="A183" s="138"/>
    </row>
    <row r="184" spans="1:1" s="31" customFormat="1" x14ac:dyDescent="0.2">
      <c r="A184" s="138"/>
    </row>
    <row r="185" spans="1:1" s="31" customFormat="1" x14ac:dyDescent="0.2">
      <c r="A185" s="138"/>
    </row>
    <row r="186" spans="1:1" s="31" customFormat="1" x14ac:dyDescent="0.2">
      <c r="A186" s="138"/>
    </row>
    <row r="187" spans="1:1" s="31" customFormat="1" x14ac:dyDescent="0.2">
      <c r="A187" s="138"/>
    </row>
    <row r="188" spans="1:1" s="31" customFormat="1" x14ac:dyDescent="0.2">
      <c r="A188" s="138"/>
    </row>
    <row r="189" spans="1:1" s="31" customFormat="1" x14ac:dyDescent="0.2">
      <c r="A189" s="138"/>
    </row>
    <row r="190" spans="1:1" s="31" customFormat="1" x14ac:dyDescent="0.2">
      <c r="A190" s="138"/>
    </row>
    <row r="191" spans="1:1" s="31" customFormat="1" x14ac:dyDescent="0.2">
      <c r="A191" s="138"/>
    </row>
    <row r="192" spans="1:1" s="31" customFormat="1" x14ac:dyDescent="0.2">
      <c r="A192" s="138"/>
    </row>
    <row r="193" spans="1:1" s="31" customFormat="1" x14ac:dyDescent="0.2">
      <c r="A193" s="138"/>
    </row>
  </sheetData>
  <mergeCells count="1">
    <mergeCell ref="A33:A35"/>
  </mergeCells>
  <pageMargins left="0.75" right="0.75" top="1" bottom="1" header="0.5" footer="0.5"/>
  <pageSetup paperSize="9" orientation="portrait" horizontalDpi="4294967295" verticalDpi="4294967295"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showGridLines="0" zoomScaleNormal="100" workbookViewId="0">
      <pane xSplit="1" ySplit="3" topLeftCell="B4" activePane="bottomRight" state="frozen"/>
      <selection pane="topRight" activeCell="B1" sqref="B1"/>
      <selection pane="bottomLeft" activeCell="A3" sqref="A3"/>
      <selection pane="bottomRight" activeCell="B16" sqref="B16:D16"/>
    </sheetView>
  </sheetViews>
  <sheetFormatPr defaultColWidth="9.140625" defaultRowHeight="12.75" x14ac:dyDescent="0.2"/>
  <cols>
    <col min="1" max="1" width="27" style="1" customWidth="1"/>
    <col min="2" max="2" width="10.140625" style="1" customWidth="1"/>
    <col min="3" max="3" width="10" style="1" customWidth="1"/>
    <col min="4" max="4" width="9.85546875" style="1" customWidth="1"/>
    <col min="5" max="16384" width="9.140625" style="1"/>
  </cols>
  <sheetData>
    <row r="1" spans="1:20" x14ac:dyDescent="0.2">
      <c r="A1" s="10" t="s">
        <v>12</v>
      </c>
    </row>
    <row r="2" spans="1:20" hidden="1" x14ac:dyDescent="0.2">
      <c r="A2" s="11" t="s">
        <v>45</v>
      </c>
    </row>
    <row r="3" spans="1:20" s="2" customFormat="1" ht="26.25" hidden="1" customHeight="1" x14ac:dyDescent="0.2">
      <c r="A3" s="12" t="s">
        <v>0</v>
      </c>
      <c r="B3" s="38" t="e">
        <f>'BAR BB| Open rates'!#REF!</f>
        <v>#REF!</v>
      </c>
      <c r="C3" s="38" t="e">
        <f>'BAR BB| Open rates'!#REF!</f>
        <v>#REF!</v>
      </c>
      <c r="D3" s="38" t="s">
        <v>59</v>
      </c>
    </row>
    <row r="4" spans="1:20" s="7" customFormat="1" ht="12" hidden="1" customHeight="1" x14ac:dyDescent="0.2">
      <c r="A4" s="4" t="s">
        <v>26</v>
      </c>
      <c r="B4" s="35"/>
      <c r="C4" s="35"/>
      <c r="D4" s="35"/>
      <c r="E4" s="1"/>
      <c r="F4" s="1"/>
      <c r="G4" s="1"/>
      <c r="H4" s="1"/>
      <c r="I4" s="1"/>
      <c r="J4" s="1"/>
      <c r="K4" s="1"/>
      <c r="L4" s="1"/>
      <c r="M4" s="6"/>
      <c r="N4" s="6"/>
      <c r="O4" s="6"/>
      <c r="P4" s="6"/>
      <c r="Q4" s="6"/>
      <c r="R4" s="6"/>
      <c r="S4" s="6"/>
      <c r="T4" s="6"/>
    </row>
    <row r="5" spans="1:20" s="36" customFormat="1" ht="12" hidden="1" customHeight="1" x14ac:dyDescent="0.2">
      <c r="A5" s="52">
        <v>1</v>
      </c>
      <c r="B5" s="34" t="e">
        <f>'BAR BB| Open rates'!#REF!*0.95</f>
        <v>#REF!</v>
      </c>
      <c r="C5" s="34" t="e">
        <f>'BAR BB| Open rates'!#REF!*0.95</f>
        <v>#REF!</v>
      </c>
      <c r="D5" s="34" t="e">
        <f>'BAR BB| Open rates'!#REF!*0.95</f>
        <v>#REF!</v>
      </c>
      <c r="E5" s="33"/>
      <c r="F5" s="33"/>
      <c r="G5" s="33"/>
      <c r="H5" s="33"/>
      <c r="I5" s="33"/>
      <c r="J5" s="33"/>
      <c r="K5" s="33"/>
      <c r="L5" s="33"/>
    </row>
    <row r="6" spans="1:20" s="36" customFormat="1" ht="12" hidden="1" customHeight="1" x14ac:dyDescent="0.2">
      <c r="A6" s="52">
        <v>2</v>
      </c>
      <c r="B6" s="43" t="e">
        <f>'BAR BB| Open rates'!#REF!*0.95</f>
        <v>#REF!</v>
      </c>
      <c r="C6" s="43" t="e">
        <f>'BAR BB| Open rates'!#REF!*0.95</f>
        <v>#REF!</v>
      </c>
      <c r="D6" s="43" t="e">
        <f>'BAR BB| Open rates'!#REF!*0.95</f>
        <v>#REF!</v>
      </c>
      <c r="E6" s="33"/>
      <c r="F6" s="33"/>
      <c r="G6" s="33"/>
      <c r="H6" s="33"/>
      <c r="I6" s="33"/>
      <c r="J6" s="33"/>
      <c r="K6" s="33"/>
      <c r="L6" s="33"/>
    </row>
    <row r="7" spans="1:20" s="7" customFormat="1" ht="12" hidden="1" customHeight="1" x14ac:dyDescent="0.2">
      <c r="A7" s="4" t="s">
        <v>27</v>
      </c>
      <c r="B7" s="35"/>
      <c r="C7" s="35"/>
      <c r="D7" s="35"/>
      <c r="E7" s="1"/>
      <c r="F7" s="1"/>
      <c r="G7" s="1"/>
      <c r="H7" s="1"/>
      <c r="I7" s="1"/>
      <c r="J7" s="1"/>
      <c r="K7" s="1"/>
      <c r="L7" s="1"/>
      <c r="M7" s="6"/>
      <c r="N7" s="6"/>
      <c r="O7" s="6"/>
      <c r="P7" s="6"/>
      <c r="Q7" s="6"/>
      <c r="R7" s="6"/>
      <c r="S7" s="6"/>
      <c r="T7" s="6"/>
    </row>
    <row r="8" spans="1:20" s="9" customFormat="1" ht="12" hidden="1" customHeight="1" x14ac:dyDescent="0.2">
      <c r="A8" s="8">
        <v>1</v>
      </c>
      <c r="B8" s="34" t="e">
        <f>'BAR BB| Open rates'!#REF!*0.95</f>
        <v>#REF!</v>
      </c>
      <c r="C8" s="34" t="e">
        <f>'BAR BB| Open rates'!#REF!*0.95</f>
        <v>#REF!</v>
      </c>
      <c r="D8" s="34" t="e">
        <f>'BAR BB| Open rates'!#REF!*0.95</f>
        <v>#REF!</v>
      </c>
      <c r="E8" s="1"/>
      <c r="F8" s="1"/>
      <c r="G8" s="1"/>
      <c r="H8" s="1"/>
      <c r="I8" s="1"/>
      <c r="J8" s="1"/>
      <c r="K8" s="1"/>
      <c r="L8" s="1"/>
      <c r="M8" s="6"/>
      <c r="N8" s="6"/>
      <c r="O8" s="6"/>
      <c r="P8" s="6"/>
      <c r="Q8" s="6"/>
      <c r="R8" s="6"/>
      <c r="S8" s="6"/>
      <c r="T8" s="6"/>
    </row>
    <row r="9" spans="1:20" s="9" customFormat="1" ht="12" hidden="1" customHeight="1" x14ac:dyDescent="0.2">
      <c r="A9" s="8">
        <v>2</v>
      </c>
      <c r="B9" s="34" t="e">
        <f>'BAR BB| Open rates'!#REF!*0.95</f>
        <v>#REF!</v>
      </c>
      <c r="C9" s="34" t="e">
        <f>'BAR BB| Open rates'!#REF!*0.95</f>
        <v>#REF!</v>
      </c>
      <c r="D9" s="34" t="e">
        <f>'BAR BB| Open rates'!#REF!*0.95</f>
        <v>#REF!</v>
      </c>
      <c r="E9" s="1"/>
      <c r="F9" s="1"/>
      <c r="G9" s="1"/>
      <c r="H9" s="1"/>
      <c r="I9" s="1"/>
      <c r="J9" s="1"/>
      <c r="K9" s="1"/>
      <c r="L9" s="1"/>
      <c r="M9" s="6"/>
      <c r="N9" s="6"/>
      <c r="O9" s="6"/>
      <c r="P9" s="6"/>
      <c r="Q9" s="6"/>
      <c r="R9" s="6"/>
      <c r="S9" s="6"/>
      <c r="T9" s="6"/>
    </row>
    <row r="10" spans="1:20" s="7" customFormat="1" ht="12" hidden="1" customHeight="1" x14ac:dyDescent="0.2">
      <c r="A10" s="4" t="s">
        <v>3</v>
      </c>
      <c r="B10" s="35"/>
      <c r="C10" s="35"/>
      <c r="D10" s="35"/>
      <c r="E10" s="1"/>
      <c r="F10" s="1"/>
      <c r="G10" s="1"/>
      <c r="H10" s="1"/>
      <c r="I10" s="1"/>
      <c r="J10" s="1"/>
      <c r="K10" s="1"/>
      <c r="L10" s="1"/>
      <c r="M10" s="6"/>
      <c r="N10" s="6"/>
      <c r="O10" s="6"/>
      <c r="P10" s="6"/>
      <c r="Q10" s="6"/>
      <c r="R10" s="6"/>
      <c r="S10" s="6"/>
      <c r="T10" s="6"/>
    </row>
    <row r="11" spans="1:20" s="9" customFormat="1" ht="12" hidden="1" customHeight="1" x14ac:dyDescent="0.2">
      <c r="A11" s="8">
        <v>1</v>
      </c>
      <c r="B11" s="34" t="e">
        <f>'BAR BB| Open rates'!#REF!*0.95</f>
        <v>#REF!</v>
      </c>
      <c r="C11" s="34" t="e">
        <f>'BAR BB| Open rates'!#REF!*0.95</f>
        <v>#REF!</v>
      </c>
      <c r="D11" s="34" t="e">
        <f>'BAR BB| Open rates'!#REF!*0.95</f>
        <v>#REF!</v>
      </c>
      <c r="E11" s="1"/>
      <c r="F11" s="1"/>
      <c r="G11" s="1"/>
      <c r="H11" s="1"/>
      <c r="I11" s="1"/>
      <c r="J11" s="1"/>
      <c r="K11" s="1"/>
      <c r="L11" s="1"/>
      <c r="M11" s="6"/>
      <c r="N11" s="6"/>
      <c r="O11" s="6"/>
      <c r="P11" s="6"/>
      <c r="Q11" s="6"/>
      <c r="R11" s="6"/>
      <c r="S11" s="6"/>
      <c r="T11" s="6"/>
    </row>
    <row r="12" spans="1:20" s="9" customFormat="1" ht="12" hidden="1" customHeight="1" x14ac:dyDescent="0.2">
      <c r="A12" s="8">
        <v>2</v>
      </c>
      <c r="B12" s="34" t="e">
        <f>'BAR BB| Open rates'!#REF!*0.95</f>
        <v>#REF!</v>
      </c>
      <c r="C12" s="34" t="e">
        <f>'BAR BB| Open rates'!#REF!*0.95</f>
        <v>#REF!</v>
      </c>
      <c r="D12" s="34" t="e">
        <f>'BAR BB| Open rates'!#REF!*0.95</f>
        <v>#REF!</v>
      </c>
      <c r="E12" s="1"/>
      <c r="F12" s="1"/>
      <c r="G12" s="1"/>
      <c r="H12" s="1"/>
      <c r="I12" s="1"/>
      <c r="J12" s="1"/>
      <c r="K12" s="1"/>
      <c r="L12" s="1"/>
      <c r="M12" s="6"/>
      <c r="N12" s="6"/>
      <c r="O12" s="6"/>
      <c r="P12" s="6"/>
      <c r="Q12" s="6"/>
      <c r="R12" s="6"/>
      <c r="S12" s="6"/>
      <c r="T12" s="6"/>
    </row>
    <row r="13" spans="1:20" hidden="1" x14ac:dyDescent="0.2">
      <c r="B13" s="32"/>
      <c r="C13" s="32"/>
      <c r="D13" s="32"/>
    </row>
    <row r="14" spans="1:20" hidden="1" x14ac:dyDescent="0.2">
      <c r="B14" s="32"/>
      <c r="C14" s="32"/>
      <c r="D14" s="32"/>
    </row>
    <row r="15" spans="1:20" x14ac:dyDescent="0.2">
      <c r="A15" s="11" t="s">
        <v>46</v>
      </c>
      <c r="B15" s="39"/>
      <c r="C15" s="39"/>
      <c r="D15" s="39"/>
    </row>
    <row r="16" spans="1:20" s="33" customFormat="1" ht="26.25" customHeight="1" x14ac:dyDescent="0.2">
      <c r="A16" s="40" t="s">
        <v>0</v>
      </c>
      <c r="B16" s="50" t="e">
        <f>B3</f>
        <v>#REF!</v>
      </c>
      <c r="C16" s="50" t="e">
        <f>C3</f>
        <v>#REF!</v>
      </c>
      <c r="D16" s="50" t="str">
        <f>D3</f>
        <v>29.11.2020-30.11.2020</v>
      </c>
    </row>
    <row r="17" spans="1:20" s="36" customFormat="1" ht="12" customHeight="1" x14ac:dyDescent="0.2">
      <c r="A17" s="43" t="s">
        <v>26</v>
      </c>
      <c r="E17" s="33"/>
      <c r="F17" s="33"/>
      <c r="G17" s="33"/>
      <c r="H17" s="33"/>
      <c r="I17" s="33"/>
      <c r="J17" s="33"/>
      <c r="K17" s="33"/>
      <c r="L17" s="33"/>
    </row>
    <row r="18" spans="1:20" s="9" customFormat="1" ht="12" customHeight="1" x14ac:dyDescent="0.2">
      <c r="A18" s="8">
        <v>1</v>
      </c>
      <c r="B18" s="57" t="e">
        <f t="shared" ref="B18:D19" si="0">B5*0.85</f>
        <v>#REF!</v>
      </c>
      <c r="C18" s="19" t="e">
        <f t="shared" si="0"/>
        <v>#REF!</v>
      </c>
      <c r="D18" s="19" t="e">
        <f t="shared" si="0"/>
        <v>#REF!</v>
      </c>
      <c r="E18" s="1"/>
      <c r="F18" s="1"/>
      <c r="G18" s="1"/>
      <c r="H18" s="1"/>
      <c r="I18" s="1"/>
      <c r="J18" s="1"/>
      <c r="K18" s="1"/>
      <c r="L18" s="1"/>
      <c r="M18" s="6"/>
      <c r="N18" s="6"/>
      <c r="O18" s="6"/>
      <c r="P18" s="6"/>
      <c r="Q18" s="6"/>
      <c r="R18" s="6"/>
      <c r="S18" s="6"/>
      <c r="T18" s="6"/>
    </row>
    <row r="19" spans="1:20" s="9" customFormat="1" ht="12" customHeight="1" x14ac:dyDescent="0.2">
      <c r="A19" s="8">
        <v>2</v>
      </c>
      <c r="B19" s="19" t="e">
        <f t="shared" si="0"/>
        <v>#REF!</v>
      </c>
      <c r="C19" s="19" t="e">
        <f t="shared" si="0"/>
        <v>#REF!</v>
      </c>
      <c r="D19" s="19" t="e">
        <f t="shared" si="0"/>
        <v>#REF!</v>
      </c>
      <c r="E19" s="1"/>
      <c r="F19" s="1"/>
      <c r="G19" s="1"/>
      <c r="H19" s="1"/>
      <c r="I19" s="1"/>
      <c r="J19" s="1"/>
      <c r="K19" s="1"/>
      <c r="L19" s="1"/>
      <c r="M19" s="6"/>
      <c r="N19" s="6"/>
      <c r="O19" s="6"/>
      <c r="P19" s="6"/>
      <c r="Q19" s="6"/>
      <c r="R19" s="6"/>
      <c r="S19" s="6"/>
      <c r="T19" s="6"/>
    </row>
    <row r="20" spans="1:20" s="7" customFormat="1" ht="12" customHeight="1" x14ac:dyDescent="0.2">
      <c r="A20" s="4" t="s">
        <v>27</v>
      </c>
      <c r="B20" s="19"/>
      <c r="C20" s="19"/>
      <c r="D20" s="19"/>
      <c r="E20" s="1"/>
      <c r="F20" s="1"/>
      <c r="G20" s="1"/>
      <c r="H20" s="1"/>
      <c r="I20" s="1"/>
      <c r="J20" s="1"/>
      <c r="K20" s="1"/>
      <c r="L20" s="1"/>
      <c r="M20" s="6"/>
      <c r="N20" s="6"/>
      <c r="O20" s="6"/>
      <c r="P20" s="6"/>
      <c r="Q20" s="6"/>
      <c r="R20" s="6"/>
      <c r="S20" s="6"/>
      <c r="T20" s="6"/>
    </row>
    <row r="21" spans="1:20" s="9" customFormat="1" ht="12" customHeight="1" x14ac:dyDescent="0.2">
      <c r="A21" s="8">
        <v>1</v>
      </c>
      <c r="B21" s="19" t="e">
        <f t="shared" ref="B21:D22" si="1">B8*0.85</f>
        <v>#REF!</v>
      </c>
      <c r="C21" s="19" t="e">
        <f t="shared" si="1"/>
        <v>#REF!</v>
      </c>
      <c r="D21" s="19" t="e">
        <f t="shared" si="1"/>
        <v>#REF!</v>
      </c>
      <c r="E21" s="1"/>
      <c r="F21" s="1"/>
      <c r="G21" s="1"/>
      <c r="H21" s="1"/>
      <c r="I21" s="1"/>
      <c r="J21" s="1"/>
      <c r="K21" s="1"/>
      <c r="L21" s="1"/>
      <c r="M21" s="6"/>
      <c r="N21" s="6"/>
      <c r="O21" s="6"/>
      <c r="P21" s="6"/>
      <c r="Q21" s="6"/>
      <c r="R21" s="6"/>
      <c r="S21" s="6"/>
      <c r="T21" s="6"/>
    </row>
    <row r="22" spans="1:20" s="9" customFormat="1" ht="12" customHeight="1" x14ac:dyDescent="0.2">
      <c r="A22" s="8">
        <v>2</v>
      </c>
      <c r="B22" s="19" t="e">
        <f t="shared" si="1"/>
        <v>#REF!</v>
      </c>
      <c r="C22" s="19" t="e">
        <f t="shared" si="1"/>
        <v>#REF!</v>
      </c>
      <c r="D22" s="19" t="e">
        <f t="shared" si="1"/>
        <v>#REF!</v>
      </c>
      <c r="E22" s="1"/>
      <c r="F22" s="1"/>
      <c r="G22" s="1"/>
      <c r="H22" s="1"/>
      <c r="I22" s="1"/>
      <c r="J22" s="1"/>
      <c r="K22" s="1"/>
      <c r="L22" s="1"/>
      <c r="M22" s="6"/>
      <c r="N22" s="6"/>
      <c r="O22" s="6"/>
      <c r="P22" s="6"/>
      <c r="Q22" s="6"/>
      <c r="R22" s="6"/>
      <c r="S22" s="6"/>
      <c r="T22" s="6"/>
    </row>
    <row r="23" spans="1:20" s="7" customFormat="1" ht="12" customHeight="1" x14ac:dyDescent="0.2">
      <c r="A23" s="4" t="s">
        <v>3</v>
      </c>
      <c r="B23" s="19"/>
      <c r="C23" s="19"/>
      <c r="D23" s="19"/>
      <c r="E23" s="1"/>
      <c r="F23" s="1"/>
      <c r="G23" s="1"/>
      <c r="H23" s="1"/>
      <c r="I23" s="1"/>
      <c r="J23" s="1"/>
      <c r="K23" s="1"/>
      <c r="L23" s="1"/>
      <c r="M23" s="6"/>
      <c r="N23" s="6"/>
      <c r="O23" s="6"/>
      <c r="P23" s="6"/>
      <c r="Q23" s="6"/>
      <c r="R23" s="6"/>
      <c r="S23" s="6"/>
      <c r="T23" s="6"/>
    </row>
    <row r="24" spans="1:20" s="9" customFormat="1" ht="12" customHeight="1" x14ac:dyDescent="0.2">
      <c r="A24" s="8">
        <v>1</v>
      </c>
      <c r="B24" s="19" t="e">
        <f t="shared" ref="B24:C24" si="2">B11*0.85</f>
        <v>#REF!</v>
      </c>
      <c r="C24" s="19" t="e">
        <f t="shared" si="2"/>
        <v>#REF!</v>
      </c>
      <c r="D24" s="19" t="e">
        <f t="shared" ref="D24" si="3">D11*0.85</f>
        <v>#REF!</v>
      </c>
      <c r="E24" s="1"/>
      <c r="F24" s="1"/>
      <c r="G24" s="1"/>
      <c r="H24" s="1"/>
      <c r="I24" s="1"/>
      <c r="J24" s="1"/>
      <c r="K24" s="1"/>
      <c r="L24" s="1"/>
      <c r="M24" s="6"/>
      <c r="N24" s="6"/>
      <c r="O24" s="6"/>
      <c r="P24" s="6"/>
      <c r="Q24" s="6"/>
      <c r="R24" s="6"/>
      <c r="S24" s="6"/>
      <c r="T24" s="6"/>
    </row>
    <row r="25" spans="1:20" s="9" customFormat="1" ht="12" customHeight="1" x14ac:dyDescent="0.2">
      <c r="A25" s="8">
        <v>2</v>
      </c>
      <c r="B25" s="19" t="e">
        <f t="shared" ref="B25:C25" si="4">B12*0.85</f>
        <v>#REF!</v>
      </c>
      <c r="C25" s="19" t="e">
        <f t="shared" si="4"/>
        <v>#REF!</v>
      </c>
      <c r="D25" s="19" t="e">
        <f t="shared" ref="D25" si="5">D12*0.85</f>
        <v>#REF!</v>
      </c>
      <c r="E25" s="1"/>
      <c r="F25" s="1"/>
      <c r="G25" s="1"/>
      <c r="H25" s="1"/>
      <c r="I25" s="1"/>
      <c r="J25" s="1"/>
      <c r="K25" s="1"/>
      <c r="L25" s="1"/>
      <c r="M25" s="6"/>
      <c r="N25" s="6"/>
      <c r="O25" s="6"/>
      <c r="P25" s="6"/>
      <c r="Q25" s="6"/>
      <c r="R25" s="6"/>
      <c r="S25" s="6"/>
      <c r="T25" s="6"/>
    </row>
    <row r="26" spans="1:20" ht="13.5" thickBot="1" x14ac:dyDescent="0.25"/>
    <row r="27" spans="1:20" s="45" customFormat="1" ht="23.25" customHeight="1" x14ac:dyDescent="0.2">
      <c r="A27" s="272" t="s">
        <v>54</v>
      </c>
      <c r="B27" s="273"/>
    </row>
    <row r="28" spans="1:20" customFormat="1" ht="15" customHeight="1" x14ac:dyDescent="0.2">
      <c r="A28" s="274"/>
      <c r="B28" s="275"/>
    </row>
    <row r="29" spans="1:20" s="31" customFormat="1" ht="54.75" customHeight="1" thickBot="1" x14ac:dyDescent="0.25">
      <c r="A29" s="276"/>
      <c r="B29" s="277"/>
    </row>
    <row r="30" spans="1:20" customFormat="1" ht="12.75" customHeight="1" x14ac:dyDescent="0.2">
      <c r="A30" s="48" t="s">
        <v>47</v>
      </c>
    </row>
    <row r="31" spans="1:20" customFormat="1" ht="12.75" customHeight="1" x14ac:dyDescent="0.2">
      <c r="A31" s="48" t="s">
        <v>48</v>
      </c>
    </row>
    <row r="32" spans="1:20" customFormat="1" ht="13.5" customHeight="1" x14ac:dyDescent="0.25">
      <c r="A32" s="46"/>
    </row>
    <row r="33" spans="1:3" customFormat="1" ht="15" customHeight="1" x14ac:dyDescent="0.2"/>
    <row r="34" spans="1:3" customFormat="1" x14ac:dyDescent="0.2">
      <c r="A34" s="270" t="s">
        <v>50</v>
      </c>
      <c r="B34" s="271"/>
      <c r="C34" s="271"/>
    </row>
    <row r="35" spans="1:3" customFormat="1" x14ac:dyDescent="0.2">
      <c r="A35" s="271"/>
      <c r="B35" s="271"/>
      <c r="C35" s="271"/>
    </row>
    <row r="36" spans="1:3" customFormat="1" x14ac:dyDescent="0.2">
      <c r="A36" s="271"/>
      <c r="B36" s="271"/>
      <c r="C36" s="271"/>
    </row>
    <row r="37" spans="1:3" customFormat="1" x14ac:dyDescent="0.2">
      <c r="A37" s="271"/>
      <c r="B37" s="271"/>
      <c r="C37" s="271"/>
    </row>
    <row r="38" spans="1:3" customFormat="1" x14ac:dyDescent="0.2">
      <c r="A38" s="271"/>
      <c r="B38" s="271"/>
      <c r="C38" s="271"/>
    </row>
    <row r="39" spans="1:3" customFormat="1" x14ac:dyDescent="0.2">
      <c r="A39" s="271"/>
      <c r="B39" s="271"/>
      <c r="C39" s="271"/>
    </row>
    <row r="40" spans="1:3" customFormat="1" x14ac:dyDescent="0.2">
      <c r="A40" s="271"/>
      <c r="B40" s="271"/>
      <c r="C40" s="271"/>
    </row>
    <row r="41" spans="1:3" customFormat="1" ht="270.75" customHeight="1" x14ac:dyDescent="0.2">
      <c r="A41" s="271"/>
      <c r="B41" s="271"/>
      <c r="C41" s="271"/>
    </row>
  </sheetData>
  <mergeCells count="2">
    <mergeCell ref="A34:C41"/>
    <mergeCell ref="A27:B29"/>
  </mergeCells>
  <pageMargins left="0.75" right="0.75" top="1" bottom="1" header="0.5" footer="0.5"/>
  <pageSetup paperSize="9" orientation="portrait" horizontalDpi="4294967295" verticalDpi="4294967295"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5"/>
  <sheetViews>
    <sheetView showGridLines="0" zoomScaleNormal="100" workbookViewId="0">
      <pane xSplit="1" ySplit="2" topLeftCell="B3" activePane="bottomRight" state="frozen"/>
      <selection pane="topRight" activeCell="B1" sqref="B1"/>
      <selection pane="bottomLeft" activeCell="A3" sqref="A3"/>
      <selection pane="bottomRight" activeCell="AL16" sqref="AL16"/>
    </sheetView>
  </sheetViews>
  <sheetFormatPr defaultColWidth="9.140625" defaultRowHeight="12.75" x14ac:dyDescent="0.2"/>
  <cols>
    <col min="1" max="1" width="57.28515625" style="32" customWidth="1"/>
    <col min="2" max="2" width="9.7109375" style="32" customWidth="1"/>
    <col min="3" max="39" width="9.85546875" style="32" customWidth="1"/>
    <col min="40" max="16384" width="9.140625" style="32"/>
  </cols>
  <sheetData>
    <row r="1" spans="1:39" x14ac:dyDescent="0.2">
      <c r="A1" s="63" t="s">
        <v>61</v>
      </c>
    </row>
    <row r="2" spans="1:39" x14ac:dyDescent="0.2">
      <c r="A2" s="243" t="s">
        <v>329</v>
      </c>
    </row>
    <row r="3" spans="1:39" x14ac:dyDescent="0.2">
      <c r="A3" s="243" t="s">
        <v>354</v>
      </c>
    </row>
    <row r="4" spans="1:39" s="33" customFormat="1" ht="26.25" customHeight="1" x14ac:dyDescent="0.2">
      <c r="A4" s="64" t="s">
        <v>62</v>
      </c>
      <c r="B4" s="116">
        <f>'НСЛ| FIT18'!B4</f>
        <v>45444</v>
      </c>
      <c r="C4" s="116">
        <f>'НСЛ| FIT18'!C4</f>
        <v>45446</v>
      </c>
      <c r="D4" s="116">
        <f>'НСЛ| FIT18'!D4</f>
        <v>45451</v>
      </c>
      <c r="E4" s="116">
        <f>'НСЛ| FIT18'!E4</f>
        <v>45452</v>
      </c>
      <c r="F4" s="116">
        <f>'НСЛ| FIT18'!F4</f>
        <v>45457</v>
      </c>
      <c r="G4" s="116">
        <f>'НСЛ| FIT18'!G4</f>
        <v>45459</v>
      </c>
      <c r="H4" s="116">
        <f>'НСЛ| FIT18'!H4</f>
        <v>45460</v>
      </c>
      <c r="I4" s="116">
        <f>'НСЛ| FIT18'!I4</f>
        <v>45466</v>
      </c>
      <c r="J4" s="116">
        <f>'НСЛ| FIT18'!J4</f>
        <v>45470</v>
      </c>
      <c r="K4" s="116">
        <f>'НСЛ| FIT18'!K4</f>
        <v>45474</v>
      </c>
      <c r="L4" s="116">
        <f>'НСЛ| FIT18'!L4</f>
        <v>45478</v>
      </c>
      <c r="M4" s="116">
        <f>'НСЛ| FIT18'!M4</f>
        <v>45480</v>
      </c>
      <c r="N4" s="116">
        <f>'НСЛ| FIT18'!N4</f>
        <v>45485</v>
      </c>
      <c r="O4" s="116">
        <f>'НСЛ| FIT18'!O4</f>
        <v>45487</v>
      </c>
      <c r="P4" s="116">
        <f>'НСЛ| FIT18'!P4</f>
        <v>45492</v>
      </c>
      <c r="Q4" s="116">
        <f>'НСЛ| FIT18'!Q4</f>
        <v>45494</v>
      </c>
      <c r="R4" s="116">
        <f>'НСЛ| FIT18'!R4</f>
        <v>45499</v>
      </c>
      <c r="S4" s="116">
        <f>'НСЛ| FIT18'!S4</f>
        <v>45501</v>
      </c>
      <c r="T4" s="116">
        <f>'НСЛ| FIT18'!T4</f>
        <v>45505</v>
      </c>
      <c r="U4" s="116">
        <f>'НСЛ| FIT18'!U4</f>
        <v>45506</v>
      </c>
      <c r="V4" s="116">
        <f>'НСЛ| FIT18'!V4</f>
        <v>45508</v>
      </c>
      <c r="W4" s="116">
        <f>'НСЛ| FIT18'!W4</f>
        <v>45513</v>
      </c>
      <c r="X4" s="116">
        <f>'НСЛ| FIT18'!X4</f>
        <v>45515</v>
      </c>
      <c r="Y4" s="116">
        <f>'НСЛ| FIT18'!Y4</f>
        <v>45520</v>
      </c>
      <c r="Z4" s="116">
        <f>'НСЛ| FIT18'!Z4</f>
        <v>45522</v>
      </c>
      <c r="AA4" s="116">
        <f>'НСЛ| FIT18'!AA4</f>
        <v>45526</v>
      </c>
      <c r="AB4" s="116">
        <f>'НСЛ| FIT18'!AB4</f>
        <v>45532</v>
      </c>
      <c r="AC4" s="116">
        <f>'НСЛ| FIT18'!AC4</f>
        <v>45534</v>
      </c>
      <c r="AD4" s="116">
        <f>'НСЛ| FIT18'!AD4</f>
        <v>45536</v>
      </c>
      <c r="AE4" s="116">
        <f>'НСЛ| FIT18'!AE4</f>
        <v>45537</v>
      </c>
      <c r="AF4" s="116">
        <f>'НСЛ| FIT18'!AF4</f>
        <v>45541</v>
      </c>
      <c r="AG4" s="116">
        <f>'НСЛ| FIT18'!AG4</f>
        <v>45543</v>
      </c>
      <c r="AH4" s="116">
        <f>'НСЛ| FIT18'!AH4</f>
        <v>45548</v>
      </c>
      <c r="AI4" s="116">
        <f>'НСЛ| FIT18'!AI4</f>
        <v>45550</v>
      </c>
      <c r="AJ4" s="116">
        <f>'НСЛ| FIT18'!AJ4</f>
        <v>45555</v>
      </c>
      <c r="AK4" s="116">
        <f>'НСЛ| FIT18'!AK4</f>
        <v>45557</v>
      </c>
      <c r="AL4" s="116">
        <f>'НСЛ| FIT18'!AL4</f>
        <v>45562</v>
      </c>
      <c r="AM4" s="116">
        <f>'НСЛ| FIT18'!AM4</f>
        <v>45564</v>
      </c>
    </row>
    <row r="5" spans="1:39" s="33" customFormat="1" ht="26.25" customHeight="1" x14ac:dyDescent="0.2">
      <c r="A5" s="108"/>
      <c r="B5" s="116">
        <f>'НСЛ| FIT18'!B5</f>
        <v>45445</v>
      </c>
      <c r="C5" s="116">
        <f>'НСЛ| FIT18'!C5</f>
        <v>45450</v>
      </c>
      <c r="D5" s="116">
        <f>'НСЛ| FIT18'!D5</f>
        <v>45451</v>
      </c>
      <c r="E5" s="116">
        <f>'НСЛ| FIT18'!E5</f>
        <v>45456</v>
      </c>
      <c r="F5" s="116">
        <f>'НСЛ| FIT18'!F5</f>
        <v>45458</v>
      </c>
      <c r="G5" s="116">
        <f>'НСЛ| FIT18'!G5</f>
        <v>45459</v>
      </c>
      <c r="H5" s="116">
        <f>'НСЛ| FIT18'!H5</f>
        <v>45465</v>
      </c>
      <c r="I5" s="116">
        <f>'НСЛ| FIT18'!I5</f>
        <v>45469</v>
      </c>
      <c r="J5" s="116">
        <f>'НСЛ| FIT18'!J5</f>
        <v>45473</v>
      </c>
      <c r="K5" s="116">
        <f>'НСЛ| FIT18'!K5</f>
        <v>45477</v>
      </c>
      <c r="L5" s="116">
        <f>'НСЛ| FIT18'!L5</f>
        <v>45479</v>
      </c>
      <c r="M5" s="116">
        <f>'НСЛ| FIT18'!M5</f>
        <v>45484</v>
      </c>
      <c r="N5" s="116">
        <f>'НСЛ| FIT18'!N5</f>
        <v>45486</v>
      </c>
      <c r="O5" s="116">
        <f>'НСЛ| FIT18'!O5</f>
        <v>45491</v>
      </c>
      <c r="P5" s="116">
        <f>'НСЛ| FIT18'!P5</f>
        <v>45493</v>
      </c>
      <c r="Q5" s="116">
        <f>'НСЛ| FIT18'!Q5</f>
        <v>45498</v>
      </c>
      <c r="R5" s="116">
        <f>'НСЛ| FIT18'!R5</f>
        <v>45500</v>
      </c>
      <c r="S5" s="116">
        <f>'НСЛ| FIT18'!S5</f>
        <v>45504</v>
      </c>
      <c r="T5" s="116">
        <f>'НСЛ| FIT18'!T5</f>
        <v>45505</v>
      </c>
      <c r="U5" s="116">
        <f>'НСЛ| FIT18'!U5</f>
        <v>45507</v>
      </c>
      <c r="V5" s="116">
        <f>'НСЛ| FIT18'!V5</f>
        <v>45512</v>
      </c>
      <c r="W5" s="116">
        <f>'НСЛ| FIT18'!W5</f>
        <v>45514</v>
      </c>
      <c r="X5" s="116">
        <f>'НСЛ| FIT18'!X5</f>
        <v>45519</v>
      </c>
      <c r="Y5" s="116">
        <f>'НСЛ| FIT18'!Y5</f>
        <v>45521</v>
      </c>
      <c r="Z5" s="116">
        <f>'НСЛ| FIT18'!Z5</f>
        <v>45525</v>
      </c>
      <c r="AA5" s="116">
        <f>'НСЛ| FIT18'!AA5</f>
        <v>45531</v>
      </c>
      <c r="AB5" s="116">
        <f>'НСЛ| FIT18'!AB5</f>
        <v>45533</v>
      </c>
      <c r="AC5" s="116">
        <f>'НСЛ| FIT18'!AC5</f>
        <v>45535</v>
      </c>
      <c r="AD5" s="116">
        <f>'НСЛ| FIT18'!AD5</f>
        <v>45536</v>
      </c>
      <c r="AE5" s="116">
        <f>'НСЛ| FIT18'!AE5</f>
        <v>45540</v>
      </c>
      <c r="AF5" s="116">
        <f>'НСЛ| FIT18'!AF5</f>
        <v>45542</v>
      </c>
      <c r="AG5" s="116">
        <f>'НСЛ| FIT18'!AG5</f>
        <v>45547</v>
      </c>
      <c r="AH5" s="116">
        <f>'НСЛ| FIT18'!AH5</f>
        <v>45549</v>
      </c>
      <c r="AI5" s="116">
        <f>'НСЛ| FIT18'!AI5</f>
        <v>45554</v>
      </c>
      <c r="AJ5" s="116">
        <f>'НСЛ| FIT18'!AJ5</f>
        <v>45556</v>
      </c>
      <c r="AK5" s="116">
        <f>'НСЛ| FIT18'!AK5</f>
        <v>45561</v>
      </c>
      <c r="AL5" s="116">
        <f>'НСЛ| FIT18'!AL5</f>
        <v>45563</v>
      </c>
      <c r="AM5" s="116">
        <f>'НСЛ| FIT18'!AM5</f>
        <v>45565</v>
      </c>
    </row>
    <row r="6" spans="1:39" s="36" customFormat="1" ht="12" customHeight="1" x14ac:dyDescent="0.2">
      <c r="A6" s="164" t="s">
        <v>63</v>
      </c>
    </row>
    <row r="7" spans="1:39" s="36" customFormat="1" ht="12" customHeight="1" x14ac:dyDescent="0.2">
      <c r="A7" s="164">
        <v>1</v>
      </c>
      <c r="B7" s="57">
        <f>'BAR BB| Open rates'!P6*0.9*0.9</f>
        <v>13446</v>
      </c>
      <c r="C7" s="57">
        <f>'BAR BB| Open rates'!Q6*0.9*0.9</f>
        <v>20979</v>
      </c>
      <c r="D7" s="57">
        <f>'BAR BB| Open rates'!R6*0.9*0.9</f>
        <v>16848</v>
      </c>
      <c r="E7" s="57">
        <f>'BAR BB| Open rates'!S6*0.9*0.9</f>
        <v>13446</v>
      </c>
      <c r="F7" s="57">
        <f>'BAR BB| Open rates'!T6*0.9*0.9</f>
        <v>16848</v>
      </c>
      <c r="G7" s="57">
        <f>'BAR BB| Open rates'!U6*0.9*0.9</f>
        <v>13446</v>
      </c>
      <c r="H7" s="57">
        <f>'BAR BB| Open rates'!V6*0.9*0.9</f>
        <v>24219</v>
      </c>
      <c r="I7" s="57">
        <f>'BAR BB| Open rates'!W6*0.9*0.9</f>
        <v>13446</v>
      </c>
      <c r="J7" s="57">
        <f>'BAR BB| Open rates'!X6*0.9*0.9</f>
        <v>16848</v>
      </c>
      <c r="K7" s="57">
        <f>'BAR BB| Open rates'!Y6*0.9*0.9</f>
        <v>20979</v>
      </c>
      <c r="L7" s="57">
        <f>'BAR BB| Open rates'!Z6*0.9*0.9</f>
        <v>24219</v>
      </c>
      <c r="M7" s="57">
        <f>'BAR BB| Open rates'!AA6*0.9*0.9</f>
        <v>20979</v>
      </c>
      <c r="N7" s="57">
        <f>'BAR BB| Open rates'!AB6*0.9*0.9</f>
        <v>24219</v>
      </c>
      <c r="O7" s="57">
        <f>'BAR BB| Open rates'!AC6*0.9*0.9</f>
        <v>20979</v>
      </c>
      <c r="P7" s="57">
        <f>'BAR BB| Open rates'!AD6*0.9*0.9</f>
        <v>24219</v>
      </c>
      <c r="Q7" s="57">
        <f>'BAR BB| Open rates'!AE6*0.9*0.9</f>
        <v>20979</v>
      </c>
      <c r="R7" s="57">
        <f>'BAR BB| Open rates'!AF6*0.9*0.9</f>
        <v>24219</v>
      </c>
      <c r="S7" s="57">
        <f>'BAR BB| Open rates'!AG6*0.9*0.9</f>
        <v>20979</v>
      </c>
      <c r="T7" s="57">
        <f>'BAR BB| Open rates'!AH6*0.9*0.9</f>
        <v>24219</v>
      </c>
      <c r="U7" s="57">
        <f>'BAR BB| Open rates'!AI6*0.9*0.9</f>
        <v>28917</v>
      </c>
      <c r="V7" s="57">
        <f>'BAR BB| Open rates'!AJ6*0.9*0.9</f>
        <v>24219</v>
      </c>
      <c r="W7" s="57">
        <f>'BAR BB| Open rates'!AK6*0.9*0.9</f>
        <v>28917</v>
      </c>
      <c r="X7" s="57">
        <f>'BAR BB| Open rates'!AL6*0.9*0.9</f>
        <v>24219</v>
      </c>
      <c r="Y7" s="57">
        <f>'BAR BB| Open rates'!AM6*0.9*0.9</f>
        <v>28917</v>
      </c>
      <c r="Z7" s="57">
        <f>'BAR BB| Open rates'!AN6*0.9*0.9</f>
        <v>28917</v>
      </c>
      <c r="AA7" s="57">
        <f>'BAR BB| Open rates'!AO6*0.9*0.9</f>
        <v>48519</v>
      </c>
      <c r="AB7" s="57">
        <f>'BAR BB| Open rates'!AP6*0.9*0.9</f>
        <v>28917</v>
      </c>
      <c r="AC7" s="57">
        <f>'BAR BB| Open rates'!AQ6*0.9*0.9</f>
        <v>28917</v>
      </c>
      <c r="AD7" s="57">
        <f>'BAR BB| Open rates'!AR6*0.9*0.9</f>
        <v>20979</v>
      </c>
      <c r="AE7" s="57">
        <f>'BAR BB| Open rates'!AS6*0.9*0.9</f>
        <v>16848</v>
      </c>
      <c r="AF7" s="57">
        <f>'BAR BB| Open rates'!AT6*0.9*0.9</f>
        <v>20979</v>
      </c>
      <c r="AG7" s="57">
        <f>'BAR BB| Open rates'!AU6*0.9*0.9</f>
        <v>16848</v>
      </c>
      <c r="AH7" s="57">
        <f>'BAR BB| Open rates'!AV6*0.9*0.9</f>
        <v>20979</v>
      </c>
      <c r="AI7" s="57">
        <f>'BAR BB| Open rates'!AW6*0.9*0.9</f>
        <v>16848</v>
      </c>
      <c r="AJ7" s="57">
        <f>'BAR BB| Open rates'!AX6*0.9*0.9</f>
        <v>20979</v>
      </c>
      <c r="AK7" s="57">
        <f>'BAR BB| Open rates'!AY6*0.9*0.9</f>
        <v>16848</v>
      </c>
      <c r="AL7" s="57">
        <f>'BAR BB| Open rates'!AZ6*0.9*0.9</f>
        <v>20979</v>
      </c>
      <c r="AM7" s="57">
        <f>'BAR BB| Open rates'!BA6*0.9*0.9</f>
        <v>16848</v>
      </c>
    </row>
    <row r="8" spans="1:39" s="36" customFormat="1" ht="12" customHeight="1" x14ac:dyDescent="0.2">
      <c r="A8" s="164">
        <v>2</v>
      </c>
      <c r="B8" s="57">
        <f>'BAR BB| Open rates'!P7*0.9*0.9</f>
        <v>15066</v>
      </c>
      <c r="C8" s="57">
        <f>'BAR BB| Open rates'!Q7*0.9*0.9</f>
        <v>22599</v>
      </c>
      <c r="D8" s="57">
        <f>'BAR BB| Open rates'!R7*0.9*0.9</f>
        <v>18468</v>
      </c>
      <c r="E8" s="57">
        <f>'BAR BB| Open rates'!S7*0.9*0.9</f>
        <v>15066</v>
      </c>
      <c r="F8" s="57">
        <f>'BAR BB| Open rates'!T7*0.9*0.9</f>
        <v>18468</v>
      </c>
      <c r="G8" s="57">
        <f>'BAR BB| Open rates'!U7*0.9*0.9</f>
        <v>15066</v>
      </c>
      <c r="H8" s="57">
        <f>'BAR BB| Open rates'!V7*0.9*0.9</f>
        <v>25839</v>
      </c>
      <c r="I8" s="57">
        <f>'BAR BB| Open rates'!W7*0.9*0.9</f>
        <v>15066</v>
      </c>
      <c r="J8" s="57">
        <f>'BAR BB| Open rates'!X7*0.9*0.9</f>
        <v>18468</v>
      </c>
      <c r="K8" s="57">
        <f>'BAR BB| Open rates'!Y7*0.9*0.9</f>
        <v>22599</v>
      </c>
      <c r="L8" s="57">
        <f>'BAR BB| Open rates'!Z7*0.9*0.9</f>
        <v>25839</v>
      </c>
      <c r="M8" s="57">
        <f>'BAR BB| Open rates'!AA7*0.9*0.9</f>
        <v>22599</v>
      </c>
      <c r="N8" s="57">
        <f>'BAR BB| Open rates'!AB7*0.9*0.9</f>
        <v>25839</v>
      </c>
      <c r="O8" s="57">
        <f>'BAR BB| Open rates'!AC7*0.9*0.9</f>
        <v>22599</v>
      </c>
      <c r="P8" s="57">
        <f>'BAR BB| Open rates'!AD7*0.9*0.9</f>
        <v>25839</v>
      </c>
      <c r="Q8" s="57">
        <f>'BAR BB| Open rates'!AE7*0.9*0.9</f>
        <v>22599</v>
      </c>
      <c r="R8" s="57">
        <f>'BAR BB| Open rates'!AF7*0.9*0.9</f>
        <v>25839</v>
      </c>
      <c r="S8" s="57">
        <f>'BAR BB| Open rates'!AG7*0.9*0.9</f>
        <v>22599</v>
      </c>
      <c r="T8" s="57">
        <f>'BAR BB| Open rates'!AH7*0.9*0.9</f>
        <v>25839</v>
      </c>
      <c r="U8" s="57">
        <f>'BAR BB| Open rates'!AI7*0.9*0.9</f>
        <v>30537</v>
      </c>
      <c r="V8" s="57">
        <f>'BAR BB| Open rates'!AJ7*0.9*0.9</f>
        <v>25839</v>
      </c>
      <c r="W8" s="57">
        <f>'BAR BB| Open rates'!AK7*0.9*0.9</f>
        <v>30537</v>
      </c>
      <c r="X8" s="57">
        <f>'BAR BB| Open rates'!AL7*0.9*0.9</f>
        <v>25839</v>
      </c>
      <c r="Y8" s="57">
        <f>'BAR BB| Open rates'!AM7*0.9*0.9</f>
        <v>30537</v>
      </c>
      <c r="Z8" s="57">
        <f>'BAR BB| Open rates'!AN7*0.9*0.9</f>
        <v>30537</v>
      </c>
      <c r="AA8" s="57">
        <f>'BAR BB| Open rates'!AO7*0.9*0.9</f>
        <v>50139</v>
      </c>
      <c r="AB8" s="57">
        <f>'BAR BB| Open rates'!AP7*0.9*0.9</f>
        <v>30537</v>
      </c>
      <c r="AC8" s="57">
        <f>'BAR BB| Open rates'!AQ7*0.9*0.9</f>
        <v>30537</v>
      </c>
      <c r="AD8" s="57">
        <f>'BAR BB| Open rates'!AR7*0.9*0.9</f>
        <v>22599</v>
      </c>
      <c r="AE8" s="57">
        <f>'BAR BB| Open rates'!AS7*0.9*0.9</f>
        <v>18468</v>
      </c>
      <c r="AF8" s="57">
        <f>'BAR BB| Open rates'!AT7*0.9*0.9</f>
        <v>22599</v>
      </c>
      <c r="AG8" s="57">
        <f>'BAR BB| Open rates'!AU7*0.9*0.9</f>
        <v>18468</v>
      </c>
      <c r="AH8" s="57">
        <f>'BAR BB| Open rates'!AV7*0.9*0.9</f>
        <v>22599</v>
      </c>
      <c r="AI8" s="57">
        <f>'BAR BB| Open rates'!AW7*0.9*0.9</f>
        <v>18468</v>
      </c>
      <c r="AJ8" s="57">
        <f>'BAR BB| Open rates'!AX7*0.9*0.9</f>
        <v>22599</v>
      </c>
      <c r="AK8" s="57">
        <f>'BAR BB| Open rates'!AY7*0.9*0.9</f>
        <v>18468</v>
      </c>
      <c r="AL8" s="57">
        <f>'BAR BB| Open rates'!AZ7*0.9*0.9</f>
        <v>22599</v>
      </c>
      <c r="AM8" s="57">
        <f>'BAR BB| Open rates'!BA7*0.9*0.9</f>
        <v>18468</v>
      </c>
    </row>
    <row r="9" spans="1:39" s="36" customFormat="1" ht="12" customHeight="1" x14ac:dyDescent="0.2">
      <c r="A9" s="164" t="s">
        <v>175</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row>
    <row r="10" spans="1:39" s="36" customFormat="1" ht="12" customHeight="1" x14ac:dyDescent="0.2">
      <c r="A10" s="164">
        <v>1</v>
      </c>
      <c r="B10" s="57">
        <f>'BAR BB| Open rates'!P9*0.9*0.9</f>
        <v>15876</v>
      </c>
      <c r="C10" s="57">
        <f>'BAR BB| Open rates'!Q9*0.9*0.9</f>
        <v>23409</v>
      </c>
      <c r="D10" s="57">
        <f>'BAR BB| Open rates'!R9*0.9*0.9</f>
        <v>19278</v>
      </c>
      <c r="E10" s="57">
        <f>'BAR BB| Open rates'!S9*0.9*0.9</f>
        <v>15876</v>
      </c>
      <c r="F10" s="57">
        <f>'BAR BB| Open rates'!T9*0.9*0.9</f>
        <v>19278</v>
      </c>
      <c r="G10" s="57">
        <f>'BAR BB| Open rates'!U9*0.9*0.9</f>
        <v>15876</v>
      </c>
      <c r="H10" s="57">
        <f>'BAR BB| Open rates'!V9*0.9*0.9</f>
        <v>26649</v>
      </c>
      <c r="I10" s="57">
        <f>'BAR BB| Open rates'!W9*0.9*0.9</f>
        <v>15876</v>
      </c>
      <c r="J10" s="57">
        <f>'BAR BB| Open rates'!X9*0.9*0.9</f>
        <v>19278</v>
      </c>
      <c r="K10" s="57">
        <f>'BAR BB| Open rates'!Y9*0.9*0.9</f>
        <v>23409</v>
      </c>
      <c r="L10" s="57">
        <f>'BAR BB| Open rates'!Z9*0.9*0.9</f>
        <v>26649</v>
      </c>
      <c r="M10" s="57">
        <f>'BAR BB| Open rates'!AA9*0.9*0.9</f>
        <v>23409</v>
      </c>
      <c r="N10" s="57">
        <f>'BAR BB| Open rates'!AB9*0.9*0.9</f>
        <v>26649</v>
      </c>
      <c r="O10" s="57">
        <f>'BAR BB| Open rates'!AC9*0.9*0.9</f>
        <v>23409</v>
      </c>
      <c r="P10" s="57">
        <f>'BAR BB| Open rates'!AD9*0.9*0.9</f>
        <v>26649</v>
      </c>
      <c r="Q10" s="57">
        <f>'BAR BB| Open rates'!AE9*0.9*0.9</f>
        <v>23409</v>
      </c>
      <c r="R10" s="57">
        <f>'BAR BB| Open rates'!AF9*0.9*0.9</f>
        <v>26649</v>
      </c>
      <c r="S10" s="57">
        <f>'BAR BB| Open rates'!AG9*0.9*0.9</f>
        <v>23409</v>
      </c>
      <c r="T10" s="57">
        <f>'BAR BB| Open rates'!AH9*0.9*0.9</f>
        <v>26649</v>
      </c>
      <c r="U10" s="57">
        <f>'BAR BB| Open rates'!AI9*0.9*0.9</f>
        <v>31347</v>
      </c>
      <c r="V10" s="57">
        <f>'BAR BB| Open rates'!AJ9*0.9*0.9</f>
        <v>26649</v>
      </c>
      <c r="W10" s="57">
        <f>'BAR BB| Open rates'!AK9*0.9*0.9</f>
        <v>31347</v>
      </c>
      <c r="X10" s="57">
        <f>'BAR BB| Open rates'!AL9*0.9*0.9</f>
        <v>26649</v>
      </c>
      <c r="Y10" s="57">
        <f>'BAR BB| Open rates'!AM9*0.9*0.9</f>
        <v>31347</v>
      </c>
      <c r="Z10" s="57">
        <f>'BAR BB| Open rates'!AN9*0.9*0.9</f>
        <v>31347</v>
      </c>
      <c r="AA10" s="57">
        <f>'BAR BB| Open rates'!AO9*0.9*0.9</f>
        <v>50949</v>
      </c>
      <c r="AB10" s="57">
        <f>'BAR BB| Open rates'!AP9*0.9*0.9</f>
        <v>31347</v>
      </c>
      <c r="AC10" s="57">
        <f>'BAR BB| Open rates'!AQ9*0.9*0.9</f>
        <v>31347</v>
      </c>
      <c r="AD10" s="57">
        <f>'BAR BB| Open rates'!AR9*0.9*0.9</f>
        <v>23409</v>
      </c>
      <c r="AE10" s="57">
        <f>'BAR BB| Open rates'!AS9*0.9*0.9</f>
        <v>19278</v>
      </c>
      <c r="AF10" s="57">
        <f>'BAR BB| Open rates'!AT9*0.9*0.9</f>
        <v>23409</v>
      </c>
      <c r="AG10" s="57">
        <f>'BAR BB| Open rates'!AU9*0.9*0.9</f>
        <v>19278</v>
      </c>
      <c r="AH10" s="57">
        <f>'BAR BB| Open rates'!AV9*0.9*0.9</f>
        <v>23409</v>
      </c>
      <c r="AI10" s="57">
        <f>'BAR BB| Open rates'!AW9*0.9*0.9</f>
        <v>19278</v>
      </c>
      <c r="AJ10" s="57">
        <f>'BAR BB| Open rates'!AX9*0.9*0.9</f>
        <v>23409</v>
      </c>
      <c r="AK10" s="57">
        <f>'BAR BB| Open rates'!AY9*0.9*0.9</f>
        <v>19278</v>
      </c>
      <c r="AL10" s="57">
        <f>'BAR BB| Open rates'!AZ9*0.9*0.9</f>
        <v>23409</v>
      </c>
      <c r="AM10" s="57">
        <f>'BAR BB| Open rates'!BA9*0.9*0.9</f>
        <v>19278</v>
      </c>
    </row>
    <row r="11" spans="1:39" s="36" customFormat="1" ht="12" customHeight="1" x14ac:dyDescent="0.2">
      <c r="A11" s="164">
        <v>2</v>
      </c>
      <c r="B11" s="57">
        <f>'BAR BB| Open rates'!P10*0.9*0.9</f>
        <v>17496</v>
      </c>
      <c r="C11" s="57">
        <f>'BAR BB| Open rates'!Q10*0.9*0.9</f>
        <v>25029</v>
      </c>
      <c r="D11" s="57">
        <f>'BAR BB| Open rates'!R10*0.9*0.9</f>
        <v>20898</v>
      </c>
      <c r="E11" s="57">
        <f>'BAR BB| Open rates'!S10*0.9*0.9</f>
        <v>17496</v>
      </c>
      <c r="F11" s="57">
        <f>'BAR BB| Open rates'!T10*0.9*0.9</f>
        <v>20898</v>
      </c>
      <c r="G11" s="57">
        <f>'BAR BB| Open rates'!U10*0.9*0.9</f>
        <v>17496</v>
      </c>
      <c r="H11" s="57">
        <f>'BAR BB| Open rates'!V10*0.9*0.9</f>
        <v>28269</v>
      </c>
      <c r="I11" s="57">
        <f>'BAR BB| Open rates'!W10*0.9*0.9</f>
        <v>17496</v>
      </c>
      <c r="J11" s="57">
        <f>'BAR BB| Open rates'!X10*0.9*0.9</f>
        <v>20898</v>
      </c>
      <c r="K11" s="57">
        <f>'BAR BB| Open rates'!Y10*0.9*0.9</f>
        <v>25029</v>
      </c>
      <c r="L11" s="57">
        <f>'BAR BB| Open rates'!Z10*0.9*0.9</f>
        <v>28269</v>
      </c>
      <c r="M11" s="57">
        <f>'BAR BB| Open rates'!AA10*0.9*0.9</f>
        <v>25029</v>
      </c>
      <c r="N11" s="57">
        <f>'BAR BB| Open rates'!AB10*0.9*0.9</f>
        <v>28269</v>
      </c>
      <c r="O11" s="57">
        <f>'BAR BB| Open rates'!AC10*0.9*0.9</f>
        <v>25029</v>
      </c>
      <c r="P11" s="57">
        <f>'BAR BB| Open rates'!AD10*0.9*0.9</f>
        <v>28269</v>
      </c>
      <c r="Q11" s="57">
        <f>'BAR BB| Open rates'!AE10*0.9*0.9</f>
        <v>25029</v>
      </c>
      <c r="R11" s="57">
        <f>'BAR BB| Open rates'!AF10*0.9*0.9</f>
        <v>28269</v>
      </c>
      <c r="S11" s="57">
        <f>'BAR BB| Open rates'!AG10*0.9*0.9</f>
        <v>25029</v>
      </c>
      <c r="T11" s="57">
        <f>'BAR BB| Open rates'!AH10*0.9*0.9</f>
        <v>28269</v>
      </c>
      <c r="U11" s="57">
        <f>'BAR BB| Open rates'!AI10*0.9*0.9</f>
        <v>32967</v>
      </c>
      <c r="V11" s="57">
        <f>'BAR BB| Open rates'!AJ10*0.9*0.9</f>
        <v>28269</v>
      </c>
      <c r="W11" s="57">
        <f>'BAR BB| Open rates'!AK10*0.9*0.9</f>
        <v>32967</v>
      </c>
      <c r="X11" s="57">
        <f>'BAR BB| Open rates'!AL10*0.9*0.9</f>
        <v>28269</v>
      </c>
      <c r="Y11" s="57">
        <f>'BAR BB| Open rates'!AM10*0.9*0.9</f>
        <v>32967</v>
      </c>
      <c r="Z11" s="57">
        <f>'BAR BB| Open rates'!AN10*0.9*0.9</f>
        <v>32967</v>
      </c>
      <c r="AA11" s="57">
        <f>'BAR BB| Open rates'!AO10*0.9*0.9</f>
        <v>52569</v>
      </c>
      <c r="AB11" s="57">
        <f>'BAR BB| Open rates'!AP10*0.9*0.9</f>
        <v>32967</v>
      </c>
      <c r="AC11" s="57">
        <f>'BAR BB| Open rates'!AQ10*0.9*0.9</f>
        <v>32967</v>
      </c>
      <c r="AD11" s="57">
        <f>'BAR BB| Open rates'!AR10*0.9*0.9</f>
        <v>25029</v>
      </c>
      <c r="AE11" s="57">
        <f>'BAR BB| Open rates'!AS10*0.9*0.9</f>
        <v>20898</v>
      </c>
      <c r="AF11" s="57">
        <f>'BAR BB| Open rates'!AT10*0.9*0.9</f>
        <v>25029</v>
      </c>
      <c r="AG11" s="57">
        <f>'BAR BB| Open rates'!AU10*0.9*0.9</f>
        <v>20898</v>
      </c>
      <c r="AH11" s="57">
        <f>'BAR BB| Open rates'!AV10*0.9*0.9</f>
        <v>25029</v>
      </c>
      <c r="AI11" s="57">
        <f>'BAR BB| Open rates'!AW10*0.9*0.9</f>
        <v>20898</v>
      </c>
      <c r="AJ11" s="57">
        <f>'BAR BB| Open rates'!AX10*0.9*0.9</f>
        <v>25029</v>
      </c>
      <c r="AK11" s="57">
        <f>'BAR BB| Open rates'!AY10*0.9*0.9</f>
        <v>20898</v>
      </c>
      <c r="AL11" s="57">
        <f>'BAR BB| Open rates'!AZ10*0.9*0.9</f>
        <v>25029</v>
      </c>
      <c r="AM11" s="57">
        <f>'BAR BB| Open rates'!BA10*0.9*0.9</f>
        <v>20898</v>
      </c>
    </row>
    <row r="12" spans="1:39" s="36" customFormat="1" ht="12" customHeight="1" x14ac:dyDescent="0.2">
      <c r="A12" s="164" t="s">
        <v>176</v>
      </c>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row>
    <row r="13" spans="1:39" s="36" customFormat="1" ht="12" customHeight="1" x14ac:dyDescent="0.2">
      <c r="A13" s="164">
        <v>1</v>
      </c>
      <c r="B13" s="57">
        <f>'BAR BB| Open rates'!P12*0.9*0.9</f>
        <v>19035</v>
      </c>
      <c r="C13" s="57">
        <f>'BAR BB| Open rates'!Q12*0.9*0.9</f>
        <v>26568</v>
      </c>
      <c r="D13" s="57">
        <f>'BAR BB| Open rates'!R12*0.9*0.9</f>
        <v>22437</v>
      </c>
      <c r="E13" s="57">
        <f>'BAR BB| Open rates'!S12*0.9*0.9</f>
        <v>19035</v>
      </c>
      <c r="F13" s="57">
        <f>'BAR BB| Open rates'!T12*0.9*0.9</f>
        <v>22437</v>
      </c>
      <c r="G13" s="57">
        <f>'BAR BB| Open rates'!U12*0.9*0.9</f>
        <v>19035</v>
      </c>
      <c r="H13" s="57">
        <f>'BAR BB| Open rates'!V12*0.9*0.9</f>
        <v>29808</v>
      </c>
      <c r="I13" s="57">
        <f>'BAR BB| Open rates'!W12*0.9*0.9</f>
        <v>19035</v>
      </c>
      <c r="J13" s="57">
        <f>'BAR BB| Open rates'!X12*0.9*0.9</f>
        <v>22437</v>
      </c>
      <c r="K13" s="57">
        <f>'BAR BB| Open rates'!Y12*0.9*0.9</f>
        <v>26568</v>
      </c>
      <c r="L13" s="57">
        <f>'BAR BB| Open rates'!Z12*0.9*0.9</f>
        <v>29808</v>
      </c>
      <c r="M13" s="57">
        <f>'BAR BB| Open rates'!AA12*0.9*0.9</f>
        <v>26568</v>
      </c>
      <c r="N13" s="57">
        <f>'BAR BB| Open rates'!AB12*0.9*0.9</f>
        <v>29808</v>
      </c>
      <c r="O13" s="57">
        <f>'BAR BB| Open rates'!AC12*0.9*0.9</f>
        <v>26568</v>
      </c>
      <c r="P13" s="57">
        <f>'BAR BB| Open rates'!AD12*0.9*0.9</f>
        <v>29808</v>
      </c>
      <c r="Q13" s="57">
        <f>'BAR BB| Open rates'!AE12*0.9*0.9</f>
        <v>26568</v>
      </c>
      <c r="R13" s="57">
        <f>'BAR BB| Open rates'!AF12*0.9*0.9</f>
        <v>29808</v>
      </c>
      <c r="S13" s="57">
        <f>'BAR BB| Open rates'!AG12*0.9*0.9</f>
        <v>26568</v>
      </c>
      <c r="T13" s="57">
        <f>'BAR BB| Open rates'!AH12*0.9*0.9</f>
        <v>29808</v>
      </c>
      <c r="U13" s="57">
        <f>'BAR BB| Open rates'!AI12*0.9*0.9</f>
        <v>34506</v>
      </c>
      <c r="V13" s="57">
        <f>'BAR BB| Open rates'!AJ12*0.9*0.9</f>
        <v>29808</v>
      </c>
      <c r="W13" s="57">
        <f>'BAR BB| Open rates'!AK12*0.9*0.9</f>
        <v>34506</v>
      </c>
      <c r="X13" s="57">
        <f>'BAR BB| Open rates'!AL12*0.9*0.9</f>
        <v>29808</v>
      </c>
      <c r="Y13" s="57">
        <f>'BAR BB| Open rates'!AM12*0.9*0.9</f>
        <v>34506</v>
      </c>
      <c r="Z13" s="57">
        <f>'BAR BB| Open rates'!AN12*0.9*0.9</f>
        <v>34506</v>
      </c>
      <c r="AA13" s="57">
        <f>'BAR BB| Open rates'!AO12*0.9*0.9</f>
        <v>54108</v>
      </c>
      <c r="AB13" s="57">
        <f>'BAR BB| Open rates'!AP12*0.9*0.9</f>
        <v>34506</v>
      </c>
      <c r="AC13" s="57">
        <f>'BAR BB| Open rates'!AQ12*0.9*0.9</f>
        <v>34506</v>
      </c>
      <c r="AD13" s="57">
        <f>'BAR BB| Open rates'!AR12*0.9*0.9</f>
        <v>26568</v>
      </c>
      <c r="AE13" s="57">
        <f>'BAR BB| Open rates'!AS12*0.9*0.9</f>
        <v>22437</v>
      </c>
      <c r="AF13" s="57">
        <f>'BAR BB| Open rates'!AT12*0.9*0.9</f>
        <v>26568</v>
      </c>
      <c r="AG13" s="57">
        <f>'BAR BB| Open rates'!AU12*0.9*0.9</f>
        <v>22437</v>
      </c>
      <c r="AH13" s="57">
        <f>'BAR BB| Open rates'!AV12*0.9*0.9</f>
        <v>26568</v>
      </c>
      <c r="AI13" s="57">
        <f>'BAR BB| Open rates'!AW12*0.9*0.9</f>
        <v>22437</v>
      </c>
      <c r="AJ13" s="57">
        <f>'BAR BB| Open rates'!AX12*0.9*0.9</f>
        <v>26568</v>
      </c>
      <c r="AK13" s="57">
        <f>'BAR BB| Open rates'!AY12*0.9*0.9</f>
        <v>22437</v>
      </c>
      <c r="AL13" s="57">
        <f>'BAR BB| Open rates'!AZ12*0.9*0.9</f>
        <v>26568</v>
      </c>
      <c r="AM13" s="57">
        <f>'BAR BB| Open rates'!BA12*0.9*0.9</f>
        <v>22437</v>
      </c>
    </row>
    <row r="14" spans="1:39" s="36" customFormat="1" ht="12" customHeight="1" x14ac:dyDescent="0.2">
      <c r="A14" s="164">
        <v>2</v>
      </c>
      <c r="B14" s="57">
        <f>'BAR BB| Open rates'!P13*0.9*0.9</f>
        <v>20655</v>
      </c>
      <c r="C14" s="57">
        <f>'BAR BB| Open rates'!Q13*0.9*0.9</f>
        <v>28188</v>
      </c>
      <c r="D14" s="57">
        <f>'BAR BB| Open rates'!R13*0.9*0.9</f>
        <v>24057</v>
      </c>
      <c r="E14" s="57">
        <f>'BAR BB| Open rates'!S13*0.9*0.9</f>
        <v>20655</v>
      </c>
      <c r="F14" s="57">
        <f>'BAR BB| Open rates'!T13*0.9*0.9</f>
        <v>24057</v>
      </c>
      <c r="G14" s="57">
        <f>'BAR BB| Open rates'!U13*0.9*0.9</f>
        <v>20655</v>
      </c>
      <c r="H14" s="57">
        <f>'BAR BB| Open rates'!V13*0.9*0.9</f>
        <v>31428</v>
      </c>
      <c r="I14" s="57">
        <f>'BAR BB| Open rates'!W13*0.9*0.9</f>
        <v>20655</v>
      </c>
      <c r="J14" s="57">
        <f>'BAR BB| Open rates'!X13*0.9*0.9</f>
        <v>24057</v>
      </c>
      <c r="K14" s="57">
        <f>'BAR BB| Open rates'!Y13*0.9*0.9</f>
        <v>28188</v>
      </c>
      <c r="L14" s="57">
        <f>'BAR BB| Open rates'!Z13*0.9*0.9</f>
        <v>31428</v>
      </c>
      <c r="M14" s="57">
        <f>'BAR BB| Open rates'!AA13*0.9*0.9</f>
        <v>28188</v>
      </c>
      <c r="N14" s="57">
        <f>'BAR BB| Open rates'!AB13*0.9*0.9</f>
        <v>31428</v>
      </c>
      <c r="O14" s="57">
        <f>'BAR BB| Open rates'!AC13*0.9*0.9</f>
        <v>28188</v>
      </c>
      <c r="P14" s="57">
        <f>'BAR BB| Open rates'!AD13*0.9*0.9</f>
        <v>31428</v>
      </c>
      <c r="Q14" s="57">
        <f>'BAR BB| Open rates'!AE13*0.9*0.9</f>
        <v>28188</v>
      </c>
      <c r="R14" s="57">
        <f>'BAR BB| Open rates'!AF13*0.9*0.9</f>
        <v>31428</v>
      </c>
      <c r="S14" s="57">
        <f>'BAR BB| Open rates'!AG13*0.9*0.9</f>
        <v>28188</v>
      </c>
      <c r="T14" s="57">
        <f>'BAR BB| Open rates'!AH13*0.9*0.9</f>
        <v>31428</v>
      </c>
      <c r="U14" s="57">
        <f>'BAR BB| Open rates'!AI13*0.9*0.9</f>
        <v>36126</v>
      </c>
      <c r="V14" s="57">
        <f>'BAR BB| Open rates'!AJ13*0.9*0.9</f>
        <v>31428</v>
      </c>
      <c r="W14" s="57">
        <f>'BAR BB| Open rates'!AK13*0.9*0.9</f>
        <v>36126</v>
      </c>
      <c r="X14" s="57">
        <f>'BAR BB| Open rates'!AL13*0.9*0.9</f>
        <v>31428</v>
      </c>
      <c r="Y14" s="57">
        <f>'BAR BB| Open rates'!AM13*0.9*0.9</f>
        <v>36126</v>
      </c>
      <c r="Z14" s="57">
        <f>'BAR BB| Open rates'!AN13*0.9*0.9</f>
        <v>36126</v>
      </c>
      <c r="AA14" s="57">
        <f>'BAR BB| Open rates'!AO13*0.9*0.9</f>
        <v>55728</v>
      </c>
      <c r="AB14" s="57">
        <f>'BAR BB| Open rates'!AP13*0.9*0.9</f>
        <v>36126</v>
      </c>
      <c r="AC14" s="57">
        <f>'BAR BB| Open rates'!AQ13*0.9*0.9</f>
        <v>36126</v>
      </c>
      <c r="AD14" s="57">
        <f>'BAR BB| Open rates'!AR13*0.9*0.9</f>
        <v>28188</v>
      </c>
      <c r="AE14" s="57">
        <f>'BAR BB| Open rates'!AS13*0.9*0.9</f>
        <v>24057</v>
      </c>
      <c r="AF14" s="57">
        <f>'BAR BB| Open rates'!AT13*0.9*0.9</f>
        <v>28188</v>
      </c>
      <c r="AG14" s="57">
        <f>'BAR BB| Open rates'!AU13*0.9*0.9</f>
        <v>24057</v>
      </c>
      <c r="AH14" s="57">
        <f>'BAR BB| Open rates'!AV13*0.9*0.9</f>
        <v>28188</v>
      </c>
      <c r="AI14" s="57">
        <f>'BAR BB| Open rates'!AW13*0.9*0.9</f>
        <v>24057</v>
      </c>
      <c r="AJ14" s="57">
        <f>'BAR BB| Open rates'!AX13*0.9*0.9</f>
        <v>28188</v>
      </c>
      <c r="AK14" s="57">
        <f>'BAR BB| Open rates'!AY13*0.9*0.9</f>
        <v>24057</v>
      </c>
      <c r="AL14" s="57">
        <f>'BAR BB| Open rates'!AZ13*0.9*0.9</f>
        <v>28188</v>
      </c>
      <c r="AM14" s="57">
        <f>'BAR BB| Open rates'!BA13*0.9*0.9</f>
        <v>24057</v>
      </c>
    </row>
    <row r="15" spans="1:39" ht="13.5" customHeight="1" thickBot="1" x14ac:dyDescent="0.25"/>
    <row r="16" spans="1:39" ht="147.75" customHeight="1" thickBot="1" x14ac:dyDescent="0.25">
      <c r="A16" s="263" t="s">
        <v>357</v>
      </c>
      <c r="B16" s="245"/>
      <c r="C16" s="245"/>
      <c r="D16" s="245"/>
      <c r="E16" s="245"/>
      <c r="F16" s="245"/>
      <c r="G16" s="245"/>
      <c r="H16" s="245"/>
      <c r="I16" s="245"/>
      <c r="J16" s="245"/>
      <c r="K16" s="245"/>
      <c r="L16" s="245"/>
      <c r="M16" s="245"/>
      <c r="N16" s="245"/>
    </row>
    <row r="17" spans="1:14" ht="12" customHeight="1" x14ac:dyDescent="0.2">
      <c r="B17" s="245"/>
      <c r="C17" s="246"/>
      <c r="D17" s="246"/>
      <c r="E17" s="246"/>
      <c r="F17" s="246"/>
      <c r="G17" s="246"/>
      <c r="H17" s="246"/>
      <c r="I17" s="246"/>
      <c r="J17" s="246"/>
      <c r="K17" s="246"/>
      <c r="L17" s="245"/>
      <c r="M17" s="245"/>
      <c r="N17" s="245"/>
    </row>
    <row r="18" spans="1:14" x14ac:dyDescent="0.2">
      <c r="A18" s="98" t="s">
        <v>83</v>
      </c>
      <c r="B18" s="245"/>
      <c r="C18" s="246"/>
      <c r="D18" s="246"/>
      <c r="E18" s="246"/>
      <c r="F18" s="246"/>
      <c r="G18" s="246"/>
      <c r="H18" s="246"/>
      <c r="I18" s="246"/>
      <c r="J18" s="246"/>
      <c r="K18" s="246"/>
      <c r="L18" s="245"/>
      <c r="M18" s="245"/>
      <c r="N18" s="245"/>
    </row>
    <row r="19" spans="1:14" ht="34.5" customHeight="1" x14ac:dyDescent="0.2">
      <c r="A19" s="139" t="s">
        <v>331</v>
      </c>
      <c r="B19" s="245"/>
      <c r="C19" s="246"/>
      <c r="D19" s="246"/>
      <c r="E19" s="246"/>
      <c r="F19" s="246"/>
      <c r="G19" s="246"/>
      <c r="H19" s="246"/>
      <c r="I19" s="246"/>
      <c r="J19" s="246"/>
      <c r="K19" s="246"/>
      <c r="L19" s="245"/>
      <c r="M19" s="245"/>
      <c r="N19" s="245"/>
    </row>
    <row r="20" spans="1:14" ht="24" x14ac:dyDescent="0.2">
      <c r="A20" s="139" t="s">
        <v>332</v>
      </c>
      <c r="B20" s="245"/>
      <c r="C20" s="246"/>
      <c r="D20" s="246"/>
      <c r="E20" s="246"/>
      <c r="F20" s="246"/>
      <c r="G20" s="246"/>
      <c r="H20" s="246"/>
      <c r="I20" s="246"/>
      <c r="J20" s="246"/>
      <c r="K20" s="246"/>
      <c r="L20" s="245"/>
      <c r="M20" s="245"/>
      <c r="N20" s="245"/>
    </row>
    <row r="21" spans="1:14" x14ac:dyDescent="0.2">
      <c r="A21" s="6"/>
      <c r="B21" s="245"/>
      <c r="C21" s="246"/>
      <c r="D21" s="246"/>
      <c r="E21" s="246"/>
      <c r="F21" s="246"/>
      <c r="G21" s="246"/>
      <c r="H21" s="246"/>
      <c r="I21" s="246"/>
      <c r="J21" s="246"/>
      <c r="K21" s="246"/>
      <c r="L21" s="245"/>
      <c r="M21" s="245"/>
      <c r="N21" s="245"/>
    </row>
    <row r="22" spans="1:14" x14ac:dyDescent="0.2">
      <c r="A22" s="95" t="s">
        <v>74</v>
      </c>
      <c r="B22" s="245"/>
      <c r="C22" s="246"/>
      <c r="D22" s="246"/>
      <c r="E22" s="246"/>
      <c r="F22" s="246"/>
      <c r="G22" s="246"/>
      <c r="H22" s="246"/>
      <c r="I22" s="246"/>
      <c r="J22" s="246"/>
      <c r="K22" s="246"/>
      <c r="L22" s="245"/>
      <c r="M22" s="245"/>
      <c r="N22" s="245"/>
    </row>
    <row r="23" spans="1:14" ht="12.75" customHeight="1" x14ac:dyDescent="0.2">
      <c r="A23" s="183" t="s">
        <v>75</v>
      </c>
      <c r="B23" s="245"/>
      <c r="C23" s="246"/>
      <c r="D23" s="246"/>
      <c r="E23" s="246"/>
      <c r="F23" s="246"/>
      <c r="G23" s="246"/>
      <c r="H23" s="246"/>
      <c r="I23" s="246"/>
      <c r="J23" s="246"/>
      <c r="K23" s="246"/>
      <c r="L23" s="245"/>
      <c r="M23" s="245"/>
      <c r="N23" s="245"/>
    </row>
    <row r="24" spans="1:14" x14ac:dyDescent="0.2">
      <c r="A24" s="180" t="s">
        <v>76</v>
      </c>
      <c r="B24" s="245"/>
      <c r="C24" s="246"/>
      <c r="D24" s="246"/>
      <c r="E24" s="246"/>
      <c r="F24" s="246"/>
      <c r="G24" s="246"/>
      <c r="H24" s="246"/>
      <c r="I24" s="246"/>
      <c r="J24" s="246"/>
      <c r="K24" s="246"/>
      <c r="L24" s="245"/>
      <c r="M24" s="245"/>
      <c r="N24" s="245"/>
    </row>
    <row r="25" spans="1:14" ht="24" x14ac:dyDescent="0.2">
      <c r="A25" s="180" t="s">
        <v>89</v>
      </c>
      <c r="B25" s="245"/>
      <c r="C25" s="246"/>
      <c r="D25" s="245"/>
      <c r="E25" s="245"/>
      <c r="F25" s="245"/>
      <c r="G25" s="245"/>
      <c r="H25" s="245"/>
      <c r="I25" s="245"/>
      <c r="J25" s="245"/>
      <c r="K25" s="245"/>
      <c r="L25" s="245"/>
      <c r="M25" s="245"/>
      <c r="N25" s="245"/>
    </row>
    <row r="26" spans="1:14" x14ac:dyDescent="0.2">
      <c r="A26" s="180" t="s">
        <v>78</v>
      </c>
      <c r="B26" s="245"/>
      <c r="C26" s="246"/>
      <c r="D26" s="245"/>
      <c r="E26" s="245"/>
      <c r="F26" s="245"/>
      <c r="G26" s="245"/>
      <c r="H26" s="245"/>
      <c r="I26" s="245"/>
      <c r="J26" s="245"/>
      <c r="K26" s="245"/>
      <c r="L26" s="245"/>
      <c r="M26" s="245"/>
      <c r="N26" s="245"/>
    </row>
    <row r="27" spans="1:14" ht="24" x14ac:dyDescent="0.2">
      <c r="A27" s="180" t="s">
        <v>79</v>
      </c>
      <c r="B27" s="245"/>
      <c r="C27" s="246"/>
      <c r="D27" s="245"/>
      <c r="E27" s="245"/>
      <c r="F27" s="245"/>
      <c r="G27" s="245"/>
      <c r="H27" s="245"/>
      <c r="I27" s="245"/>
      <c r="J27" s="245"/>
      <c r="K27" s="245"/>
      <c r="L27" s="245"/>
      <c r="M27" s="245"/>
      <c r="N27" s="245"/>
    </row>
    <row r="28" spans="1:14" ht="24" x14ac:dyDescent="0.2">
      <c r="A28" s="180" t="s">
        <v>187</v>
      </c>
    </row>
    <row r="29" spans="1:14" x14ac:dyDescent="0.2">
      <c r="A29" s="180" t="s">
        <v>105</v>
      </c>
    </row>
    <row r="30" spans="1:14" x14ac:dyDescent="0.2">
      <c r="A30" s="244" t="s">
        <v>333</v>
      </c>
    </row>
    <row r="31" spans="1:14" ht="24" x14ac:dyDescent="0.2">
      <c r="A31" s="180" t="s">
        <v>208</v>
      </c>
    </row>
    <row r="32" spans="1:14" x14ac:dyDescent="0.2">
      <c r="A32" s="244"/>
    </row>
    <row r="33" spans="1:4" x14ac:dyDescent="0.2">
      <c r="A33" s="296" t="s">
        <v>101</v>
      </c>
    </row>
    <row r="34" spans="1:4" x14ac:dyDescent="0.2">
      <c r="A34" s="297"/>
    </row>
    <row r="35" spans="1:4" x14ac:dyDescent="0.2">
      <c r="A35" s="298"/>
    </row>
    <row r="36" spans="1:4" x14ac:dyDescent="0.2">
      <c r="A36" s="244"/>
    </row>
    <row r="37" spans="1:4" ht="25.5" customHeight="1" x14ac:dyDescent="0.2">
      <c r="A37" s="219" t="s">
        <v>209</v>
      </c>
    </row>
    <row r="38" spans="1:4" x14ac:dyDescent="0.2">
      <c r="A38" s="249" t="s">
        <v>334</v>
      </c>
    </row>
    <row r="39" spans="1:4" x14ac:dyDescent="0.2">
      <c r="A39" s="244"/>
      <c r="D39" s="250"/>
    </row>
    <row r="40" spans="1:4" x14ac:dyDescent="0.2">
      <c r="A40" s="178" t="s">
        <v>81</v>
      </c>
    </row>
    <row r="41" spans="1:4" ht="36" x14ac:dyDescent="0.2">
      <c r="A41" s="181" t="s">
        <v>102</v>
      </c>
    </row>
    <row r="42" spans="1:4" ht="36" x14ac:dyDescent="0.2">
      <c r="A42" s="181" t="s">
        <v>104</v>
      </c>
    </row>
    <row r="43" spans="1:4" x14ac:dyDescent="0.2">
      <c r="A43" s="244"/>
      <c r="D43" s="251"/>
    </row>
    <row r="44" spans="1:4" ht="26.25" x14ac:dyDescent="0.2">
      <c r="A44" s="178" t="s">
        <v>335</v>
      </c>
    </row>
    <row r="45" spans="1:4" ht="24" x14ac:dyDescent="0.2">
      <c r="A45" s="220" t="s">
        <v>301</v>
      </c>
    </row>
    <row r="46" spans="1:4" x14ac:dyDescent="0.2">
      <c r="A46" s="218" t="s">
        <v>210</v>
      </c>
    </row>
    <row r="47" spans="1:4" x14ac:dyDescent="0.2">
      <c r="A47" s="218"/>
    </row>
    <row r="48" spans="1:4" x14ac:dyDescent="0.2">
      <c r="A48" s="220" t="s">
        <v>337</v>
      </c>
    </row>
    <row r="49" spans="1:1" x14ac:dyDescent="0.2">
      <c r="A49" s="218" t="s">
        <v>338</v>
      </c>
    </row>
    <row r="50" spans="1:1" x14ac:dyDescent="0.2">
      <c r="A50" s="181"/>
    </row>
    <row r="51" spans="1:1" x14ac:dyDescent="0.2">
      <c r="A51" s="220" t="s">
        <v>339</v>
      </c>
    </row>
    <row r="52" spans="1:1" x14ac:dyDescent="0.2">
      <c r="A52" s="221" t="s">
        <v>214</v>
      </c>
    </row>
    <row r="53" spans="1:1" x14ac:dyDescent="0.2">
      <c r="A53" s="181"/>
    </row>
    <row r="54" spans="1:1" x14ac:dyDescent="0.2">
      <c r="A54" s="220" t="s">
        <v>340</v>
      </c>
    </row>
    <row r="55" spans="1:1" x14ac:dyDescent="0.2">
      <c r="A55" s="218" t="s">
        <v>214</v>
      </c>
    </row>
    <row r="56" spans="1:1" x14ac:dyDescent="0.2">
      <c r="A56" s="256"/>
    </row>
    <row r="57" spans="1:1" x14ac:dyDescent="0.2">
      <c r="A57" s="253" t="s">
        <v>341</v>
      </c>
    </row>
    <row r="58" spans="1:1" x14ac:dyDescent="0.2">
      <c r="A58" s="255" t="s">
        <v>342</v>
      </c>
    </row>
    <row r="59" spans="1:1" x14ac:dyDescent="0.2">
      <c r="A59" s="255"/>
    </row>
    <row r="60" spans="1:1" x14ac:dyDescent="0.2">
      <c r="A60" s="253" t="s">
        <v>343</v>
      </c>
    </row>
    <row r="61" spans="1:1" x14ac:dyDescent="0.2">
      <c r="A61" s="255" t="s">
        <v>352</v>
      </c>
    </row>
    <row r="62" spans="1:1" ht="13.5" thickBot="1" x14ac:dyDescent="0.25">
      <c r="A62" s="257"/>
    </row>
    <row r="63" spans="1:1" ht="72" x14ac:dyDescent="0.2">
      <c r="A63" s="261" t="s">
        <v>336</v>
      </c>
    </row>
    <row r="64" spans="1:1" ht="13.5" thickBot="1" x14ac:dyDescent="0.25">
      <c r="A64" s="262" t="s">
        <v>141</v>
      </c>
    </row>
    <row r="66" spans="1:1" ht="24" x14ac:dyDescent="0.2">
      <c r="A66" s="182" t="s">
        <v>344</v>
      </c>
    </row>
    <row r="67" spans="1:1" ht="24" x14ac:dyDescent="0.2">
      <c r="A67" s="220" t="s">
        <v>310</v>
      </c>
    </row>
    <row r="68" spans="1:1" x14ac:dyDescent="0.2">
      <c r="A68" s="218" t="s">
        <v>211</v>
      </c>
    </row>
    <row r="69" spans="1:1" x14ac:dyDescent="0.2">
      <c r="A69" s="181"/>
    </row>
    <row r="70" spans="1:1" x14ac:dyDescent="0.2">
      <c r="A70" s="220" t="s">
        <v>254</v>
      </c>
    </row>
    <row r="71" spans="1:1" x14ac:dyDescent="0.2">
      <c r="A71" s="218" t="s">
        <v>345</v>
      </c>
    </row>
    <row r="72" spans="1:1" s="31" customFormat="1" x14ac:dyDescent="0.2">
      <c r="A72" s="181"/>
    </row>
    <row r="73" spans="1:1" s="31" customFormat="1" x14ac:dyDescent="0.2">
      <c r="A73" s="220" t="s">
        <v>346</v>
      </c>
    </row>
    <row r="74" spans="1:1" s="31" customFormat="1" x14ac:dyDescent="0.2">
      <c r="A74" s="218" t="s">
        <v>215</v>
      </c>
    </row>
    <row r="75" spans="1:1" s="31" customFormat="1" x14ac:dyDescent="0.2">
      <c r="A75" s="181"/>
    </row>
    <row r="76" spans="1:1" s="31" customFormat="1" x14ac:dyDescent="0.2">
      <c r="A76" s="220" t="s">
        <v>347</v>
      </c>
    </row>
    <row r="77" spans="1:1" s="31" customFormat="1" x14ac:dyDescent="0.2">
      <c r="A77" s="218" t="s">
        <v>215</v>
      </c>
    </row>
    <row r="78" spans="1:1" s="31" customFormat="1" x14ac:dyDescent="0.2">
      <c r="A78" s="181"/>
    </row>
    <row r="79" spans="1:1" s="31" customFormat="1" x14ac:dyDescent="0.2">
      <c r="A79" s="220" t="s">
        <v>348</v>
      </c>
    </row>
    <row r="80" spans="1:1" s="31" customFormat="1" x14ac:dyDescent="0.2">
      <c r="A80" s="218" t="s">
        <v>349</v>
      </c>
    </row>
    <row r="81" spans="1:1" s="31" customFormat="1" x14ac:dyDescent="0.2">
      <c r="A81" s="258"/>
    </row>
    <row r="82" spans="1:1" s="31" customFormat="1" x14ac:dyDescent="0.2">
      <c r="A82" s="220" t="s">
        <v>350</v>
      </c>
    </row>
    <row r="83" spans="1:1" s="31" customFormat="1" ht="15.75" customHeight="1" x14ac:dyDescent="0.2">
      <c r="A83" s="218" t="s">
        <v>351</v>
      </c>
    </row>
    <row r="84" spans="1:1" s="31" customFormat="1" ht="15.75" customHeight="1" thickBot="1" x14ac:dyDescent="0.25">
      <c r="A84" s="259"/>
    </row>
    <row r="85" spans="1:1" s="31" customFormat="1" ht="48" x14ac:dyDescent="0.2">
      <c r="A85" s="264" t="s">
        <v>355</v>
      </c>
    </row>
    <row r="86" spans="1:1" s="155" customFormat="1" ht="27.75" customHeight="1" thickBot="1" x14ac:dyDescent="0.25">
      <c r="A86" s="265" t="s">
        <v>356</v>
      </c>
    </row>
    <row r="87" spans="1:1" s="31" customFormat="1" x14ac:dyDescent="0.2">
      <c r="A87" s="259"/>
    </row>
    <row r="88" spans="1:1" s="31" customFormat="1" x14ac:dyDescent="0.2">
      <c r="A88" s="259"/>
    </row>
    <row r="89" spans="1:1" s="31" customFormat="1" x14ac:dyDescent="0.2">
      <c r="A89" s="259"/>
    </row>
    <row r="90" spans="1:1" s="31" customFormat="1" x14ac:dyDescent="0.2">
      <c r="A90" s="259"/>
    </row>
    <row r="91" spans="1:1" s="31" customFormat="1" x14ac:dyDescent="0.2">
      <c r="A91" s="259"/>
    </row>
    <row r="92" spans="1:1" s="31" customFormat="1" x14ac:dyDescent="0.2">
      <c r="A92" s="259"/>
    </row>
    <row r="93" spans="1:1" s="31" customFormat="1" x14ac:dyDescent="0.2">
      <c r="A93" s="259"/>
    </row>
    <row r="94" spans="1:1" s="155" customFormat="1" x14ac:dyDescent="0.2">
      <c r="A94" s="260"/>
    </row>
    <row r="95" spans="1:1" s="155" customFormat="1" x14ac:dyDescent="0.2">
      <c r="A95" s="260"/>
    </row>
    <row r="96" spans="1:1" s="155" customFormat="1" ht="12.75" customHeight="1" x14ac:dyDescent="0.2">
      <c r="A96" s="260"/>
    </row>
    <row r="97" spans="1:1" s="155" customFormat="1" x14ac:dyDescent="0.2">
      <c r="A97" s="260"/>
    </row>
    <row r="98" spans="1:1" s="155" customFormat="1" x14ac:dyDescent="0.2">
      <c r="A98" s="260"/>
    </row>
    <row r="99" spans="1:1" s="155" customFormat="1" ht="13.5" customHeight="1" x14ac:dyDescent="0.2">
      <c r="A99" s="260"/>
    </row>
    <row r="100" spans="1:1" s="155" customFormat="1" x14ac:dyDescent="0.2">
      <c r="A100" s="260"/>
    </row>
    <row r="101" spans="1:1" s="155" customFormat="1" x14ac:dyDescent="0.2">
      <c r="A101" s="260"/>
    </row>
    <row r="102" spans="1:1" s="155" customFormat="1" ht="12.75" customHeight="1" x14ac:dyDescent="0.2">
      <c r="A102" s="260"/>
    </row>
    <row r="103" spans="1:1" s="155" customFormat="1" x14ac:dyDescent="0.2">
      <c r="A103" s="260"/>
    </row>
    <row r="104" spans="1:1" s="155" customFormat="1" x14ac:dyDescent="0.2">
      <c r="A104" s="260"/>
    </row>
    <row r="105" spans="1:1" s="155" customFormat="1" x14ac:dyDescent="0.2">
      <c r="A105" s="260"/>
    </row>
  </sheetData>
  <mergeCells count="1">
    <mergeCell ref="A33:A35"/>
  </mergeCells>
  <pageMargins left="0.75" right="0.75" top="1" bottom="1" header="0.5" footer="0.5"/>
  <pageSetup paperSize="9" orientation="portrait" horizontalDpi="4294967295" verticalDpi="4294967295"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5"/>
  <sheetViews>
    <sheetView showGridLines="0" zoomScaleNormal="100" workbookViewId="0">
      <pane xSplit="1" ySplit="1" topLeftCell="B26" activePane="bottomRight" state="frozen"/>
      <selection pane="topRight" activeCell="B1" sqref="B1"/>
      <selection pane="bottomLeft" activeCell="A3" sqref="A3"/>
      <selection pane="bottomRight" activeCell="D45" sqref="D45"/>
    </sheetView>
  </sheetViews>
  <sheetFormatPr defaultColWidth="9.140625" defaultRowHeight="12.75" x14ac:dyDescent="0.2"/>
  <cols>
    <col min="1" max="1" width="57.28515625" style="32" customWidth="1"/>
    <col min="2" max="39" width="10" style="32" customWidth="1"/>
    <col min="40" max="16384" width="9.140625" style="32"/>
  </cols>
  <sheetData>
    <row r="1" spans="1:39" x14ac:dyDescent="0.2">
      <c r="A1" s="63" t="s">
        <v>61</v>
      </c>
    </row>
    <row r="2" spans="1:39" x14ac:dyDescent="0.2">
      <c r="A2" s="243" t="s">
        <v>329</v>
      </c>
    </row>
    <row r="3" spans="1:39" x14ac:dyDescent="0.2">
      <c r="A3" s="243"/>
    </row>
    <row r="4" spans="1:39" s="33" customFormat="1" ht="26.25" customHeight="1" x14ac:dyDescent="0.2">
      <c r="A4" s="64" t="s">
        <v>62</v>
      </c>
      <c r="B4" s="116">
        <f>'НСЛ| FIT18'!B4</f>
        <v>45444</v>
      </c>
      <c r="C4" s="116">
        <f>'НСЛ| FIT18'!C4</f>
        <v>45446</v>
      </c>
      <c r="D4" s="135">
        <f>'НСЛ| FIT18'!D4</f>
        <v>45451</v>
      </c>
      <c r="E4" s="116">
        <f>'НСЛ| FIT18'!E4</f>
        <v>45452</v>
      </c>
      <c r="F4" s="116">
        <f>'НСЛ| FIT18'!F4</f>
        <v>45457</v>
      </c>
      <c r="G4" s="116">
        <f>'НСЛ| FIT18'!G4</f>
        <v>45459</v>
      </c>
      <c r="H4" s="116">
        <f>'НСЛ| FIT18'!H4</f>
        <v>45460</v>
      </c>
      <c r="I4" s="116">
        <f>'НСЛ| FIT18'!I4</f>
        <v>45466</v>
      </c>
      <c r="J4" s="116">
        <f>'НСЛ| FIT18'!J4</f>
        <v>45470</v>
      </c>
      <c r="K4" s="116">
        <f>'НСЛ| FIT18'!K4</f>
        <v>45474</v>
      </c>
      <c r="L4" s="116">
        <f>'НСЛ| FIT18'!L4</f>
        <v>45478</v>
      </c>
      <c r="M4" s="116">
        <f>'НСЛ| FIT18'!M4</f>
        <v>45480</v>
      </c>
      <c r="N4" s="116">
        <f>'НСЛ| FIT18'!N4</f>
        <v>45485</v>
      </c>
      <c r="O4" s="116">
        <f>'НСЛ| FIT18'!O4</f>
        <v>45487</v>
      </c>
      <c r="P4" s="116">
        <f>'НСЛ| FIT18'!P4</f>
        <v>45492</v>
      </c>
      <c r="Q4" s="116">
        <f>'НСЛ| FIT18'!Q4</f>
        <v>45494</v>
      </c>
      <c r="R4" s="116">
        <f>'НСЛ| FIT18'!R4</f>
        <v>45499</v>
      </c>
      <c r="S4" s="116">
        <f>'НСЛ| FIT18'!S4</f>
        <v>45501</v>
      </c>
      <c r="T4" s="116">
        <f>'НСЛ| FIT18'!T4</f>
        <v>45505</v>
      </c>
      <c r="U4" s="116">
        <f>'НСЛ| FIT18'!U4</f>
        <v>45506</v>
      </c>
      <c r="V4" s="116">
        <f>'НСЛ| FIT18'!V4</f>
        <v>45508</v>
      </c>
      <c r="W4" s="116">
        <f>'НСЛ| FIT18'!W4</f>
        <v>45513</v>
      </c>
      <c r="X4" s="116">
        <f>'НСЛ| FIT18'!X4</f>
        <v>45515</v>
      </c>
      <c r="Y4" s="116">
        <f>'НСЛ| FIT18'!Y4</f>
        <v>45520</v>
      </c>
      <c r="Z4" s="116">
        <f>'НСЛ| FIT18'!Z4</f>
        <v>45522</v>
      </c>
      <c r="AA4" s="116">
        <f>'НСЛ| FIT18'!AA4</f>
        <v>45526</v>
      </c>
      <c r="AB4" s="116">
        <f>'НСЛ| FIT18'!AB4</f>
        <v>45532</v>
      </c>
      <c r="AC4" s="116">
        <f>'НСЛ| FIT18'!AC4</f>
        <v>45534</v>
      </c>
      <c r="AD4" s="116">
        <f>'НСЛ| FIT18'!AD4</f>
        <v>45536</v>
      </c>
      <c r="AE4" s="116">
        <f>'НСЛ| FIT18'!AE4</f>
        <v>45537</v>
      </c>
      <c r="AF4" s="116">
        <f>'НСЛ| FIT18'!AF4</f>
        <v>45541</v>
      </c>
      <c r="AG4" s="116">
        <f>'НСЛ| FIT18'!AG4</f>
        <v>45543</v>
      </c>
      <c r="AH4" s="116">
        <f>'НСЛ| FIT18'!AH4</f>
        <v>45548</v>
      </c>
      <c r="AI4" s="116">
        <f>'НСЛ| FIT18'!AI4</f>
        <v>45550</v>
      </c>
      <c r="AJ4" s="116">
        <f>'НСЛ| FIT18'!AJ4</f>
        <v>45555</v>
      </c>
      <c r="AK4" s="116">
        <f>'НСЛ| FIT18'!AK4</f>
        <v>45557</v>
      </c>
      <c r="AL4" s="116">
        <f>'НСЛ| FIT18'!AL4</f>
        <v>45562</v>
      </c>
      <c r="AM4" s="116">
        <f>'НСЛ| FIT18'!AM4</f>
        <v>45564</v>
      </c>
    </row>
    <row r="5" spans="1:39" s="33" customFormat="1" ht="26.25" customHeight="1" x14ac:dyDescent="0.2">
      <c r="A5" s="108"/>
      <c r="B5" s="116">
        <f>'НСЛ| FIT18'!B5</f>
        <v>45445</v>
      </c>
      <c r="C5" s="116">
        <f>'НСЛ| FIT18'!C5</f>
        <v>45450</v>
      </c>
      <c r="D5" s="135">
        <f>'НСЛ| FIT18'!D5</f>
        <v>45451</v>
      </c>
      <c r="E5" s="116">
        <f>'НСЛ| FIT18'!E5</f>
        <v>45456</v>
      </c>
      <c r="F5" s="116">
        <f>'НСЛ| FIT18'!F5</f>
        <v>45458</v>
      </c>
      <c r="G5" s="116">
        <f>'НСЛ| FIT18'!G5</f>
        <v>45459</v>
      </c>
      <c r="H5" s="116">
        <f>'НСЛ| FIT18'!H5</f>
        <v>45465</v>
      </c>
      <c r="I5" s="116">
        <f>'НСЛ| FIT18'!I5</f>
        <v>45469</v>
      </c>
      <c r="J5" s="116">
        <f>'НСЛ| FIT18'!J5</f>
        <v>45473</v>
      </c>
      <c r="K5" s="116">
        <f>'НСЛ| FIT18'!K5</f>
        <v>45477</v>
      </c>
      <c r="L5" s="116">
        <f>'НСЛ| FIT18'!L5</f>
        <v>45479</v>
      </c>
      <c r="M5" s="116">
        <f>'НСЛ| FIT18'!M5</f>
        <v>45484</v>
      </c>
      <c r="N5" s="116">
        <f>'НСЛ| FIT18'!N5</f>
        <v>45486</v>
      </c>
      <c r="O5" s="116">
        <f>'НСЛ| FIT18'!O5</f>
        <v>45491</v>
      </c>
      <c r="P5" s="116">
        <f>'НСЛ| FIT18'!P5</f>
        <v>45493</v>
      </c>
      <c r="Q5" s="116">
        <f>'НСЛ| FIT18'!Q5</f>
        <v>45498</v>
      </c>
      <c r="R5" s="116">
        <f>'НСЛ| FIT18'!R5</f>
        <v>45500</v>
      </c>
      <c r="S5" s="116">
        <f>'НСЛ| FIT18'!S5</f>
        <v>45504</v>
      </c>
      <c r="T5" s="116">
        <f>'НСЛ| FIT18'!T5</f>
        <v>45505</v>
      </c>
      <c r="U5" s="116">
        <f>'НСЛ| FIT18'!U5</f>
        <v>45507</v>
      </c>
      <c r="V5" s="116">
        <f>'НСЛ| FIT18'!V5</f>
        <v>45512</v>
      </c>
      <c r="W5" s="116">
        <f>'НСЛ| FIT18'!W5</f>
        <v>45514</v>
      </c>
      <c r="X5" s="116">
        <f>'НСЛ| FIT18'!X5</f>
        <v>45519</v>
      </c>
      <c r="Y5" s="116">
        <f>'НСЛ| FIT18'!Y5</f>
        <v>45521</v>
      </c>
      <c r="Z5" s="116">
        <f>'НСЛ| FIT18'!Z5</f>
        <v>45525</v>
      </c>
      <c r="AA5" s="116">
        <f>'НСЛ| FIT18'!AA5</f>
        <v>45531</v>
      </c>
      <c r="AB5" s="116">
        <f>'НСЛ| FIT18'!AB5</f>
        <v>45533</v>
      </c>
      <c r="AC5" s="116">
        <f>'НСЛ| FIT18'!AC5</f>
        <v>45535</v>
      </c>
      <c r="AD5" s="116">
        <f>'НСЛ| FIT18'!AD5</f>
        <v>45536</v>
      </c>
      <c r="AE5" s="116">
        <f>'НСЛ| FIT18'!AE5</f>
        <v>45540</v>
      </c>
      <c r="AF5" s="116">
        <f>'НСЛ| FIT18'!AF5</f>
        <v>45542</v>
      </c>
      <c r="AG5" s="116">
        <f>'НСЛ| FIT18'!AG5</f>
        <v>45547</v>
      </c>
      <c r="AH5" s="116">
        <f>'НСЛ| FIT18'!AH5</f>
        <v>45549</v>
      </c>
      <c r="AI5" s="116">
        <f>'НСЛ| FIT18'!AI5</f>
        <v>45554</v>
      </c>
      <c r="AJ5" s="116">
        <f>'НСЛ| FIT18'!AJ5</f>
        <v>45556</v>
      </c>
      <c r="AK5" s="116">
        <f>'НСЛ| FIT18'!AK5</f>
        <v>45561</v>
      </c>
      <c r="AL5" s="116">
        <f>'НСЛ| FIT18'!AL5</f>
        <v>45563</v>
      </c>
      <c r="AM5" s="116">
        <f>'НСЛ| FIT18'!AM5</f>
        <v>45565</v>
      </c>
    </row>
    <row r="6" spans="1:39" s="36" customFormat="1" ht="12" customHeight="1" x14ac:dyDescent="0.2">
      <c r="A6" s="164" t="s">
        <v>63</v>
      </c>
    </row>
    <row r="7" spans="1:39" s="36" customFormat="1" ht="12" customHeight="1" x14ac:dyDescent="0.2">
      <c r="A7" s="164">
        <v>1</v>
      </c>
      <c r="B7" s="57">
        <f>'BAR BB| Open rates'!P6*0.9</f>
        <v>14940</v>
      </c>
      <c r="C7" s="57">
        <f>'BAR BB| Open rates'!Q6*0.9</f>
        <v>23310</v>
      </c>
      <c r="D7" s="57">
        <f>'BAR BB| Open rates'!R6*0.9</f>
        <v>18720</v>
      </c>
      <c r="E7" s="57">
        <f>'BAR BB| Open rates'!S6*0.9</f>
        <v>14940</v>
      </c>
      <c r="F7" s="57">
        <f>'BAR BB| Open rates'!T6*0.9</f>
        <v>18720</v>
      </c>
      <c r="G7" s="57">
        <f>'BAR BB| Open rates'!U6*0.9</f>
        <v>14940</v>
      </c>
      <c r="H7" s="57">
        <f>'BAR BB| Open rates'!V6*0.9</f>
        <v>26910</v>
      </c>
      <c r="I7" s="57">
        <f>'BAR BB| Open rates'!W6*0.9</f>
        <v>14940</v>
      </c>
      <c r="J7" s="57">
        <f>'BAR BB| Open rates'!X6*0.9</f>
        <v>18720</v>
      </c>
      <c r="K7" s="57">
        <f>'BAR BB| Open rates'!Y6*0.9</f>
        <v>23310</v>
      </c>
      <c r="L7" s="57">
        <f>'BAR BB| Open rates'!Z6*0.9</f>
        <v>26910</v>
      </c>
      <c r="M7" s="57">
        <f>'BAR BB| Open rates'!AA6*0.9</f>
        <v>23310</v>
      </c>
      <c r="N7" s="57">
        <f>'BAR BB| Open rates'!AB6*0.9</f>
        <v>26910</v>
      </c>
      <c r="O7" s="57">
        <f>'BAR BB| Open rates'!AC6*0.9</f>
        <v>23310</v>
      </c>
      <c r="P7" s="57">
        <f>'BAR BB| Open rates'!AD6*0.9</f>
        <v>26910</v>
      </c>
      <c r="Q7" s="57">
        <f>'BAR BB| Open rates'!AE6*0.9</f>
        <v>23310</v>
      </c>
      <c r="R7" s="57">
        <f>'BAR BB| Open rates'!AF6*0.9</f>
        <v>26910</v>
      </c>
      <c r="S7" s="57">
        <f>'BAR BB| Open rates'!AG6*0.9</f>
        <v>23310</v>
      </c>
      <c r="T7" s="57">
        <f>'BAR BB| Open rates'!AH6*0.9</f>
        <v>26910</v>
      </c>
      <c r="U7" s="57">
        <f>'BAR BB| Open rates'!AI6*0.9</f>
        <v>32130</v>
      </c>
      <c r="V7" s="57">
        <f>'BAR BB| Open rates'!AJ6*0.9</f>
        <v>26910</v>
      </c>
      <c r="W7" s="57">
        <f>'BAR BB| Open rates'!AK6*0.9</f>
        <v>32130</v>
      </c>
      <c r="X7" s="57">
        <f>'BAR BB| Open rates'!AL6*0.9</f>
        <v>26910</v>
      </c>
      <c r="Y7" s="57">
        <f>'BAR BB| Open rates'!AM6*0.9</f>
        <v>32130</v>
      </c>
      <c r="Z7" s="57">
        <f>'BAR BB| Open rates'!AN6*0.9</f>
        <v>32130</v>
      </c>
      <c r="AA7" s="57">
        <f>'BAR BB| Open rates'!AO6*0.9</f>
        <v>53910</v>
      </c>
      <c r="AB7" s="57">
        <f>'BAR BB| Open rates'!AP6*0.9</f>
        <v>32130</v>
      </c>
      <c r="AC7" s="57">
        <f>'BAR BB| Open rates'!AQ6*0.9</f>
        <v>32130</v>
      </c>
      <c r="AD7" s="57">
        <f>'BAR BB| Open rates'!AR6*0.9</f>
        <v>23310</v>
      </c>
      <c r="AE7" s="57">
        <f>'BAR BB| Open rates'!AS6*0.9</f>
        <v>18720</v>
      </c>
      <c r="AF7" s="57">
        <f>'BAR BB| Open rates'!AT6*0.9</f>
        <v>23310</v>
      </c>
      <c r="AG7" s="57">
        <f>'BAR BB| Open rates'!AU6*0.9</f>
        <v>18720</v>
      </c>
      <c r="AH7" s="57">
        <f>'BAR BB| Open rates'!AV6*0.9</f>
        <v>23310</v>
      </c>
      <c r="AI7" s="57">
        <f>'BAR BB| Open rates'!AW6*0.9</f>
        <v>18720</v>
      </c>
      <c r="AJ7" s="57">
        <f>'BAR BB| Open rates'!AX6*0.9</f>
        <v>23310</v>
      </c>
      <c r="AK7" s="57">
        <f>'BAR BB| Open rates'!AY6*0.9</f>
        <v>18720</v>
      </c>
      <c r="AL7" s="57">
        <f>'BAR BB| Open rates'!AZ6*0.9</f>
        <v>23310</v>
      </c>
      <c r="AM7" s="57">
        <f>'BAR BB| Open rates'!BA6*0.9</f>
        <v>18720</v>
      </c>
    </row>
    <row r="8" spans="1:39" s="36" customFormat="1" ht="12" customHeight="1" x14ac:dyDescent="0.2">
      <c r="A8" s="164">
        <v>2</v>
      </c>
      <c r="B8" s="57">
        <f>'BAR BB| Open rates'!P7*0.9</f>
        <v>16740</v>
      </c>
      <c r="C8" s="57">
        <f>'BAR BB| Open rates'!Q7*0.9</f>
        <v>25110</v>
      </c>
      <c r="D8" s="57">
        <f>'BAR BB| Open rates'!R7*0.9</f>
        <v>20520</v>
      </c>
      <c r="E8" s="57">
        <f>'BAR BB| Open rates'!S7*0.9</f>
        <v>16740</v>
      </c>
      <c r="F8" s="57">
        <f>'BAR BB| Open rates'!T7*0.9</f>
        <v>20520</v>
      </c>
      <c r="G8" s="57">
        <f>'BAR BB| Open rates'!U7*0.9</f>
        <v>16740</v>
      </c>
      <c r="H8" s="57">
        <f>'BAR BB| Open rates'!V7*0.9</f>
        <v>28710</v>
      </c>
      <c r="I8" s="57">
        <f>'BAR BB| Open rates'!W7*0.9</f>
        <v>16740</v>
      </c>
      <c r="J8" s="57">
        <f>'BAR BB| Open rates'!X7*0.9</f>
        <v>20520</v>
      </c>
      <c r="K8" s="57">
        <f>'BAR BB| Open rates'!Y7*0.9</f>
        <v>25110</v>
      </c>
      <c r="L8" s="57">
        <f>'BAR BB| Open rates'!Z7*0.9</f>
        <v>28710</v>
      </c>
      <c r="M8" s="57">
        <f>'BAR BB| Open rates'!AA7*0.9</f>
        <v>25110</v>
      </c>
      <c r="N8" s="57">
        <f>'BAR BB| Open rates'!AB7*0.9</f>
        <v>28710</v>
      </c>
      <c r="O8" s="57">
        <f>'BAR BB| Open rates'!AC7*0.9</f>
        <v>25110</v>
      </c>
      <c r="P8" s="57">
        <f>'BAR BB| Open rates'!AD7*0.9</f>
        <v>28710</v>
      </c>
      <c r="Q8" s="57">
        <f>'BAR BB| Open rates'!AE7*0.9</f>
        <v>25110</v>
      </c>
      <c r="R8" s="57">
        <f>'BAR BB| Open rates'!AF7*0.9</f>
        <v>28710</v>
      </c>
      <c r="S8" s="57">
        <f>'BAR BB| Open rates'!AG7*0.9</f>
        <v>25110</v>
      </c>
      <c r="T8" s="57">
        <f>'BAR BB| Open rates'!AH7*0.9</f>
        <v>28710</v>
      </c>
      <c r="U8" s="57">
        <f>'BAR BB| Open rates'!AI7*0.9</f>
        <v>33930</v>
      </c>
      <c r="V8" s="57">
        <f>'BAR BB| Open rates'!AJ7*0.9</f>
        <v>28710</v>
      </c>
      <c r="W8" s="57">
        <f>'BAR BB| Open rates'!AK7*0.9</f>
        <v>33930</v>
      </c>
      <c r="X8" s="57">
        <f>'BAR BB| Open rates'!AL7*0.9</f>
        <v>28710</v>
      </c>
      <c r="Y8" s="57">
        <f>'BAR BB| Open rates'!AM7*0.9</f>
        <v>33930</v>
      </c>
      <c r="Z8" s="57">
        <f>'BAR BB| Open rates'!AN7*0.9</f>
        <v>33930</v>
      </c>
      <c r="AA8" s="57">
        <f>'BAR BB| Open rates'!AO7*0.9</f>
        <v>55710</v>
      </c>
      <c r="AB8" s="57">
        <f>'BAR BB| Open rates'!AP7*0.9</f>
        <v>33930</v>
      </c>
      <c r="AC8" s="57">
        <f>'BAR BB| Open rates'!AQ7*0.9</f>
        <v>33930</v>
      </c>
      <c r="AD8" s="57">
        <f>'BAR BB| Open rates'!AR7*0.9</f>
        <v>25110</v>
      </c>
      <c r="AE8" s="57">
        <f>'BAR BB| Open rates'!AS7*0.9</f>
        <v>20520</v>
      </c>
      <c r="AF8" s="57">
        <f>'BAR BB| Open rates'!AT7*0.9</f>
        <v>25110</v>
      </c>
      <c r="AG8" s="57">
        <f>'BAR BB| Open rates'!AU7*0.9</f>
        <v>20520</v>
      </c>
      <c r="AH8" s="57">
        <f>'BAR BB| Open rates'!AV7*0.9</f>
        <v>25110</v>
      </c>
      <c r="AI8" s="57">
        <f>'BAR BB| Open rates'!AW7*0.9</f>
        <v>20520</v>
      </c>
      <c r="AJ8" s="57">
        <f>'BAR BB| Open rates'!AX7*0.9</f>
        <v>25110</v>
      </c>
      <c r="AK8" s="57">
        <f>'BAR BB| Open rates'!AY7*0.9</f>
        <v>20520</v>
      </c>
      <c r="AL8" s="57">
        <f>'BAR BB| Open rates'!AZ7*0.9</f>
        <v>25110</v>
      </c>
      <c r="AM8" s="57">
        <f>'BAR BB| Open rates'!BA7*0.9</f>
        <v>20520</v>
      </c>
    </row>
    <row r="9" spans="1:39" s="36" customFormat="1" ht="12" customHeight="1" x14ac:dyDescent="0.2">
      <c r="A9" s="164" t="s">
        <v>175</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row>
    <row r="10" spans="1:39" s="36" customFormat="1" ht="12" customHeight="1" x14ac:dyDescent="0.2">
      <c r="A10" s="164">
        <v>1</v>
      </c>
      <c r="B10" s="57">
        <f>'BAR BB| Open rates'!P9*0.9</f>
        <v>17640</v>
      </c>
      <c r="C10" s="57">
        <f>'BAR BB| Open rates'!Q9*0.9</f>
        <v>26010</v>
      </c>
      <c r="D10" s="57">
        <f>'BAR BB| Open rates'!R9*0.9</f>
        <v>21420</v>
      </c>
      <c r="E10" s="57">
        <f>'BAR BB| Open rates'!S9*0.9</f>
        <v>17640</v>
      </c>
      <c r="F10" s="57">
        <f>'BAR BB| Open rates'!T9*0.9</f>
        <v>21420</v>
      </c>
      <c r="G10" s="57">
        <f>'BAR BB| Open rates'!U9*0.9</f>
        <v>17640</v>
      </c>
      <c r="H10" s="57">
        <f>'BAR BB| Open rates'!V9*0.9</f>
        <v>29610</v>
      </c>
      <c r="I10" s="57">
        <f>'BAR BB| Open rates'!W9*0.9</f>
        <v>17640</v>
      </c>
      <c r="J10" s="57">
        <f>'BAR BB| Open rates'!X9*0.9</f>
        <v>21420</v>
      </c>
      <c r="K10" s="57">
        <f>'BAR BB| Open rates'!Y9*0.9</f>
        <v>26010</v>
      </c>
      <c r="L10" s="57">
        <f>'BAR BB| Open rates'!Z9*0.9</f>
        <v>29610</v>
      </c>
      <c r="M10" s="57">
        <f>'BAR BB| Open rates'!AA9*0.9</f>
        <v>26010</v>
      </c>
      <c r="N10" s="57">
        <f>'BAR BB| Open rates'!AB9*0.9</f>
        <v>29610</v>
      </c>
      <c r="O10" s="57">
        <f>'BAR BB| Open rates'!AC9*0.9</f>
        <v>26010</v>
      </c>
      <c r="P10" s="57">
        <f>'BAR BB| Open rates'!AD9*0.9</f>
        <v>29610</v>
      </c>
      <c r="Q10" s="57">
        <f>'BAR BB| Open rates'!AE9*0.9</f>
        <v>26010</v>
      </c>
      <c r="R10" s="57">
        <f>'BAR BB| Open rates'!AF9*0.9</f>
        <v>29610</v>
      </c>
      <c r="S10" s="57">
        <f>'BAR BB| Open rates'!AG9*0.9</f>
        <v>26010</v>
      </c>
      <c r="T10" s="57">
        <f>'BAR BB| Open rates'!AH9*0.9</f>
        <v>29610</v>
      </c>
      <c r="U10" s="57">
        <f>'BAR BB| Open rates'!AI9*0.9</f>
        <v>34830</v>
      </c>
      <c r="V10" s="57">
        <f>'BAR BB| Open rates'!AJ9*0.9</f>
        <v>29610</v>
      </c>
      <c r="W10" s="57">
        <f>'BAR BB| Open rates'!AK9*0.9</f>
        <v>34830</v>
      </c>
      <c r="X10" s="57">
        <f>'BAR BB| Open rates'!AL9*0.9</f>
        <v>29610</v>
      </c>
      <c r="Y10" s="57">
        <f>'BAR BB| Open rates'!AM9*0.9</f>
        <v>34830</v>
      </c>
      <c r="Z10" s="57">
        <f>'BAR BB| Open rates'!AN9*0.9</f>
        <v>34830</v>
      </c>
      <c r="AA10" s="57">
        <f>'BAR BB| Open rates'!AO9*0.9</f>
        <v>56610</v>
      </c>
      <c r="AB10" s="57">
        <f>'BAR BB| Open rates'!AP9*0.9</f>
        <v>34830</v>
      </c>
      <c r="AC10" s="57">
        <f>'BAR BB| Open rates'!AQ9*0.9</f>
        <v>34830</v>
      </c>
      <c r="AD10" s="57">
        <f>'BAR BB| Open rates'!AR9*0.9</f>
        <v>26010</v>
      </c>
      <c r="AE10" s="57">
        <f>'BAR BB| Open rates'!AS9*0.9</f>
        <v>21420</v>
      </c>
      <c r="AF10" s="57">
        <f>'BAR BB| Open rates'!AT9*0.9</f>
        <v>26010</v>
      </c>
      <c r="AG10" s="57">
        <f>'BAR BB| Open rates'!AU9*0.9</f>
        <v>21420</v>
      </c>
      <c r="AH10" s="57">
        <f>'BAR BB| Open rates'!AV9*0.9</f>
        <v>26010</v>
      </c>
      <c r="AI10" s="57">
        <f>'BAR BB| Open rates'!AW9*0.9</f>
        <v>21420</v>
      </c>
      <c r="AJ10" s="57">
        <f>'BAR BB| Open rates'!AX9*0.9</f>
        <v>26010</v>
      </c>
      <c r="AK10" s="57">
        <f>'BAR BB| Open rates'!AY9*0.9</f>
        <v>21420</v>
      </c>
      <c r="AL10" s="57">
        <f>'BAR BB| Open rates'!AZ9*0.9</f>
        <v>26010</v>
      </c>
      <c r="AM10" s="57">
        <f>'BAR BB| Open rates'!BA9*0.9</f>
        <v>21420</v>
      </c>
    </row>
    <row r="11" spans="1:39" s="36" customFormat="1" ht="12" customHeight="1" x14ac:dyDescent="0.2">
      <c r="A11" s="164">
        <v>2</v>
      </c>
      <c r="B11" s="57">
        <f>'BAR BB| Open rates'!P10*0.9</f>
        <v>19440</v>
      </c>
      <c r="C11" s="57">
        <f>'BAR BB| Open rates'!Q10*0.9</f>
        <v>27810</v>
      </c>
      <c r="D11" s="57">
        <f>'BAR BB| Open rates'!R10*0.9</f>
        <v>23220</v>
      </c>
      <c r="E11" s="57">
        <f>'BAR BB| Open rates'!S10*0.9</f>
        <v>19440</v>
      </c>
      <c r="F11" s="57">
        <f>'BAR BB| Open rates'!T10*0.9</f>
        <v>23220</v>
      </c>
      <c r="G11" s="57">
        <f>'BAR BB| Open rates'!U10*0.9</f>
        <v>19440</v>
      </c>
      <c r="H11" s="57">
        <f>'BAR BB| Open rates'!V10*0.9</f>
        <v>31410</v>
      </c>
      <c r="I11" s="57">
        <f>'BAR BB| Open rates'!W10*0.9</f>
        <v>19440</v>
      </c>
      <c r="J11" s="57">
        <f>'BAR BB| Open rates'!X10*0.9</f>
        <v>23220</v>
      </c>
      <c r="K11" s="57">
        <f>'BAR BB| Open rates'!Y10*0.9</f>
        <v>27810</v>
      </c>
      <c r="L11" s="57">
        <f>'BAR BB| Open rates'!Z10*0.9</f>
        <v>31410</v>
      </c>
      <c r="M11" s="57">
        <f>'BAR BB| Open rates'!AA10*0.9</f>
        <v>27810</v>
      </c>
      <c r="N11" s="57">
        <f>'BAR BB| Open rates'!AB10*0.9</f>
        <v>31410</v>
      </c>
      <c r="O11" s="57">
        <f>'BAR BB| Open rates'!AC10*0.9</f>
        <v>27810</v>
      </c>
      <c r="P11" s="57">
        <f>'BAR BB| Open rates'!AD10*0.9</f>
        <v>31410</v>
      </c>
      <c r="Q11" s="57">
        <f>'BAR BB| Open rates'!AE10*0.9</f>
        <v>27810</v>
      </c>
      <c r="R11" s="57">
        <f>'BAR BB| Open rates'!AF10*0.9</f>
        <v>31410</v>
      </c>
      <c r="S11" s="57">
        <f>'BAR BB| Open rates'!AG10*0.9</f>
        <v>27810</v>
      </c>
      <c r="T11" s="57">
        <f>'BAR BB| Open rates'!AH10*0.9</f>
        <v>31410</v>
      </c>
      <c r="U11" s="57">
        <f>'BAR BB| Open rates'!AI10*0.9</f>
        <v>36630</v>
      </c>
      <c r="V11" s="57">
        <f>'BAR BB| Open rates'!AJ10*0.9</f>
        <v>31410</v>
      </c>
      <c r="W11" s="57">
        <f>'BAR BB| Open rates'!AK10*0.9</f>
        <v>36630</v>
      </c>
      <c r="X11" s="57">
        <f>'BAR BB| Open rates'!AL10*0.9</f>
        <v>31410</v>
      </c>
      <c r="Y11" s="57">
        <f>'BAR BB| Open rates'!AM10*0.9</f>
        <v>36630</v>
      </c>
      <c r="Z11" s="57">
        <f>'BAR BB| Open rates'!AN10*0.9</f>
        <v>36630</v>
      </c>
      <c r="AA11" s="57">
        <f>'BAR BB| Open rates'!AO10*0.9</f>
        <v>58410</v>
      </c>
      <c r="AB11" s="57">
        <f>'BAR BB| Open rates'!AP10*0.9</f>
        <v>36630</v>
      </c>
      <c r="AC11" s="57">
        <f>'BAR BB| Open rates'!AQ10*0.9</f>
        <v>36630</v>
      </c>
      <c r="AD11" s="57">
        <f>'BAR BB| Open rates'!AR10*0.9</f>
        <v>27810</v>
      </c>
      <c r="AE11" s="57">
        <f>'BAR BB| Open rates'!AS10*0.9</f>
        <v>23220</v>
      </c>
      <c r="AF11" s="57">
        <f>'BAR BB| Open rates'!AT10*0.9</f>
        <v>27810</v>
      </c>
      <c r="AG11" s="57">
        <f>'BAR BB| Open rates'!AU10*0.9</f>
        <v>23220</v>
      </c>
      <c r="AH11" s="57">
        <f>'BAR BB| Open rates'!AV10*0.9</f>
        <v>27810</v>
      </c>
      <c r="AI11" s="57">
        <f>'BAR BB| Open rates'!AW10*0.9</f>
        <v>23220</v>
      </c>
      <c r="AJ11" s="57">
        <f>'BAR BB| Open rates'!AX10*0.9</f>
        <v>27810</v>
      </c>
      <c r="AK11" s="57">
        <f>'BAR BB| Open rates'!AY10*0.9</f>
        <v>23220</v>
      </c>
      <c r="AL11" s="57">
        <f>'BAR BB| Open rates'!AZ10*0.9</f>
        <v>27810</v>
      </c>
      <c r="AM11" s="57">
        <f>'BAR BB| Open rates'!BA10*0.9</f>
        <v>23220</v>
      </c>
    </row>
    <row r="12" spans="1:39" s="36" customFormat="1" ht="12" customHeight="1" x14ac:dyDescent="0.2">
      <c r="A12" s="164" t="s">
        <v>176</v>
      </c>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row>
    <row r="13" spans="1:39" s="36" customFormat="1" ht="12" customHeight="1" x14ac:dyDescent="0.2">
      <c r="A13" s="164">
        <v>1</v>
      </c>
      <c r="B13" s="57">
        <f>'BAR BB| Open rates'!P12*0.9</f>
        <v>21150</v>
      </c>
      <c r="C13" s="57">
        <f>'BAR BB| Open rates'!Q12*0.9</f>
        <v>29520</v>
      </c>
      <c r="D13" s="57">
        <f>'BAR BB| Open rates'!R12*0.9</f>
        <v>24930</v>
      </c>
      <c r="E13" s="57">
        <f>'BAR BB| Open rates'!S12*0.9</f>
        <v>21150</v>
      </c>
      <c r="F13" s="57">
        <f>'BAR BB| Open rates'!T12*0.9</f>
        <v>24930</v>
      </c>
      <c r="G13" s="57">
        <f>'BAR BB| Open rates'!U12*0.9</f>
        <v>21150</v>
      </c>
      <c r="H13" s="57">
        <f>'BAR BB| Open rates'!V12*0.9</f>
        <v>33120</v>
      </c>
      <c r="I13" s="57">
        <f>'BAR BB| Open rates'!W12*0.9</f>
        <v>21150</v>
      </c>
      <c r="J13" s="57">
        <f>'BAR BB| Open rates'!X12*0.9</f>
        <v>24930</v>
      </c>
      <c r="K13" s="57">
        <f>'BAR BB| Open rates'!Y12*0.9</f>
        <v>29520</v>
      </c>
      <c r="L13" s="57">
        <f>'BAR BB| Open rates'!Z12*0.9</f>
        <v>33120</v>
      </c>
      <c r="M13" s="57">
        <f>'BAR BB| Open rates'!AA12*0.9</f>
        <v>29520</v>
      </c>
      <c r="N13" s="57">
        <f>'BAR BB| Open rates'!AB12*0.9</f>
        <v>33120</v>
      </c>
      <c r="O13" s="57">
        <f>'BAR BB| Open rates'!AC12*0.9</f>
        <v>29520</v>
      </c>
      <c r="P13" s="57">
        <f>'BAR BB| Open rates'!AD12*0.9</f>
        <v>33120</v>
      </c>
      <c r="Q13" s="57">
        <f>'BAR BB| Open rates'!AE12*0.9</f>
        <v>29520</v>
      </c>
      <c r="R13" s="57">
        <f>'BAR BB| Open rates'!AF12*0.9</f>
        <v>33120</v>
      </c>
      <c r="S13" s="57">
        <f>'BAR BB| Open rates'!AG12*0.9</f>
        <v>29520</v>
      </c>
      <c r="T13" s="57">
        <f>'BAR BB| Open rates'!AH12*0.9</f>
        <v>33120</v>
      </c>
      <c r="U13" s="57">
        <f>'BAR BB| Open rates'!AI12*0.9</f>
        <v>38340</v>
      </c>
      <c r="V13" s="57">
        <f>'BAR BB| Open rates'!AJ12*0.9</f>
        <v>33120</v>
      </c>
      <c r="W13" s="57">
        <f>'BAR BB| Open rates'!AK12*0.9</f>
        <v>38340</v>
      </c>
      <c r="X13" s="57">
        <f>'BAR BB| Open rates'!AL12*0.9</f>
        <v>33120</v>
      </c>
      <c r="Y13" s="57">
        <f>'BAR BB| Open rates'!AM12*0.9</f>
        <v>38340</v>
      </c>
      <c r="Z13" s="57">
        <f>'BAR BB| Open rates'!AN12*0.9</f>
        <v>38340</v>
      </c>
      <c r="AA13" s="57">
        <f>'BAR BB| Open rates'!AO12*0.9</f>
        <v>60120</v>
      </c>
      <c r="AB13" s="57">
        <f>'BAR BB| Open rates'!AP12*0.9</f>
        <v>38340</v>
      </c>
      <c r="AC13" s="57">
        <f>'BAR BB| Open rates'!AQ12*0.9</f>
        <v>38340</v>
      </c>
      <c r="AD13" s="57">
        <f>'BAR BB| Open rates'!AR12*0.9</f>
        <v>29520</v>
      </c>
      <c r="AE13" s="57">
        <f>'BAR BB| Open rates'!AS12*0.9</f>
        <v>24930</v>
      </c>
      <c r="AF13" s="57">
        <f>'BAR BB| Open rates'!AT12*0.9</f>
        <v>29520</v>
      </c>
      <c r="AG13" s="57">
        <f>'BAR BB| Open rates'!AU12*0.9</f>
        <v>24930</v>
      </c>
      <c r="AH13" s="57">
        <f>'BAR BB| Open rates'!AV12*0.9</f>
        <v>29520</v>
      </c>
      <c r="AI13" s="57">
        <f>'BAR BB| Open rates'!AW12*0.9</f>
        <v>24930</v>
      </c>
      <c r="AJ13" s="57">
        <f>'BAR BB| Open rates'!AX12*0.9</f>
        <v>29520</v>
      </c>
      <c r="AK13" s="57">
        <f>'BAR BB| Open rates'!AY12*0.9</f>
        <v>24930</v>
      </c>
      <c r="AL13" s="57">
        <f>'BAR BB| Open rates'!AZ12*0.9</f>
        <v>29520</v>
      </c>
      <c r="AM13" s="57">
        <f>'BAR BB| Open rates'!BA12*0.9</f>
        <v>24930</v>
      </c>
    </row>
    <row r="14" spans="1:39" s="36" customFormat="1" ht="12" customHeight="1" x14ac:dyDescent="0.2">
      <c r="A14" s="164">
        <v>2</v>
      </c>
      <c r="B14" s="57">
        <f>'BAR BB| Open rates'!P13*0.9</f>
        <v>22950</v>
      </c>
      <c r="C14" s="57">
        <f>'BAR BB| Open rates'!Q13*0.9</f>
        <v>31320</v>
      </c>
      <c r="D14" s="57">
        <f>'BAR BB| Open rates'!R13*0.9</f>
        <v>26730</v>
      </c>
      <c r="E14" s="57">
        <f>'BAR BB| Open rates'!S13*0.9</f>
        <v>22950</v>
      </c>
      <c r="F14" s="57">
        <f>'BAR BB| Open rates'!T13*0.9</f>
        <v>26730</v>
      </c>
      <c r="G14" s="57">
        <f>'BAR BB| Open rates'!U13*0.9</f>
        <v>22950</v>
      </c>
      <c r="H14" s="57">
        <f>'BAR BB| Open rates'!V13*0.9</f>
        <v>34920</v>
      </c>
      <c r="I14" s="57">
        <f>'BAR BB| Open rates'!W13*0.9</f>
        <v>22950</v>
      </c>
      <c r="J14" s="57">
        <f>'BAR BB| Open rates'!X13*0.9</f>
        <v>26730</v>
      </c>
      <c r="K14" s="57">
        <f>'BAR BB| Open rates'!Y13*0.9</f>
        <v>31320</v>
      </c>
      <c r="L14" s="57">
        <f>'BAR BB| Open rates'!Z13*0.9</f>
        <v>34920</v>
      </c>
      <c r="M14" s="57">
        <f>'BAR BB| Open rates'!AA13*0.9</f>
        <v>31320</v>
      </c>
      <c r="N14" s="57">
        <f>'BAR BB| Open rates'!AB13*0.9</f>
        <v>34920</v>
      </c>
      <c r="O14" s="57">
        <f>'BAR BB| Open rates'!AC13*0.9</f>
        <v>31320</v>
      </c>
      <c r="P14" s="57">
        <f>'BAR BB| Open rates'!AD13*0.9</f>
        <v>34920</v>
      </c>
      <c r="Q14" s="57">
        <f>'BAR BB| Open rates'!AE13*0.9</f>
        <v>31320</v>
      </c>
      <c r="R14" s="57">
        <f>'BAR BB| Open rates'!AF13*0.9</f>
        <v>34920</v>
      </c>
      <c r="S14" s="57">
        <f>'BAR BB| Open rates'!AG13*0.9</f>
        <v>31320</v>
      </c>
      <c r="T14" s="57">
        <f>'BAR BB| Open rates'!AH13*0.9</f>
        <v>34920</v>
      </c>
      <c r="U14" s="57">
        <f>'BAR BB| Open rates'!AI13*0.9</f>
        <v>40140</v>
      </c>
      <c r="V14" s="57">
        <f>'BAR BB| Open rates'!AJ13*0.9</f>
        <v>34920</v>
      </c>
      <c r="W14" s="57">
        <f>'BAR BB| Open rates'!AK13*0.9</f>
        <v>40140</v>
      </c>
      <c r="X14" s="57">
        <f>'BAR BB| Open rates'!AL13*0.9</f>
        <v>34920</v>
      </c>
      <c r="Y14" s="57">
        <f>'BAR BB| Open rates'!AM13*0.9</f>
        <v>40140</v>
      </c>
      <c r="Z14" s="57">
        <f>'BAR BB| Open rates'!AN13*0.9</f>
        <v>40140</v>
      </c>
      <c r="AA14" s="57">
        <f>'BAR BB| Open rates'!AO13*0.9</f>
        <v>61920</v>
      </c>
      <c r="AB14" s="57">
        <f>'BAR BB| Open rates'!AP13*0.9</f>
        <v>40140</v>
      </c>
      <c r="AC14" s="57">
        <f>'BAR BB| Open rates'!AQ13*0.9</f>
        <v>40140</v>
      </c>
      <c r="AD14" s="57">
        <f>'BAR BB| Open rates'!AR13*0.9</f>
        <v>31320</v>
      </c>
      <c r="AE14" s="57">
        <f>'BAR BB| Open rates'!AS13*0.9</f>
        <v>26730</v>
      </c>
      <c r="AF14" s="57">
        <f>'BAR BB| Open rates'!AT13*0.9</f>
        <v>31320</v>
      </c>
      <c r="AG14" s="57">
        <f>'BAR BB| Open rates'!AU13*0.9</f>
        <v>26730</v>
      </c>
      <c r="AH14" s="57">
        <f>'BAR BB| Open rates'!AV13*0.9</f>
        <v>31320</v>
      </c>
      <c r="AI14" s="57">
        <f>'BAR BB| Open rates'!AW13*0.9</f>
        <v>26730</v>
      </c>
      <c r="AJ14" s="57">
        <f>'BAR BB| Open rates'!AX13*0.9</f>
        <v>31320</v>
      </c>
      <c r="AK14" s="57">
        <f>'BAR BB| Open rates'!AY13*0.9</f>
        <v>26730</v>
      </c>
      <c r="AL14" s="57">
        <f>'BAR BB| Open rates'!AZ13*0.9</f>
        <v>31320</v>
      </c>
      <c r="AM14" s="57">
        <f>'BAR BB| Open rates'!BA13*0.9</f>
        <v>26730</v>
      </c>
    </row>
    <row r="15" spans="1:39" ht="13.5" thickBot="1" x14ac:dyDescent="0.25"/>
    <row r="16" spans="1:39" ht="147.75" customHeight="1" thickBot="1" x14ac:dyDescent="0.25">
      <c r="A16" s="263" t="s">
        <v>357</v>
      </c>
      <c r="B16" s="245"/>
      <c r="C16" s="245"/>
      <c r="D16" s="245"/>
      <c r="E16" s="245"/>
      <c r="F16" s="245"/>
      <c r="G16" s="245"/>
      <c r="H16" s="245"/>
      <c r="I16" s="245"/>
      <c r="J16" s="245"/>
      <c r="K16" s="245"/>
      <c r="L16" s="245"/>
      <c r="M16" s="245"/>
      <c r="N16" s="245"/>
    </row>
    <row r="17" spans="1:14" ht="12" customHeight="1" x14ac:dyDescent="0.2">
      <c r="B17" s="245"/>
      <c r="C17" s="246"/>
      <c r="D17" s="246"/>
      <c r="E17" s="246"/>
      <c r="F17" s="246"/>
      <c r="G17" s="246"/>
      <c r="H17" s="246"/>
      <c r="I17" s="246"/>
      <c r="J17" s="246"/>
      <c r="K17" s="246"/>
      <c r="L17" s="245"/>
      <c r="M17" s="245"/>
      <c r="N17" s="245"/>
    </row>
    <row r="18" spans="1:14" x14ac:dyDescent="0.2">
      <c r="A18" s="98" t="s">
        <v>83</v>
      </c>
      <c r="B18" s="245"/>
      <c r="C18" s="246"/>
      <c r="D18" s="246"/>
      <c r="E18" s="246"/>
      <c r="F18" s="246"/>
      <c r="G18" s="246"/>
      <c r="H18" s="246"/>
      <c r="I18" s="246"/>
      <c r="J18" s="246"/>
      <c r="K18" s="246"/>
      <c r="L18" s="245"/>
      <c r="M18" s="245"/>
      <c r="N18" s="245"/>
    </row>
    <row r="19" spans="1:14" ht="34.5" customHeight="1" x14ac:dyDescent="0.2">
      <c r="A19" s="139" t="s">
        <v>331</v>
      </c>
      <c r="B19" s="245"/>
      <c r="C19" s="246"/>
      <c r="D19" s="246"/>
      <c r="E19" s="246"/>
      <c r="F19" s="246"/>
      <c r="G19" s="246"/>
      <c r="H19" s="246"/>
      <c r="I19" s="246"/>
      <c r="J19" s="246"/>
      <c r="K19" s="246"/>
      <c r="L19" s="245"/>
      <c r="M19" s="245"/>
      <c r="N19" s="245"/>
    </row>
    <row r="20" spans="1:14" ht="24" x14ac:dyDescent="0.2">
      <c r="A20" s="139" t="s">
        <v>332</v>
      </c>
      <c r="B20" s="245"/>
      <c r="C20" s="246"/>
      <c r="D20" s="246"/>
      <c r="E20" s="246"/>
      <c r="F20" s="246"/>
      <c r="G20" s="246"/>
      <c r="H20" s="246"/>
      <c r="I20" s="246"/>
      <c r="J20" s="246"/>
      <c r="K20" s="246"/>
      <c r="L20" s="245"/>
      <c r="M20" s="245"/>
      <c r="N20" s="245"/>
    </row>
    <row r="21" spans="1:14" x14ac:dyDescent="0.2">
      <c r="A21" s="6"/>
      <c r="B21" s="245"/>
      <c r="C21" s="246"/>
      <c r="D21" s="246"/>
      <c r="E21" s="246"/>
      <c r="F21" s="246"/>
      <c r="G21" s="246"/>
      <c r="H21" s="246"/>
      <c r="I21" s="246"/>
      <c r="J21" s="246"/>
      <c r="K21" s="246"/>
      <c r="L21" s="245"/>
      <c r="M21" s="245"/>
      <c r="N21" s="245"/>
    </row>
    <row r="22" spans="1:14" x14ac:dyDescent="0.2">
      <c r="A22" s="95" t="s">
        <v>74</v>
      </c>
      <c r="B22" s="245"/>
      <c r="C22" s="246"/>
      <c r="D22" s="246"/>
      <c r="E22" s="246"/>
      <c r="F22" s="246"/>
      <c r="G22" s="246"/>
      <c r="H22" s="246"/>
      <c r="I22" s="246"/>
      <c r="J22" s="246"/>
      <c r="K22" s="246"/>
      <c r="L22" s="245"/>
      <c r="M22" s="245"/>
      <c r="N22" s="245"/>
    </row>
    <row r="23" spans="1:14" ht="12.75" customHeight="1" x14ac:dyDescent="0.2">
      <c r="A23" s="183" t="s">
        <v>75</v>
      </c>
      <c r="B23" s="245"/>
      <c r="C23" s="246"/>
      <c r="D23" s="246"/>
      <c r="E23" s="246"/>
      <c r="F23" s="246"/>
      <c r="G23" s="246"/>
      <c r="H23" s="246"/>
      <c r="I23" s="246"/>
      <c r="J23" s="246"/>
      <c r="K23" s="246"/>
      <c r="L23" s="245"/>
      <c r="M23" s="245"/>
      <c r="N23" s="245"/>
    </row>
    <row r="24" spans="1:14" x14ac:dyDescent="0.2">
      <c r="A24" s="180" t="s">
        <v>76</v>
      </c>
      <c r="B24" s="245"/>
      <c r="C24" s="246"/>
      <c r="D24" s="246"/>
      <c r="E24" s="246"/>
      <c r="F24" s="246"/>
      <c r="G24" s="246"/>
      <c r="H24" s="246"/>
      <c r="I24" s="246"/>
      <c r="J24" s="246"/>
      <c r="K24" s="246"/>
      <c r="L24" s="245"/>
      <c r="M24" s="245"/>
      <c r="N24" s="245"/>
    </row>
    <row r="25" spans="1:14" ht="24" x14ac:dyDescent="0.2">
      <c r="A25" s="180" t="s">
        <v>89</v>
      </c>
      <c r="B25" s="245"/>
      <c r="C25" s="246"/>
      <c r="D25" s="245"/>
      <c r="E25" s="245"/>
      <c r="F25" s="245"/>
      <c r="G25" s="245"/>
      <c r="H25" s="245"/>
      <c r="I25" s="245"/>
      <c r="J25" s="245"/>
      <c r="K25" s="245"/>
      <c r="L25" s="245"/>
      <c r="M25" s="245"/>
      <c r="N25" s="245"/>
    </row>
    <row r="26" spans="1:14" x14ac:dyDescent="0.2">
      <c r="A26" s="180" t="s">
        <v>78</v>
      </c>
      <c r="B26" s="245"/>
      <c r="C26" s="246"/>
      <c r="D26" s="245"/>
      <c r="E26" s="245"/>
      <c r="F26" s="245"/>
      <c r="G26" s="245"/>
      <c r="H26" s="245"/>
      <c r="I26" s="245"/>
      <c r="J26" s="245"/>
      <c r="K26" s="245"/>
      <c r="L26" s="245"/>
      <c r="M26" s="245"/>
      <c r="N26" s="245"/>
    </row>
    <row r="27" spans="1:14" ht="24" x14ac:dyDescent="0.2">
      <c r="A27" s="180" t="s">
        <v>79</v>
      </c>
      <c r="B27" s="245"/>
      <c r="C27" s="246"/>
      <c r="D27" s="245"/>
      <c r="E27" s="245"/>
      <c r="F27" s="245"/>
      <c r="G27" s="245"/>
      <c r="H27" s="245"/>
      <c r="I27" s="245"/>
      <c r="J27" s="245"/>
      <c r="K27" s="245"/>
      <c r="L27" s="245"/>
      <c r="M27" s="245"/>
      <c r="N27" s="245"/>
    </row>
    <row r="28" spans="1:14" ht="24" x14ac:dyDescent="0.2">
      <c r="A28" s="180" t="s">
        <v>187</v>
      </c>
    </row>
    <row r="29" spans="1:14" x14ac:dyDescent="0.2">
      <c r="A29" s="180" t="s">
        <v>105</v>
      </c>
    </row>
    <row r="30" spans="1:14" x14ac:dyDescent="0.2">
      <c r="A30" s="244" t="s">
        <v>333</v>
      </c>
    </row>
    <row r="31" spans="1:14" ht="24" x14ac:dyDescent="0.2">
      <c r="A31" s="180" t="s">
        <v>208</v>
      </c>
    </row>
    <row r="32" spans="1:14" x14ac:dyDescent="0.2">
      <c r="A32" s="244"/>
    </row>
    <row r="33" spans="1:4" x14ac:dyDescent="0.2">
      <c r="A33" s="296" t="s">
        <v>101</v>
      </c>
    </row>
    <row r="34" spans="1:4" x14ac:dyDescent="0.2">
      <c r="A34" s="297"/>
    </row>
    <row r="35" spans="1:4" x14ac:dyDescent="0.2">
      <c r="A35" s="298"/>
    </row>
    <row r="36" spans="1:4" x14ac:dyDescent="0.2">
      <c r="A36" s="244"/>
    </row>
    <row r="37" spans="1:4" ht="25.5" customHeight="1" x14ac:dyDescent="0.2">
      <c r="A37" s="219" t="s">
        <v>209</v>
      </c>
    </row>
    <row r="38" spans="1:4" x14ac:dyDescent="0.2">
      <c r="A38" s="249" t="s">
        <v>334</v>
      </c>
    </row>
    <row r="39" spans="1:4" x14ac:dyDescent="0.2">
      <c r="A39" s="244"/>
      <c r="D39" s="250"/>
    </row>
    <row r="40" spans="1:4" x14ac:dyDescent="0.2">
      <c r="A40" s="178" t="s">
        <v>81</v>
      </c>
    </row>
    <row r="41" spans="1:4" ht="36" x14ac:dyDescent="0.2">
      <c r="A41" s="181" t="s">
        <v>361</v>
      </c>
    </row>
    <row r="42" spans="1:4" x14ac:dyDescent="0.2">
      <c r="A42" s="181"/>
    </row>
    <row r="43" spans="1:4" x14ac:dyDescent="0.2">
      <c r="A43" s="244"/>
      <c r="D43" s="251"/>
    </row>
    <row r="44" spans="1:4" ht="26.25" x14ac:dyDescent="0.2">
      <c r="A44" s="178" t="s">
        <v>335</v>
      </c>
    </row>
    <row r="45" spans="1:4" ht="24" x14ac:dyDescent="0.2">
      <c r="A45" s="220" t="s">
        <v>301</v>
      </c>
    </row>
    <row r="46" spans="1:4" x14ac:dyDescent="0.2">
      <c r="A46" s="254" t="s">
        <v>210</v>
      </c>
      <c r="D46" s="251"/>
    </row>
    <row r="47" spans="1:4" x14ac:dyDescent="0.2">
      <c r="A47" s="254"/>
    </row>
    <row r="48" spans="1:4" x14ac:dyDescent="0.2">
      <c r="A48" s="253" t="s">
        <v>337</v>
      </c>
    </row>
    <row r="49" spans="1:4" x14ac:dyDescent="0.2">
      <c r="A49" s="254" t="s">
        <v>338</v>
      </c>
      <c r="D49" s="251"/>
    </row>
    <row r="50" spans="1:4" x14ac:dyDescent="0.2">
      <c r="A50" s="15"/>
    </row>
    <row r="51" spans="1:4" x14ac:dyDescent="0.2">
      <c r="A51" s="253" t="s">
        <v>339</v>
      </c>
    </row>
    <row r="52" spans="1:4" x14ac:dyDescent="0.2">
      <c r="A52" s="255" t="s">
        <v>214</v>
      </c>
      <c r="D52" s="251"/>
    </row>
    <row r="53" spans="1:4" x14ac:dyDescent="0.2">
      <c r="A53" s="15"/>
    </row>
    <row r="54" spans="1:4" x14ac:dyDescent="0.2">
      <c r="A54" s="253" t="s">
        <v>340</v>
      </c>
    </row>
    <row r="55" spans="1:4" x14ac:dyDescent="0.2">
      <c r="A55" s="254" t="s">
        <v>214</v>
      </c>
      <c r="D55" s="251"/>
    </row>
    <row r="56" spans="1:4" x14ac:dyDescent="0.2">
      <c r="A56" s="256"/>
    </row>
    <row r="57" spans="1:4" x14ac:dyDescent="0.2">
      <c r="A57" s="253" t="s">
        <v>341</v>
      </c>
    </row>
    <row r="58" spans="1:4" x14ac:dyDescent="0.2">
      <c r="A58" s="255" t="s">
        <v>342</v>
      </c>
      <c r="D58" s="251"/>
    </row>
    <row r="59" spans="1:4" x14ac:dyDescent="0.2">
      <c r="A59" s="255"/>
    </row>
    <row r="60" spans="1:4" x14ac:dyDescent="0.2">
      <c r="A60" s="253" t="s">
        <v>343</v>
      </c>
    </row>
    <row r="61" spans="1:4" x14ac:dyDescent="0.2">
      <c r="A61" s="255" t="s">
        <v>352</v>
      </c>
      <c r="D61" s="251"/>
    </row>
    <row r="62" spans="1:4" ht="13.5" thickBot="1" x14ac:dyDescent="0.25">
      <c r="A62" s="257"/>
    </row>
    <row r="63" spans="1:4" ht="72" x14ac:dyDescent="0.2">
      <c r="A63" s="261" t="s">
        <v>336</v>
      </c>
    </row>
    <row r="64" spans="1:4" ht="13.5" thickBot="1" x14ac:dyDescent="0.25">
      <c r="A64" s="262" t="s">
        <v>141</v>
      </c>
      <c r="D64" s="251"/>
    </row>
    <row r="66" spans="1:1" ht="24" x14ac:dyDescent="0.2">
      <c r="A66" s="182" t="s">
        <v>344</v>
      </c>
    </row>
    <row r="67" spans="1:1" ht="24" x14ac:dyDescent="0.2">
      <c r="A67" s="220" t="s">
        <v>310</v>
      </c>
    </row>
    <row r="68" spans="1:1" x14ac:dyDescent="0.2">
      <c r="A68" s="218" t="s">
        <v>211</v>
      </c>
    </row>
    <row r="69" spans="1:1" x14ac:dyDescent="0.2">
      <c r="A69" s="181"/>
    </row>
    <row r="70" spans="1:1" x14ac:dyDescent="0.2">
      <c r="A70" s="220" t="s">
        <v>254</v>
      </c>
    </row>
    <row r="71" spans="1:1" x14ac:dyDescent="0.2">
      <c r="A71" s="218" t="s">
        <v>345</v>
      </c>
    </row>
    <row r="72" spans="1:1" s="31" customFormat="1" x14ac:dyDescent="0.2">
      <c r="A72" s="181"/>
    </row>
    <row r="73" spans="1:1" s="31" customFormat="1" x14ac:dyDescent="0.2">
      <c r="A73" s="220" t="s">
        <v>346</v>
      </c>
    </row>
    <row r="74" spans="1:1" s="31" customFormat="1" x14ac:dyDescent="0.2">
      <c r="A74" s="218" t="s">
        <v>215</v>
      </c>
    </row>
    <row r="75" spans="1:1" s="31" customFormat="1" x14ac:dyDescent="0.2">
      <c r="A75" s="181"/>
    </row>
    <row r="76" spans="1:1" s="31" customFormat="1" x14ac:dyDescent="0.2">
      <c r="A76" s="220" t="s">
        <v>347</v>
      </c>
    </row>
    <row r="77" spans="1:1" s="31" customFormat="1" x14ac:dyDescent="0.2">
      <c r="A77" s="218" t="s">
        <v>215</v>
      </c>
    </row>
    <row r="78" spans="1:1" s="31" customFormat="1" x14ac:dyDescent="0.2">
      <c r="A78" s="181"/>
    </row>
    <row r="79" spans="1:1" s="31" customFormat="1" x14ac:dyDescent="0.2">
      <c r="A79" s="220" t="s">
        <v>348</v>
      </c>
    </row>
    <row r="80" spans="1:1" s="31" customFormat="1" x14ac:dyDescent="0.2">
      <c r="A80" s="218" t="s">
        <v>349</v>
      </c>
    </row>
    <row r="81" spans="1:1" s="31" customFormat="1" x14ac:dyDescent="0.2">
      <c r="A81" s="258"/>
    </row>
    <row r="82" spans="1:1" s="31" customFormat="1" x14ac:dyDescent="0.2">
      <c r="A82" s="220" t="s">
        <v>350</v>
      </c>
    </row>
    <row r="83" spans="1:1" s="31" customFormat="1" ht="15.75" customHeight="1" x14ac:dyDescent="0.2">
      <c r="A83" s="218" t="s">
        <v>351</v>
      </c>
    </row>
    <row r="84" spans="1:1" s="31" customFormat="1" ht="15.75" customHeight="1" thickBot="1" x14ac:dyDescent="0.25">
      <c r="A84" s="259"/>
    </row>
    <row r="85" spans="1:1" s="31" customFormat="1" ht="54.75" customHeight="1" x14ac:dyDescent="0.2">
      <c r="A85" s="264" t="s">
        <v>355</v>
      </c>
    </row>
    <row r="86" spans="1:1" s="155" customFormat="1" ht="17.25" customHeight="1" thickBot="1" x14ac:dyDescent="0.25">
      <c r="A86" s="265" t="s">
        <v>356</v>
      </c>
    </row>
    <row r="87" spans="1:1" s="31" customFormat="1" x14ac:dyDescent="0.2">
      <c r="A87" s="259"/>
    </row>
    <row r="88" spans="1:1" s="31" customFormat="1" x14ac:dyDescent="0.2">
      <c r="A88" s="259"/>
    </row>
    <row r="89" spans="1:1" s="31" customFormat="1" x14ac:dyDescent="0.2">
      <c r="A89" s="259"/>
    </row>
    <row r="90" spans="1:1" s="31" customFormat="1" x14ac:dyDescent="0.2">
      <c r="A90" s="259"/>
    </row>
    <row r="91" spans="1:1" s="31" customFormat="1" x14ac:dyDescent="0.2">
      <c r="A91" s="259"/>
    </row>
    <row r="92" spans="1:1" s="31" customFormat="1" x14ac:dyDescent="0.2">
      <c r="A92" s="259"/>
    </row>
    <row r="93" spans="1:1" s="31" customFormat="1" x14ac:dyDescent="0.2">
      <c r="A93" s="259"/>
    </row>
    <row r="94" spans="1:1" s="155" customFormat="1" x14ac:dyDescent="0.2">
      <c r="A94" s="260"/>
    </row>
    <row r="95" spans="1:1" s="155" customFormat="1" x14ac:dyDescent="0.2">
      <c r="A95" s="260"/>
    </row>
    <row r="96" spans="1:1" s="155" customFormat="1" ht="12.75" customHeight="1" x14ac:dyDescent="0.2">
      <c r="A96" s="260"/>
    </row>
    <row r="97" spans="1:1" s="155" customFormat="1" x14ac:dyDescent="0.2">
      <c r="A97" s="260"/>
    </row>
    <row r="98" spans="1:1" s="155" customFormat="1" x14ac:dyDescent="0.2">
      <c r="A98" s="260"/>
    </row>
    <row r="99" spans="1:1" s="155" customFormat="1" ht="13.5" customHeight="1" x14ac:dyDescent="0.2">
      <c r="A99" s="260"/>
    </row>
    <row r="100" spans="1:1" s="155" customFormat="1" x14ac:dyDescent="0.2">
      <c r="A100" s="260"/>
    </row>
    <row r="101" spans="1:1" s="155" customFormat="1" x14ac:dyDescent="0.2">
      <c r="A101" s="260"/>
    </row>
    <row r="102" spans="1:1" s="155" customFormat="1" ht="12.75" customHeight="1" x14ac:dyDescent="0.2">
      <c r="A102" s="260"/>
    </row>
    <row r="103" spans="1:1" s="155" customFormat="1" x14ac:dyDescent="0.2">
      <c r="A103" s="260"/>
    </row>
    <row r="104" spans="1:1" s="155" customFormat="1" x14ac:dyDescent="0.2">
      <c r="A104" s="260"/>
    </row>
    <row r="105" spans="1:1" s="155" customFormat="1" x14ac:dyDescent="0.2">
      <c r="A105" s="260"/>
    </row>
  </sheetData>
  <mergeCells count="1">
    <mergeCell ref="A33:A35"/>
  </mergeCells>
  <pageMargins left="0.75" right="0.75" top="1" bottom="1" header="0.5" footer="0.5"/>
  <pageSetup paperSize="9" orientation="portrait" horizontalDpi="4294967295" verticalDpi="4294967295"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110"/>
  <sheetViews>
    <sheetView topLeftCell="A2" workbookViewId="0">
      <selection activeCell="BK1" sqref="BK1:BL1048576"/>
    </sheetView>
  </sheetViews>
  <sheetFormatPr defaultColWidth="9.140625" defaultRowHeight="12.75" x14ac:dyDescent="0.2"/>
  <cols>
    <col min="1" max="1" width="66" style="32" customWidth="1"/>
    <col min="2" max="64" width="11" style="32" hidden="1" customWidth="1"/>
    <col min="65" max="69" width="11" style="32" customWidth="1"/>
    <col min="70" max="70" width="10.42578125" style="32" customWidth="1"/>
    <col min="71" max="71" width="11.28515625" style="32" customWidth="1"/>
    <col min="72" max="72" width="11.7109375" style="32" customWidth="1"/>
    <col min="73" max="73" width="10.5703125" style="32" customWidth="1"/>
    <col min="74" max="74" width="12" style="32" customWidth="1"/>
    <col min="75" max="75" width="11.140625" style="32" customWidth="1"/>
    <col min="76" max="76" width="10.42578125" style="32" customWidth="1"/>
    <col min="77" max="77" width="11.42578125" style="32" customWidth="1"/>
    <col min="78" max="78" width="11.28515625" style="32" customWidth="1"/>
    <col min="79" max="81" width="11" style="32" customWidth="1"/>
    <col min="82" max="82" width="10" style="32" customWidth="1"/>
    <col min="83" max="83" width="9.85546875" style="32" customWidth="1"/>
    <col min="84" max="16384" width="9.140625" style="32"/>
  </cols>
  <sheetData>
    <row r="1" spans="1:83" x14ac:dyDescent="0.2">
      <c r="A1" s="63" t="s">
        <v>61</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row>
    <row r="2" spans="1:83" x14ac:dyDescent="0.2">
      <c r="A2" s="11" t="s">
        <v>16</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row>
    <row r="3" spans="1:83" s="33" customFormat="1" ht="26.25" customHeight="1" x14ac:dyDescent="0.2">
      <c r="A3" s="64" t="s">
        <v>97</v>
      </c>
      <c r="B3" s="81" t="e">
        <f>'BAR BB| Open rates'!#REF!</f>
        <v>#REF!</v>
      </c>
      <c r="C3" s="81" t="e">
        <f>'BAR BB| Open rates'!#REF!</f>
        <v>#REF!</v>
      </c>
      <c r="D3" s="81" t="e">
        <f>'BAR BB| Open rates'!#REF!</f>
        <v>#REF!</v>
      </c>
      <c r="E3" s="81" t="e">
        <f>'BAR BB| Open rates'!#REF!</f>
        <v>#REF!</v>
      </c>
      <c r="F3" s="81" t="e">
        <f>'BAR BB| Open rates'!#REF!</f>
        <v>#REF!</v>
      </c>
      <c r="G3" s="81" t="e">
        <f>'BAR BB| Open rates'!#REF!</f>
        <v>#REF!</v>
      </c>
      <c r="H3" s="81" t="e">
        <f>'BAR BB| Open rates'!#REF!</f>
        <v>#REF!</v>
      </c>
      <c r="I3" s="81" t="e">
        <f>'BAR BB| Open rates'!#REF!</f>
        <v>#REF!</v>
      </c>
      <c r="J3" s="81" t="e">
        <f>'BAR BB| Open rates'!#REF!</f>
        <v>#REF!</v>
      </c>
      <c r="K3" s="81" t="e">
        <f>'BAR BB| Open rates'!#REF!</f>
        <v>#REF!</v>
      </c>
      <c r="L3" s="81" t="e">
        <f>'BAR BB| Open rates'!#REF!</f>
        <v>#REF!</v>
      </c>
      <c r="M3" s="81" t="e">
        <f>'BAR BB| Open rates'!#REF!</f>
        <v>#REF!</v>
      </c>
      <c r="N3" s="81" t="e">
        <f>'BAR BB| Open rates'!#REF!</f>
        <v>#REF!</v>
      </c>
      <c r="O3" s="81" t="e">
        <f>'BAR BB| Open rates'!#REF!</f>
        <v>#REF!</v>
      </c>
      <c r="P3" s="81" t="e">
        <f>'BAR BB| Open rates'!#REF!</f>
        <v>#REF!</v>
      </c>
      <c r="Q3" s="81" t="e">
        <f>'BAR BB| Open rates'!#REF!</f>
        <v>#REF!</v>
      </c>
      <c r="R3" s="81" t="e">
        <f>'BAR BB| Open rates'!#REF!</f>
        <v>#REF!</v>
      </c>
      <c r="S3" s="81" t="e">
        <f>'BAR BB| Open rates'!#REF!</f>
        <v>#REF!</v>
      </c>
      <c r="T3" s="81" t="e">
        <f>'BAR BB| Open rates'!#REF!</f>
        <v>#REF!</v>
      </c>
      <c r="U3" s="81" t="e">
        <f>'BAR BB| Open rates'!#REF!</f>
        <v>#REF!</v>
      </c>
      <c r="V3" s="81" t="e">
        <f>'BAR BB| Open rates'!#REF!</f>
        <v>#REF!</v>
      </c>
      <c r="W3" s="81" t="e">
        <f>'BAR BB| Open rates'!#REF!</f>
        <v>#REF!</v>
      </c>
      <c r="X3" s="81" t="e">
        <f>'BAR BB| Open rates'!#REF!</f>
        <v>#REF!</v>
      </c>
      <c r="Y3" s="81" t="e">
        <f>'BAR BB| Open rates'!#REF!</f>
        <v>#REF!</v>
      </c>
      <c r="Z3" s="81" t="e">
        <f>'BAR BB| Open rates'!#REF!</f>
        <v>#REF!</v>
      </c>
      <c r="AA3" s="81" t="e">
        <f>'BAR BB| Open rates'!#REF!</f>
        <v>#REF!</v>
      </c>
      <c r="AB3" s="81" t="e">
        <f>'BAR BB| Open rates'!#REF!</f>
        <v>#REF!</v>
      </c>
      <c r="AC3" s="81" t="e">
        <f>'BAR BB| Open rates'!#REF!</f>
        <v>#REF!</v>
      </c>
      <c r="AD3" s="81" t="e">
        <f>'BAR BB| Open rates'!#REF!</f>
        <v>#REF!</v>
      </c>
      <c r="AE3" s="81" t="e">
        <f>'BAR BB| Open rates'!#REF!</f>
        <v>#REF!</v>
      </c>
      <c r="AF3" s="81" t="e">
        <f>'BAR BB| Open rates'!#REF!</f>
        <v>#REF!</v>
      </c>
      <c r="AG3" s="112" t="e">
        <f>'BAR BB| Open rates'!#REF!</f>
        <v>#REF!</v>
      </c>
      <c r="AH3" s="114" t="e">
        <f>'BAR BB| Open rates'!#REF!</f>
        <v>#REF!</v>
      </c>
      <c r="AI3" s="114" t="e">
        <f>'BAR BB| Open rates'!#REF!</f>
        <v>#REF!</v>
      </c>
      <c r="AJ3" s="114" t="e">
        <f>'BAR BB| Open rates'!#REF!</f>
        <v>#REF!</v>
      </c>
      <c r="AK3" s="114" t="e">
        <f>'BAR BB| Open rates'!#REF!</f>
        <v>#REF!</v>
      </c>
      <c r="AL3" s="114" t="e">
        <f>'BAR BB| Open rates'!#REF!</f>
        <v>#REF!</v>
      </c>
      <c r="AM3" s="114" t="e">
        <f>'BAR BB| Open rates'!#REF!</f>
        <v>#REF!</v>
      </c>
      <c r="AN3" s="114" t="e">
        <f>'BAR BB| Open rates'!#REF!</f>
        <v>#REF!</v>
      </c>
      <c r="AO3" s="114" t="e">
        <f>'BAR BB| Open rates'!#REF!</f>
        <v>#REF!</v>
      </c>
      <c r="AP3" s="114" t="e">
        <f>'BAR BB| Open rates'!#REF!</f>
        <v>#REF!</v>
      </c>
      <c r="AQ3" s="114" t="e">
        <f>'BAR BB| Open rates'!#REF!</f>
        <v>#REF!</v>
      </c>
      <c r="AR3" s="114" t="e">
        <f>'BAR BB| Open rates'!#REF!</f>
        <v>#REF!</v>
      </c>
      <c r="AS3" s="114" t="e">
        <f>'BAR BB| Open rates'!#REF!</f>
        <v>#REF!</v>
      </c>
      <c r="AT3" s="114" t="e">
        <f>'BAR BB| Open rates'!#REF!</f>
        <v>#REF!</v>
      </c>
      <c r="AU3" s="114" t="e">
        <f>'BAR BB| Open rates'!#REF!</f>
        <v>#REF!</v>
      </c>
      <c r="AV3" s="114" t="e">
        <f>'BAR BB| Open rates'!#REF!</f>
        <v>#REF!</v>
      </c>
      <c r="AW3" s="114" t="e">
        <f>'BAR BB| Open rates'!#REF!</f>
        <v>#REF!</v>
      </c>
      <c r="AX3" s="114" t="e">
        <f>'BAR BB| Open rates'!#REF!</f>
        <v>#REF!</v>
      </c>
      <c r="AY3" s="114" t="e">
        <f>'BAR BB| Open rates'!#REF!</f>
        <v>#REF!</v>
      </c>
      <c r="AZ3" s="114" t="e">
        <f>'BAR BB| Open rates'!#REF!</f>
        <v>#REF!</v>
      </c>
      <c r="BA3" s="114" t="e">
        <f>'BAR BB| Open rates'!#REF!</f>
        <v>#REF!</v>
      </c>
      <c r="BB3" s="114" t="e">
        <f>'BAR BB| Open rates'!#REF!</f>
        <v>#REF!</v>
      </c>
      <c r="BC3" s="114" t="e">
        <f>'BAR BB| Open rates'!#REF!</f>
        <v>#REF!</v>
      </c>
      <c r="BD3" s="114" t="e">
        <f>'BAR BB| Open rates'!#REF!</f>
        <v>#REF!</v>
      </c>
      <c r="BE3" s="114" t="e">
        <f>'BAR BB| Open rates'!#REF!</f>
        <v>#REF!</v>
      </c>
      <c r="BF3" s="114" t="e">
        <f>'BAR BB| Open rates'!#REF!</f>
        <v>#REF!</v>
      </c>
      <c r="BG3" s="114" t="e">
        <f>'BAR BB| Open rates'!#REF!</f>
        <v>#REF!</v>
      </c>
      <c r="BH3" s="114" t="e">
        <f>'BAR BB| Open rates'!#REF!</f>
        <v>#REF!</v>
      </c>
      <c r="BI3" s="114" t="e">
        <f>'BAR BB| Open rates'!#REF!</f>
        <v>#REF!</v>
      </c>
      <c r="BJ3" s="114" t="e">
        <f>'BAR BB| Open rates'!#REF!</f>
        <v>#REF!</v>
      </c>
      <c r="BK3" s="114" t="e">
        <f>'BAR BB| Open rates'!#REF!</f>
        <v>#REF!</v>
      </c>
      <c r="BL3" s="114" t="e">
        <f>'BAR BB| Open rates'!#REF!</f>
        <v>#REF!</v>
      </c>
      <c r="BM3" s="114" t="e">
        <f>'BAR BB| Open rates'!#REF!</f>
        <v>#REF!</v>
      </c>
      <c r="BN3" s="114" t="e">
        <f>'BAR BB| Open rates'!#REF!</f>
        <v>#REF!</v>
      </c>
      <c r="BO3" s="114" t="e">
        <f>'BAR BB| Open rates'!#REF!</f>
        <v>#REF!</v>
      </c>
      <c r="BP3" s="114" t="e">
        <f>'BAR BB| Open rates'!#REF!</f>
        <v>#REF!</v>
      </c>
      <c r="BQ3" s="114" t="e">
        <f>'BAR BB| Open rates'!#REF!</f>
        <v>#REF!</v>
      </c>
      <c r="BR3" s="114" t="e">
        <f>'BAR BB| Open rates'!#REF!</f>
        <v>#REF!</v>
      </c>
      <c r="BS3" s="114" t="e">
        <f>'BAR BB| Open rates'!#REF!</f>
        <v>#REF!</v>
      </c>
      <c r="BT3" s="114" t="e">
        <f>'BAR BB| Open rates'!#REF!</f>
        <v>#REF!</v>
      </c>
      <c r="BU3" s="114" t="e">
        <f>'BAR BB| Open rates'!#REF!</f>
        <v>#REF!</v>
      </c>
      <c r="BV3" s="114" t="e">
        <f>'BAR BB| Open rates'!#REF!</f>
        <v>#REF!</v>
      </c>
      <c r="BW3" s="114" t="e">
        <f>'BAR BB| Open rates'!#REF!</f>
        <v>#REF!</v>
      </c>
      <c r="BX3" s="114" t="e">
        <f>'BAR BB| Open rates'!#REF!</f>
        <v>#REF!</v>
      </c>
      <c r="BY3" s="114" t="e">
        <f>'BAR BB| Open rates'!#REF!</f>
        <v>#REF!</v>
      </c>
      <c r="BZ3" s="114" t="e">
        <f>'BAR BB| Open rates'!#REF!</f>
        <v>#REF!</v>
      </c>
      <c r="CA3" s="114" t="e">
        <f>'BAR BB| Open rates'!#REF!</f>
        <v>#REF!</v>
      </c>
      <c r="CB3" s="114" t="e">
        <f>'BAR BB| Open rates'!#REF!</f>
        <v>#REF!</v>
      </c>
      <c r="CC3" s="114" t="e">
        <f>'BAR BB| Open rates'!#REF!</f>
        <v>#REF!</v>
      </c>
      <c r="CD3" s="114" t="e">
        <f>'BAR BB| Open rates'!#REF!</f>
        <v>#REF!</v>
      </c>
      <c r="CE3" s="114" t="e">
        <f>'BAR BB| Open rates'!#REF!</f>
        <v>#REF!</v>
      </c>
    </row>
    <row r="4" spans="1:83" s="33" customFormat="1" ht="26.25" customHeight="1" x14ac:dyDescent="0.2">
      <c r="A4" s="108"/>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4" t="e">
        <f>'BAR BB| Open rates'!#REF!</f>
        <v>#REF!</v>
      </c>
      <c r="AI4" s="114" t="e">
        <f>'BAR BB| Open rates'!#REF!</f>
        <v>#REF!</v>
      </c>
      <c r="AJ4" s="114" t="e">
        <f>'BAR BB| Open rates'!#REF!</f>
        <v>#REF!</v>
      </c>
      <c r="AK4" s="114" t="e">
        <f>'BAR BB| Open rates'!#REF!</f>
        <v>#REF!</v>
      </c>
      <c r="AL4" s="114" t="e">
        <f>'BAR BB| Open rates'!#REF!</f>
        <v>#REF!</v>
      </c>
      <c r="AM4" s="114" t="e">
        <f>'BAR BB| Open rates'!#REF!</f>
        <v>#REF!</v>
      </c>
      <c r="AN4" s="114" t="e">
        <f>'BAR BB| Open rates'!#REF!</f>
        <v>#REF!</v>
      </c>
      <c r="AO4" s="114" t="e">
        <f>'BAR BB| Open rates'!#REF!</f>
        <v>#REF!</v>
      </c>
      <c r="AP4" s="114" t="e">
        <f>'BAR BB| Open rates'!#REF!</f>
        <v>#REF!</v>
      </c>
      <c r="AQ4" s="114" t="e">
        <f>'BAR BB| Open rates'!#REF!</f>
        <v>#REF!</v>
      </c>
      <c r="AR4" s="114" t="e">
        <f>'BAR BB| Open rates'!#REF!</f>
        <v>#REF!</v>
      </c>
      <c r="AS4" s="114" t="e">
        <f>'BAR BB| Open rates'!#REF!</f>
        <v>#REF!</v>
      </c>
      <c r="AT4" s="114" t="e">
        <f>'BAR BB| Open rates'!#REF!</f>
        <v>#REF!</v>
      </c>
      <c r="AU4" s="114" t="e">
        <f>'BAR BB| Open rates'!#REF!</f>
        <v>#REF!</v>
      </c>
      <c r="AV4" s="114" t="e">
        <f>'BAR BB| Open rates'!#REF!</f>
        <v>#REF!</v>
      </c>
      <c r="AW4" s="114" t="e">
        <f>'BAR BB| Open rates'!#REF!</f>
        <v>#REF!</v>
      </c>
      <c r="AX4" s="114" t="e">
        <f>'BAR BB| Open rates'!#REF!</f>
        <v>#REF!</v>
      </c>
      <c r="AY4" s="114" t="e">
        <f>'BAR BB| Open rates'!#REF!</f>
        <v>#REF!</v>
      </c>
      <c r="AZ4" s="114" t="e">
        <f>'BAR BB| Open rates'!#REF!</f>
        <v>#REF!</v>
      </c>
      <c r="BA4" s="114" t="e">
        <f>'BAR BB| Open rates'!#REF!</f>
        <v>#REF!</v>
      </c>
      <c r="BB4" s="114" t="e">
        <f>'BAR BB| Open rates'!#REF!</f>
        <v>#REF!</v>
      </c>
      <c r="BC4" s="114" t="e">
        <f>'BAR BB| Open rates'!#REF!</f>
        <v>#REF!</v>
      </c>
      <c r="BD4" s="114" t="e">
        <f>'BAR BB| Open rates'!#REF!</f>
        <v>#REF!</v>
      </c>
      <c r="BE4" s="114" t="e">
        <f>'BAR BB| Open rates'!#REF!</f>
        <v>#REF!</v>
      </c>
      <c r="BF4" s="114" t="e">
        <f>'BAR BB| Open rates'!#REF!</f>
        <v>#REF!</v>
      </c>
      <c r="BG4" s="114" t="e">
        <f>'BAR BB| Open rates'!#REF!</f>
        <v>#REF!</v>
      </c>
      <c r="BH4" s="114" t="e">
        <f>'BAR BB| Open rates'!#REF!</f>
        <v>#REF!</v>
      </c>
      <c r="BI4" s="114" t="e">
        <f>'BAR BB| Open rates'!#REF!</f>
        <v>#REF!</v>
      </c>
      <c r="BJ4" s="114" t="e">
        <f>'BAR BB| Open rates'!#REF!</f>
        <v>#REF!</v>
      </c>
      <c r="BK4" s="114" t="e">
        <f>'BAR BB| Open rates'!#REF!</f>
        <v>#REF!</v>
      </c>
      <c r="BL4" s="114" t="e">
        <f>'BAR BB| Open rates'!#REF!</f>
        <v>#REF!</v>
      </c>
      <c r="BM4" s="114" t="e">
        <f>'BAR BB| Open rates'!#REF!</f>
        <v>#REF!</v>
      </c>
      <c r="BN4" s="114" t="e">
        <f>'BAR BB| Open rates'!#REF!</f>
        <v>#REF!</v>
      </c>
      <c r="BO4" s="114" t="e">
        <f>'BAR BB| Open rates'!#REF!</f>
        <v>#REF!</v>
      </c>
      <c r="BP4" s="114" t="e">
        <f>'BAR BB| Open rates'!#REF!</f>
        <v>#REF!</v>
      </c>
      <c r="BQ4" s="114" t="e">
        <f>'BAR BB| Open rates'!#REF!</f>
        <v>#REF!</v>
      </c>
      <c r="BR4" s="114" t="e">
        <f>'BAR BB| Open rates'!#REF!</f>
        <v>#REF!</v>
      </c>
      <c r="BS4" s="114" t="e">
        <f>'BAR BB| Open rates'!#REF!</f>
        <v>#REF!</v>
      </c>
      <c r="BT4" s="114" t="e">
        <f>'BAR BB| Open rates'!#REF!</f>
        <v>#REF!</v>
      </c>
      <c r="BU4" s="114" t="e">
        <f>'BAR BB| Open rates'!#REF!</f>
        <v>#REF!</v>
      </c>
      <c r="BV4" s="114" t="e">
        <f>'BAR BB| Open rates'!#REF!</f>
        <v>#REF!</v>
      </c>
      <c r="BW4" s="114" t="e">
        <f>'BAR BB| Open rates'!#REF!</f>
        <v>#REF!</v>
      </c>
      <c r="BX4" s="114" t="e">
        <f>'BAR BB| Open rates'!#REF!</f>
        <v>#REF!</v>
      </c>
      <c r="BY4" s="114" t="e">
        <f>'BAR BB| Open rates'!#REF!</f>
        <v>#REF!</v>
      </c>
      <c r="BZ4" s="114" t="e">
        <f>'BAR BB| Open rates'!#REF!</f>
        <v>#REF!</v>
      </c>
      <c r="CA4" s="114" t="e">
        <f>'BAR BB| Open rates'!#REF!</f>
        <v>#REF!</v>
      </c>
      <c r="CB4" s="114" t="e">
        <f>'BAR BB| Open rates'!#REF!</f>
        <v>#REF!</v>
      </c>
      <c r="CC4" s="114" t="e">
        <f>'BAR BB| Open rates'!#REF!</f>
        <v>#REF!</v>
      </c>
      <c r="CD4" s="114" t="e">
        <f>'BAR BB| Open rates'!#REF!</f>
        <v>#REF!</v>
      </c>
      <c r="CE4" s="114" t="e">
        <f>'BAR BB| Open rates'!#REF!</f>
        <v>#REF!</v>
      </c>
    </row>
    <row r="5" spans="1:83" s="36" customFormat="1" ht="12" customHeight="1" x14ac:dyDescent="0.2">
      <c r="A5" s="65" t="s">
        <v>63</v>
      </c>
      <c r="B5" s="35"/>
      <c r="C5" s="35"/>
      <c r="D5" s="35"/>
      <c r="E5" s="35"/>
      <c r="F5" s="35"/>
      <c r="G5" s="35"/>
      <c r="H5" s="35"/>
      <c r="I5" s="35"/>
      <c r="J5" s="61"/>
      <c r="K5" s="61"/>
      <c r="L5" s="61"/>
      <c r="M5" s="61"/>
      <c r="N5" s="61"/>
      <c r="O5" s="61"/>
      <c r="P5" s="61"/>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row>
    <row r="6" spans="1:83" s="36" customFormat="1" ht="12" customHeight="1" x14ac:dyDescent="0.2">
      <c r="A6" s="52">
        <v>1</v>
      </c>
      <c r="B6" s="43" t="e">
        <f>'BAR BB| Open rates'!#REF!</f>
        <v>#REF!</v>
      </c>
      <c r="C6" s="43" t="e">
        <f>'BAR BB| Open rates'!#REF!</f>
        <v>#REF!</v>
      </c>
      <c r="D6" s="43" t="e">
        <f>'BAR BB| Open rates'!#REF!</f>
        <v>#REF!</v>
      </c>
      <c r="E6" s="43" t="e">
        <f>'BAR BB| Open rates'!#REF!</f>
        <v>#REF!</v>
      </c>
      <c r="F6" s="43" t="e">
        <f>'BAR BB| Open rates'!#REF!</f>
        <v>#REF!</v>
      </c>
      <c r="G6" s="43" t="e">
        <f>'BAR BB| Open rates'!#REF!</f>
        <v>#REF!</v>
      </c>
      <c r="H6" s="43" t="e">
        <f>'BAR BB| Open rates'!#REF!</f>
        <v>#REF!</v>
      </c>
      <c r="I6" s="43" t="e">
        <f>'BAR BB| Open rates'!#REF!</f>
        <v>#REF!</v>
      </c>
      <c r="J6" s="43" t="e">
        <f>'BAR BB| Open rates'!#REF!</f>
        <v>#REF!</v>
      </c>
      <c r="K6" s="43" t="e">
        <f>'BAR BB| Open rates'!#REF!</f>
        <v>#REF!</v>
      </c>
      <c r="L6" s="43" t="e">
        <f>'BAR BB| Open rates'!#REF!</f>
        <v>#REF!</v>
      </c>
      <c r="M6" s="43" t="e">
        <f>'BAR BB| Open rates'!#REF!</f>
        <v>#REF!</v>
      </c>
      <c r="N6" s="43" t="e">
        <f>'BAR BB| Open rates'!#REF!</f>
        <v>#REF!</v>
      </c>
      <c r="O6" s="43" t="e">
        <f>'BAR BB| Open rates'!#REF!</f>
        <v>#REF!</v>
      </c>
      <c r="P6" s="43" t="e">
        <f>'BAR BB| Open rates'!#REF!</f>
        <v>#REF!</v>
      </c>
      <c r="Q6" s="43" t="e">
        <f>'BAR BB| Open rates'!#REF!</f>
        <v>#REF!</v>
      </c>
      <c r="R6" s="43" t="e">
        <f>'BAR BB| Open rates'!#REF!</f>
        <v>#REF!</v>
      </c>
      <c r="S6" s="43" t="e">
        <f>'BAR BB| Open rates'!#REF!</f>
        <v>#REF!</v>
      </c>
      <c r="T6" s="43" t="e">
        <f>'BAR BB| Open rates'!#REF!</f>
        <v>#REF!</v>
      </c>
      <c r="U6" s="43" t="e">
        <f>'BAR BB| Open rates'!#REF!</f>
        <v>#REF!</v>
      </c>
      <c r="V6" s="43" t="e">
        <f>'BAR BB| Open rates'!#REF!</f>
        <v>#REF!</v>
      </c>
      <c r="W6" s="43" t="e">
        <f>'BAR BB| Open rates'!#REF!</f>
        <v>#REF!</v>
      </c>
      <c r="X6" s="43" t="e">
        <f>'BAR BB| Open rates'!#REF!</f>
        <v>#REF!</v>
      </c>
      <c r="Y6" s="43" t="e">
        <f>'BAR BB| Open rates'!#REF!</f>
        <v>#REF!</v>
      </c>
      <c r="Z6" s="43" t="e">
        <f>'BAR BB| Open rates'!#REF!</f>
        <v>#REF!</v>
      </c>
      <c r="AA6" s="43" t="e">
        <f>'BAR BB| Open rates'!#REF!</f>
        <v>#REF!</v>
      </c>
      <c r="AB6" s="43" t="e">
        <f>'BAR BB| Open rates'!#REF!</f>
        <v>#REF!</v>
      </c>
      <c r="AC6" s="43" t="e">
        <f>'BAR BB| Open rates'!#REF!</f>
        <v>#REF!</v>
      </c>
      <c r="AD6" s="43" t="e">
        <f>'BAR BB| Open rates'!#REF!</f>
        <v>#REF!</v>
      </c>
      <c r="AE6" s="43" t="e">
        <f>'BAR BB| Open rates'!#REF!</f>
        <v>#REF!</v>
      </c>
      <c r="AF6" s="43" t="e">
        <f>'BAR BB| Open rates'!#REF!</f>
        <v>#REF!</v>
      </c>
      <c r="AG6" s="43" t="e">
        <f>'BAR BB| Open rates'!#REF!</f>
        <v>#REF!</v>
      </c>
      <c r="AH6" s="43" t="e">
        <f>'BAR BB| Open rates'!#REF!</f>
        <v>#REF!</v>
      </c>
      <c r="AI6" s="43" t="e">
        <f>'BAR BB| Open rates'!#REF!</f>
        <v>#REF!</v>
      </c>
      <c r="AJ6" s="43" t="e">
        <f>'BAR BB| Open rates'!#REF!</f>
        <v>#REF!</v>
      </c>
      <c r="AK6" s="43" t="e">
        <f>'BAR BB| Open rates'!#REF!</f>
        <v>#REF!</v>
      </c>
      <c r="AL6" s="43" t="e">
        <f>'BAR BB| Open rates'!#REF!</f>
        <v>#REF!</v>
      </c>
      <c r="AM6" s="43" t="e">
        <f>'BAR BB| Open rates'!#REF!</f>
        <v>#REF!</v>
      </c>
      <c r="AN6" s="43" t="e">
        <f>'BAR BB| Open rates'!#REF!</f>
        <v>#REF!</v>
      </c>
      <c r="AO6" s="43" t="e">
        <f>'BAR BB| Open rates'!#REF!</f>
        <v>#REF!</v>
      </c>
      <c r="AP6" s="43" t="e">
        <f>'BAR BB| Open rates'!#REF!</f>
        <v>#REF!</v>
      </c>
      <c r="AQ6" s="43" t="e">
        <f>'BAR BB| Open rates'!#REF!</f>
        <v>#REF!</v>
      </c>
      <c r="AR6" s="43" t="e">
        <f>'BAR BB| Open rates'!#REF!</f>
        <v>#REF!</v>
      </c>
      <c r="AS6" s="43" t="e">
        <f>'BAR BB| Open rates'!#REF!</f>
        <v>#REF!</v>
      </c>
      <c r="AT6" s="43" t="e">
        <f>'BAR BB| Open rates'!#REF!</f>
        <v>#REF!</v>
      </c>
      <c r="AU6" s="43" t="e">
        <f>'BAR BB| Open rates'!#REF!</f>
        <v>#REF!</v>
      </c>
      <c r="AV6" s="43" t="e">
        <f>'BAR BB| Open rates'!#REF!</f>
        <v>#REF!</v>
      </c>
      <c r="AW6" s="43" t="e">
        <f>'BAR BB| Open rates'!#REF!</f>
        <v>#REF!</v>
      </c>
      <c r="AX6" s="43" t="e">
        <f>'BAR BB| Open rates'!#REF!</f>
        <v>#REF!</v>
      </c>
      <c r="AY6" s="43" t="e">
        <f>'BAR BB| Open rates'!#REF!</f>
        <v>#REF!</v>
      </c>
      <c r="AZ6" s="43" t="e">
        <f>'BAR BB| Open rates'!#REF!</f>
        <v>#REF!</v>
      </c>
      <c r="BA6" s="43" t="e">
        <f>'BAR BB| Open rates'!#REF!</f>
        <v>#REF!</v>
      </c>
      <c r="BB6" s="43" t="e">
        <f>'BAR BB| Open rates'!#REF!</f>
        <v>#REF!</v>
      </c>
      <c r="BC6" s="43" t="e">
        <f>'BAR BB| Open rates'!#REF!</f>
        <v>#REF!</v>
      </c>
      <c r="BD6" s="43" t="e">
        <f>'BAR BB| Open rates'!#REF!</f>
        <v>#REF!</v>
      </c>
      <c r="BE6" s="43" t="e">
        <f>'BAR BB| Open rates'!#REF!</f>
        <v>#REF!</v>
      </c>
      <c r="BF6" s="43" t="e">
        <f>'BAR BB| Open rates'!#REF!</f>
        <v>#REF!</v>
      </c>
      <c r="BG6" s="43" t="e">
        <f>'BAR BB| Open rates'!#REF!</f>
        <v>#REF!</v>
      </c>
      <c r="BH6" s="43" t="e">
        <f>'BAR BB| Open rates'!#REF!</f>
        <v>#REF!</v>
      </c>
      <c r="BI6" s="43" t="e">
        <f>'BAR BB| Open rates'!#REF!</f>
        <v>#REF!</v>
      </c>
      <c r="BJ6" s="43" t="e">
        <f>'BAR BB| Open rates'!#REF!</f>
        <v>#REF!</v>
      </c>
      <c r="BK6" s="43" t="e">
        <f>'BAR BB| Open rates'!#REF!</f>
        <v>#REF!</v>
      </c>
      <c r="BL6" s="43" t="e">
        <f>'BAR BB| Open rates'!#REF!</f>
        <v>#REF!</v>
      </c>
      <c r="BM6" s="43" t="e">
        <f>'BAR BB| Open rates'!#REF!</f>
        <v>#REF!</v>
      </c>
      <c r="BN6" s="43" t="e">
        <f>'BAR BB| Open rates'!#REF!</f>
        <v>#REF!</v>
      </c>
      <c r="BO6" s="43" t="e">
        <f>'BAR BB| Open rates'!#REF!</f>
        <v>#REF!</v>
      </c>
      <c r="BP6" s="43" t="e">
        <f>'BAR BB| Open rates'!#REF!</f>
        <v>#REF!</v>
      </c>
      <c r="BQ6" s="43" t="e">
        <f>'BAR BB| Open rates'!#REF!</f>
        <v>#REF!</v>
      </c>
      <c r="BR6" s="43" t="e">
        <f>'BAR BB| Open rates'!#REF!</f>
        <v>#REF!</v>
      </c>
      <c r="BS6" s="43" t="e">
        <f>'BAR BB| Open rates'!#REF!</f>
        <v>#REF!</v>
      </c>
      <c r="BT6" s="43" t="e">
        <f>'BAR BB| Open rates'!#REF!</f>
        <v>#REF!</v>
      </c>
      <c r="BU6" s="43" t="e">
        <f>'BAR BB| Open rates'!#REF!</f>
        <v>#REF!</v>
      </c>
      <c r="BV6" s="43" t="e">
        <f>'BAR BB| Open rates'!#REF!</f>
        <v>#REF!</v>
      </c>
      <c r="BW6" s="43" t="e">
        <f>'BAR BB| Open rates'!#REF!</f>
        <v>#REF!</v>
      </c>
      <c r="BX6" s="43" t="e">
        <f>'BAR BB| Open rates'!#REF!</f>
        <v>#REF!</v>
      </c>
      <c r="BY6" s="43" t="e">
        <f>'BAR BB| Open rates'!#REF!</f>
        <v>#REF!</v>
      </c>
      <c r="BZ6" s="43" t="e">
        <f>'BAR BB| Open rates'!#REF!</f>
        <v>#REF!</v>
      </c>
      <c r="CA6" s="43" t="e">
        <f>'BAR BB| Open rates'!#REF!</f>
        <v>#REF!</v>
      </c>
      <c r="CB6" s="43" t="e">
        <f>'BAR BB| Open rates'!#REF!</f>
        <v>#REF!</v>
      </c>
      <c r="CC6" s="43" t="e">
        <f>'BAR BB| Open rates'!#REF!</f>
        <v>#REF!</v>
      </c>
      <c r="CD6" s="43" t="e">
        <f>'BAR BB| Open rates'!#REF!</f>
        <v>#REF!</v>
      </c>
      <c r="CE6" s="43" t="e">
        <f>'BAR BB| Open rates'!#REF!</f>
        <v>#REF!</v>
      </c>
    </row>
    <row r="7" spans="1:83" s="36" customFormat="1" ht="12" customHeight="1" x14ac:dyDescent="0.2">
      <c r="A7" s="52">
        <v>2</v>
      </c>
      <c r="B7" s="43" t="e">
        <f>'BAR BB| Open rates'!#REF!</f>
        <v>#REF!</v>
      </c>
      <c r="C7" s="43" t="e">
        <f>'BAR BB| Open rates'!#REF!</f>
        <v>#REF!</v>
      </c>
      <c r="D7" s="43" t="e">
        <f>'BAR BB| Open rates'!#REF!</f>
        <v>#REF!</v>
      </c>
      <c r="E7" s="43" t="e">
        <f>'BAR BB| Open rates'!#REF!</f>
        <v>#REF!</v>
      </c>
      <c r="F7" s="43" t="e">
        <f>'BAR BB| Open rates'!#REF!</f>
        <v>#REF!</v>
      </c>
      <c r="G7" s="43" t="e">
        <f>'BAR BB| Open rates'!#REF!</f>
        <v>#REF!</v>
      </c>
      <c r="H7" s="43" t="e">
        <f>'BAR BB| Open rates'!#REF!</f>
        <v>#REF!</v>
      </c>
      <c r="I7" s="43" t="e">
        <f>'BAR BB| Open rates'!#REF!</f>
        <v>#REF!</v>
      </c>
      <c r="J7" s="43" t="e">
        <f>'BAR BB| Open rates'!#REF!</f>
        <v>#REF!</v>
      </c>
      <c r="K7" s="43" t="e">
        <f>'BAR BB| Open rates'!#REF!</f>
        <v>#REF!</v>
      </c>
      <c r="L7" s="43" t="e">
        <f>'BAR BB| Open rates'!#REF!</f>
        <v>#REF!</v>
      </c>
      <c r="M7" s="43" t="e">
        <f>'BAR BB| Open rates'!#REF!</f>
        <v>#REF!</v>
      </c>
      <c r="N7" s="43" t="e">
        <f>'BAR BB| Open rates'!#REF!</f>
        <v>#REF!</v>
      </c>
      <c r="O7" s="43" t="e">
        <f>'BAR BB| Open rates'!#REF!</f>
        <v>#REF!</v>
      </c>
      <c r="P7" s="43" t="e">
        <f>'BAR BB| Open rates'!#REF!</f>
        <v>#REF!</v>
      </c>
      <c r="Q7" s="43" t="e">
        <f>'BAR BB| Open rates'!#REF!</f>
        <v>#REF!</v>
      </c>
      <c r="R7" s="43" t="e">
        <f>'BAR BB| Open rates'!#REF!</f>
        <v>#REF!</v>
      </c>
      <c r="S7" s="43" t="e">
        <f>'BAR BB| Open rates'!#REF!</f>
        <v>#REF!</v>
      </c>
      <c r="T7" s="43" t="e">
        <f>'BAR BB| Open rates'!#REF!</f>
        <v>#REF!</v>
      </c>
      <c r="U7" s="43" t="e">
        <f>'BAR BB| Open rates'!#REF!</f>
        <v>#REF!</v>
      </c>
      <c r="V7" s="43" t="e">
        <f>'BAR BB| Open rates'!#REF!</f>
        <v>#REF!</v>
      </c>
      <c r="W7" s="43" t="e">
        <f>'BAR BB| Open rates'!#REF!</f>
        <v>#REF!</v>
      </c>
      <c r="X7" s="43" t="e">
        <f>'BAR BB| Open rates'!#REF!</f>
        <v>#REF!</v>
      </c>
      <c r="Y7" s="43" t="e">
        <f>'BAR BB| Open rates'!#REF!</f>
        <v>#REF!</v>
      </c>
      <c r="Z7" s="43" t="e">
        <f>'BAR BB| Open rates'!#REF!</f>
        <v>#REF!</v>
      </c>
      <c r="AA7" s="43" t="e">
        <f>'BAR BB| Open rates'!#REF!</f>
        <v>#REF!</v>
      </c>
      <c r="AB7" s="43" t="e">
        <f>'BAR BB| Open rates'!#REF!</f>
        <v>#REF!</v>
      </c>
      <c r="AC7" s="43" t="e">
        <f>'BAR BB| Open rates'!#REF!</f>
        <v>#REF!</v>
      </c>
      <c r="AD7" s="43" t="e">
        <f>'BAR BB| Open rates'!#REF!</f>
        <v>#REF!</v>
      </c>
      <c r="AE7" s="43" t="e">
        <f>'BAR BB| Open rates'!#REF!</f>
        <v>#REF!</v>
      </c>
      <c r="AF7" s="43" t="e">
        <f>'BAR BB| Open rates'!#REF!</f>
        <v>#REF!</v>
      </c>
      <c r="AG7" s="43" t="e">
        <f>'BAR BB| Open rates'!#REF!</f>
        <v>#REF!</v>
      </c>
      <c r="AH7" s="43" t="e">
        <f>'BAR BB| Open rates'!#REF!</f>
        <v>#REF!</v>
      </c>
      <c r="AI7" s="43" t="e">
        <f>'BAR BB| Open rates'!#REF!</f>
        <v>#REF!</v>
      </c>
      <c r="AJ7" s="43" t="e">
        <f>'BAR BB| Open rates'!#REF!</f>
        <v>#REF!</v>
      </c>
      <c r="AK7" s="43" t="e">
        <f>'BAR BB| Open rates'!#REF!</f>
        <v>#REF!</v>
      </c>
      <c r="AL7" s="43" t="e">
        <f>'BAR BB| Open rates'!#REF!</f>
        <v>#REF!</v>
      </c>
      <c r="AM7" s="43" t="e">
        <f>'BAR BB| Open rates'!#REF!</f>
        <v>#REF!</v>
      </c>
      <c r="AN7" s="43" t="e">
        <f>'BAR BB| Open rates'!#REF!</f>
        <v>#REF!</v>
      </c>
      <c r="AO7" s="43" t="e">
        <f>'BAR BB| Open rates'!#REF!</f>
        <v>#REF!</v>
      </c>
      <c r="AP7" s="43" t="e">
        <f>'BAR BB| Open rates'!#REF!</f>
        <v>#REF!</v>
      </c>
      <c r="AQ7" s="43" t="e">
        <f>'BAR BB| Open rates'!#REF!</f>
        <v>#REF!</v>
      </c>
      <c r="AR7" s="43" t="e">
        <f>'BAR BB| Open rates'!#REF!</f>
        <v>#REF!</v>
      </c>
      <c r="AS7" s="43" t="e">
        <f>'BAR BB| Open rates'!#REF!</f>
        <v>#REF!</v>
      </c>
      <c r="AT7" s="43" t="e">
        <f>'BAR BB| Open rates'!#REF!</f>
        <v>#REF!</v>
      </c>
      <c r="AU7" s="43" t="e">
        <f>'BAR BB| Open rates'!#REF!</f>
        <v>#REF!</v>
      </c>
      <c r="AV7" s="43" t="e">
        <f>'BAR BB| Open rates'!#REF!</f>
        <v>#REF!</v>
      </c>
      <c r="AW7" s="43" t="e">
        <f>'BAR BB| Open rates'!#REF!</f>
        <v>#REF!</v>
      </c>
      <c r="AX7" s="43" t="e">
        <f>'BAR BB| Open rates'!#REF!</f>
        <v>#REF!</v>
      </c>
      <c r="AY7" s="43" t="e">
        <f>'BAR BB| Open rates'!#REF!</f>
        <v>#REF!</v>
      </c>
      <c r="AZ7" s="43" t="e">
        <f>'BAR BB| Open rates'!#REF!</f>
        <v>#REF!</v>
      </c>
      <c r="BA7" s="43" t="e">
        <f>'BAR BB| Open rates'!#REF!</f>
        <v>#REF!</v>
      </c>
      <c r="BB7" s="43" t="e">
        <f>'BAR BB| Open rates'!#REF!</f>
        <v>#REF!</v>
      </c>
      <c r="BC7" s="43" t="e">
        <f>'BAR BB| Open rates'!#REF!</f>
        <v>#REF!</v>
      </c>
      <c r="BD7" s="43" t="e">
        <f>'BAR BB| Open rates'!#REF!</f>
        <v>#REF!</v>
      </c>
      <c r="BE7" s="43" t="e">
        <f>'BAR BB| Open rates'!#REF!</f>
        <v>#REF!</v>
      </c>
      <c r="BF7" s="43" t="e">
        <f>'BAR BB| Open rates'!#REF!</f>
        <v>#REF!</v>
      </c>
      <c r="BG7" s="43" t="e">
        <f>'BAR BB| Open rates'!#REF!</f>
        <v>#REF!</v>
      </c>
      <c r="BH7" s="43" t="e">
        <f>'BAR BB| Open rates'!#REF!</f>
        <v>#REF!</v>
      </c>
      <c r="BI7" s="43" t="e">
        <f>'BAR BB| Open rates'!#REF!</f>
        <v>#REF!</v>
      </c>
      <c r="BJ7" s="43" t="e">
        <f>'BAR BB| Open rates'!#REF!</f>
        <v>#REF!</v>
      </c>
      <c r="BK7" s="43" t="e">
        <f>'BAR BB| Open rates'!#REF!</f>
        <v>#REF!</v>
      </c>
      <c r="BL7" s="43" t="e">
        <f>'BAR BB| Open rates'!#REF!</f>
        <v>#REF!</v>
      </c>
      <c r="BM7" s="43" t="e">
        <f>'BAR BB| Open rates'!#REF!</f>
        <v>#REF!</v>
      </c>
      <c r="BN7" s="43" t="e">
        <f>'BAR BB| Open rates'!#REF!</f>
        <v>#REF!</v>
      </c>
      <c r="BO7" s="43" t="e">
        <f>'BAR BB| Open rates'!#REF!</f>
        <v>#REF!</v>
      </c>
      <c r="BP7" s="43" t="e">
        <f>'BAR BB| Open rates'!#REF!</f>
        <v>#REF!</v>
      </c>
      <c r="BQ7" s="43" t="e">
        <f>'BAR BB| Open rates'!#REF!</f>
        <v>#REF!</v>
      </c>
      <c r="BR7" s="43" t="e">
        <f>'BAR BB| Open rates'!#REF!</f>
        <v>#REF!</v>
      </c>
      <c r="BS7" s="43" t="e">
        <f>'BAR BB| Open rates'!#REF!</f>
        <v>#REF!</v>
      </c>
      <c r="BT7" s="43" t="e">
        <f>'BAR BB| Open rates'!#REF!</f>
        <v>#REF!</v>
      </c>
      <c r="BU7" s="43" t="e">
        <f>'BAR BB| Open rates'!#REF!</f>
        <v>#REF!</v>
      </c>
      <c r="BV7" s="43" t="e">
        <f>'BAR BB| Open rates'!#REF!</f>
        <v>#REF!</v>
      </c>
      <c r="BW7" s="43" t="e">
        <f>'BAR BB| Open rates'!#REF!</f>
        <v>#REF!</v>
      </c>
      <c r="BX7" s="43" t="e">
        <f>'BAR BB| Open rates'!#REF!</f>
        <v>#REF!</v>
      </c>
      <c r="BY7" s="43" t="e">
        <f>'BAR BB| Open rates'!#REF!</f>
        <v>#REF!</v>
      </c>
      <c r="BZ7" s="43" t="e">
        <f>'BAR BB| Open rates'!#REF!</f>
        <v>#REF!</v>
      </c>
      <c r="CA7" s="43" t="e">
        <f>'BAR BB| Open rates'!#REF!</f>
        <v>#REF!</v>
      </c>
      <c r="CB7" s="43" t="e">
        <f>'BAR BB| Open rates'!#REF!</f>
        <v>#REF!</v>
      </c>
      <c r="CC7" s="43" t="e">
        <f>'BAR BB| Open rates'!#REF!</f>
        <v>#REF!</v>
      </c>
      <c r="CD7" s="43" t="e">
        <f>'BAR BB| Open rates'!#REF!</f>
        <v>#REF!</v>
      </c>
      <c r="CE7" s="43" t="e">
        <f>'BAR BB| Open rates'!#REF!</f>
        <v>#REF!</v>
      </c>
    </row>
    <row r="8" spans="1:83" s="36" customFormat="1" ht="12" customHeight="1" x14ac:dyDescent="0.2">
      <c r="A8" s="66" t="s">
        <v>64</v>
      </c>
      <c r="B8" s="43"/>
    </row>
    <row r="9" spans="1:83" s="9" customFormat="1" ht="12" customHeight="1" x14ac:dyDescent="0.2">
      <c r="A9" s="8">
        <v>1</v>
      </c>
      <c r="B9" s="43" t="e">
        <f>'BAR BB| Open rates'!#REF!</f>
        <v>#REF!</v>
      </c>
      <c r="C9" s="43" t="e">
        <f>'BAR BB| Open rates'!#REF!</f>
        <v>#REF!</v>
      </c>
      <c r="D9" s="43" t="e">
        <f>'BAR BB| Open rates'!#REF!</f>
        <v>#REF!</v>
      </c>
      <c r="E9" s="43" t="e">
        <f>'BAR BB| Open rates'!#REF!</f>
        <v>#REF!</v>
      </c>
      <c r="F9" s="43" t="e">
        <f>'BAR BB| Open rates'!#REF!</f>
        <v>#REF!</v>
      </c>
      <c r="G9" s="43" t="e">
        <f>'BAR BB| Open rates'!#REF!</f>
        <v>#REF!</v>
      </c>
      <c r="H9" s="43" t="e">
        <f>'BAR BB| Open rates'!#REF!</f>
        <v>#REF!</v>
      </c>
      <c r="I9" s="43" t="e">
        <f>'BAR BB| Open rates'!#REF!</f>
        <v>#REF!</v>
      </c>
      <c r="J9" s="43" t="e">
        <f>'BAR BB| Open rates'!#REF!</f>
        <v>#REF!</v>
      </c>
      <c r="K9" s="43" t="e">
        <f>'BAR BB| Open rates'!#REF!</f>
        <v>#REF!</v>
      </c>
      <c r="L9" s="43" t="e">
        <f>'BAR BB| Open rates'!#REF!</f>
        <v>#REF!</v>
      </c>
      <c r="M9" s="43" t="e">
        <f>'BAR BB| Open rates'!#REF!</f>
        <v>#REF!</v>
      </c>
      <c r="N9" s="43" t="e">
        <f>'BAR BB| Open rates'!#REF!</f>
        <v>#REF!</v>
      </c>
      <c r="O9" s="43" t="e">
        <f>'BAR BB| Open rates'!#REF!</f>
        <v>#REF!</v>
      </c>
      <c r="P9" s="43" t="e">
        <f>'BAR BB| Open rates'!#REF!</f>
        <v>#REF!</v>
      </c>
      <c r="Q9" s="43" t="e">
        <f>'BAR BB| Open rates'!#REF!</f>
        <v>#REF!</v>
      </c>
      <c r="R9" s="43" t="e">
        <f>'BAR BB| Open rates'!#REF!</f>
        <v>#REF!</v>
      </c>
      <c r="S9" s="43" t="e">
        <f>'BAR BB| Open rates'!#REF!</f>
        <v>#REF!</v>
      </c>
      <c r="T9" s="43" t="e">
        <f>'BAR BB| Open rates'!#REF!</f>
        <v>#REF!</v>
      </c>
      <c r="U9" s="43" t="e">
        <f>'BAR BB| Open rates'!#REF!</f>
        <v>#REF!</v>
      </c>
      <c r="V9" s="43" t="e">
        <f>'BAR BB| Open rates'!#REF!</f>
        <v>#REF!</v>
      </c>
      <c r="W9" s="43" t="e">
        <f>'BAR BB| Open rates'!#REF!</f>
        <v>#REF!</v>
      </c>
      <c r="X9" s="43" t="e">
        <f>'BAR BB| Open rates'!#REF!</f>
        <v>#REF!</v>
      </c>
      <c r="Y9" s="43" t="e">
        <f>'BAR BB| Open rates'!#REF!</f>
        <v>#REF!</v>
      </c>
      <c r="Z9" s="43" t="e">
        <f>'BAR BB| Open rates'!#REF!</f>
        <v>#REF!</v>
      </c>
      <c r="AA9" s="43" t="e">
        <f>'BAR BB| Open rates'!#REF!</f>
        <v>#REF!</v>
      </c>
      <c r="AB9" s="43" t="e">
        <f>'BAR BB| Open rates'!#REF!</f>
        <v>#REF!</v>
      </c>
      <c r="AC9" s="43" t="e">
        <f>'BAR BB| Open rates'!#REF!</f>
        <v>#REF!</v>
      </c>
      <c r="AD9" s="43" t="e">
        <f>'BAR BB| Open rates'!#REF!</f>
        <v>#REF!</v>
      </c>
      <c r="AE9" s="43" t="e">
        <f>'BAR BB| Open rates'!#REF!</f>
        <v>#REF!</v>
      </c>
      <c r="AF9" s="43" t="e">
        <f>'BAR BB| Open rates'!#REF!</f>
        <v>#REF!</v>
      </c>
      <c r="AG9" s="43" t="e">
        <f>'BAR BB| Open rates'!#REF!</f>
        <v>#REF!</v>
      </c>
      <c r="AH9" s="43" t="e">
        <f>'BAR BB| Open rates'!#REF!</f>
        <v>#REF!</v>
      </c>
      <c r="AI9" s="43" t="e">
        <f>'BAR BB| Open rates'!#REF!</f>
        <v>#REF!</v>
      </c>
      <c r="AJ9" s="43" t="e">
        <f>'BAR BB| Open rates'!#REF!</f>
        <v>#REF!</v>
      </c>
      <c r="AK9" s="43" t="e">
        <f>'BAR BB| Open rates'!#REF!</f>
        <v>#REF!</v>
      </c>
      <c r="AL9" s="43" t="e">
        <f>'BAR BB| Open rates'!#REF!</f>
        <v>#REF!</v>
      </c>
      <c r="AM9" s="43" t="e">
        <f>'BAR BB| Open rates'!#REF!</f>
        <v>#REF!</v>
      </c>
      <c r="AN9" s="43" t="e">
        <f>'BAR BB| Open rates'!#REF!</f>
        <v>#REF!</v>
      </c>
      <c r="AO9" s="43" t="e">
        <f>'BAR BB| Open rates'!#REF!</f>
        <v>#REF!</v>
      </c>
      <c r="AP9" s="43" t="e">
        <f>'BAR BB| Open rates'!#REF!</f>
        <v>#REF!</v>
      </c>
      <c r="AQ9" s="43" t="e">
        <f>'BAR BB| Open rates'!#REF!</f>
        <v>#REF!</v>
      </c>
      <c r="AR9" s="43" t="e">
        <f>'BAR BB| Open rates'!#REF!</f>
        <v>#REF!</v>
      </c>
      <c r="AS9" s="43" t="e">
        <f>'BAR BB| Open rates'!#REF!</f>
        <v>#REF!</v>
      </c>
      <c r="AT9" s="43" t="e">
        <f>'BAR BB| Open rates'!#REF!</f>
        <v>#REF!</v>
      </c>
      <c r="AU9" s="43" t="e">
        <f>'BAR BB| Open rates'!#REF!</f>
        <v>#REF!</v>
      </c>
      <c r="AV9" s="43" t="e">
        <f>'BAR BB| Open rates'!#REF!</f>
        <v>#REF!</v>
      </c>
      <c r="AW9" s="43" t="e">
        <f>'BAR BB| Open rates'!#REF!</f>
        <v>#REF!</v>
      </c>
      <c r="AX9" s="43" t="e">
        <f>'BAR BB| Open rates'!#REF!</f>
        <v>#REF!</v>
      </c>
      <c r="AY9" s="43" t="e">
        <f>'BAR BB| Open rates'!#REF!</f>
        <v>#REF!</v>
      </c>
      <c r="AZ9" s="43" t="e">
        <f>'BAR BB| Open rates'!#REF!</f>
        <v>#REF!</v>
      </c>
      <c r="BA9" s="43" t="e">
        <f>'BAR BB| Open rates'!#REF!</f>
        <v>#REF!</v>
      </c>
      <c r="BB9" s="43" t="e">
        <f>'BAR BB| Open rates'!#REF!</f>
        <v>#REF!</v>
      </c>
      <c r="BC9" s="43" t="e">
        <f>'BAR BB| Open rates'!#REF!</f>
        <v>#REF!</v>
      </c>
      <c r="BD9" s="43" t="e">
        <f>'BAR BB| Open rates'!#REF!</f>
        <v>#REF!</v>
      </c>
      <c r="BE9" s="43" t="e">
        <f>'BAR BB| Open rates'!#REF!</f>
        <v>#REF!</v>
      </c>
      <c r="BF9" s="43" t="e">
        <f>'BAR BB| Open rates'!#REF!</f>
        <v>#REF!</v>
      </c>
      <c r="BG9" s="43" t="e">
        <f>'BAR BB| Open rates'!#REF!</f>
        <v>#REF!</v>
      </c>
      <c r="BH9" s="43" t="e">
        <f>'BAR BB| Open rates'!#REF!</f>
        <v>#REF!</v>
      </c>
      <c r="BI9" s="43" t="e">
        <f>'BAR BB| Open rates'!#REF!</f>
        <v>#REF!</v>
      </c>
      <c r="BJ9" s="43" t="e">
        <f>'BAR BB| Open rates'!#REF!</f>
        <v>#REF!</v>
      </c>
      <c r="BK9" s="43" t="e">
        <f>'BAR BB| Open rates'!#REF!</f>
        <v>#REF!</v>
      </c>
      <c r="BL9" s="43" t="e">
        <f>'BAR BB| Open rates'!#REF!</f>
        <v>#REF!</v>
      </c>
      <c r="BM9" s="43" t="e">
        <f>'BAR BB| Open rates'!#REF!</f>
        <v>#REF!</v>
      </c>
      <c r="BN9" s="43" t="e">
        <f>'BAR BB| Open rates'!#REF!</f>
        <v>#REF!</v>
      </c>
      <c r="BO9" s="43" t="e">
        <f>'BAR BB| Open rates'!#REF!</f>
        <v>#REF!</v>
      </c>
      <c r="BP9" s="43" t="e">
        <f>'BAR BB| Open rates'!#REF!</f>
        <v>#REF!</v>
      </c>
      <c r="BQ9" s="43" t="e">
        <f>'BAR BB| Open rates'!#REF!</f>
        <v>#REF!</v>
      </c>
      <c r="BR9" s="43" t="e">
        <f>'BAR BB| Open rates'!#REF!</f>
        <v>#REF!</v>
      </c>
      <c r="BS9" s="43" t="e">
        <f>'BAR BB| Open rates'!#REF!</f>
        <v>#REF!</v>
      </c>
      <c r="BT9" s="43" t="e">
        <f>'BAR BB| Open rates'!#REF!</f>
        <v>#REF!</v>
      </c>
      <c r="BU9" s="43" t="e">
        <f>'BAR BB| Open rates'!#REF!</f>
        <v>#REF!</v>
      </c>
      <c r="BV9" s="43" t="e">
        <f>'BAR BB| Open rates'!#REF!</f>
        <v>#REF!</v>
      </c>
      <c r="BW9" s="43" t="e">
        <f>'BAR BB| Open rates'!#REF!</f>
        <v>#REF!</v>
      </c>
      <c r="BX9" s="43" t="e">
        <f>'BAR BB| Open rates'!#REF!</f>
        <v>#REF!</v>
      </c>
      <c r="BY9" s="43" t="e">
        <f>'BAR BB| Open rates'!#REF!</f>
        <v>#REF!</v>
      </c>
      <c r="BZ9" s="43" t="e">
        <f>'BAR BB| Open rates'!#REF!</f>
        <v>#REF!</v>
      </c>
      <c r="CA9" s="43" t="e">
        <f>'BAR BB| Open rates'!#REF!</f>
        <v>#REF!</v>
      </c>
      <c r="CB9" s="43" t="e">
        <f>'BAR BB| Open rates'!#REF!</f>
        <v>#REF!</v>
      </c>
      <c r="CC9" s="43" t="e">
        <f>'BAR BB| Open rates'!#REF!</f>
        <v>#REF!</v>
      </c>
      <c r="CD9" s="43" t="e">
        <f>'BAR BB| Open rates'!#REF!</f>
        <v>#REF!</v>
      </c>
      <c r="CE9" s="43" t="e">
        <f>'BAR BB| Open rates'!#REF!</f>
        <v>#REF!</v>
      </c>
    </row>
    <row r="10" spans="1:83" s="9" customFormat="1" ht="12" customHeight="1" x14ac:dyDescent="0.2">
      <c r="A10" s="8">
        <v>2</v>
      </c>
      <c r="B10" s="43" t="e">
        <f>'BAR BB| Open rates'!#REF!</f>
        <v>#REF!</v>
      </c>
      <c r="C10" s="43" t="e">
        <f>'BAR BB| Open rates'!#REF!</f>
        <v>#REF!</v>
      </c>
      <c r="D10" s="43" t="e">
        <f>'BAR BB| Open rates'!#REF!</f>
        <v>#REF!</v>
      </c>
      <c r="E10" s="43" t="e">
        <f>'BAR BB| Open rates'!#REF!</f>
        <v>#REF!</v>
      </c>
      <c r="F10" s="43" t="e">
        <f>'BAR BB| Open rates'!#REF!</f>
        <v>#REF!</v>
      </c>
      <c r="G10" s="43" t="e">
        <f>'BAR BB| Open rates'!#REF!</f>
        <v>#REF!</v>
      </c>
      <c r="H10" s="43" t="e">
        <f>'BAR BB| Open rates'!#REF!</f>
        <v>#REF!</v>
      </c>
      <c r="I10" s="43" t="e">
        <f>'BAR BB| Open rates'!#REF!</f>
        <v>#REF!</v>
      </c>
      <c r="J10" s="43" t="e">
        <f>'BAR BB| Open rates'!#REF!</f>
        <v>#REF!</v>
      </c>
      <c r="K10" s="43" t="e">
        <f>'BAR BB| Open rates'!#REF!</f>
        <v>#REF!</v>
      </c>
      <c r="L10" s="43" t="e">
        <f>'BAR BB| Open rates'!#REF!</f>
        <v>#REF!</v>
      </c>
      <c r="M10" s="43" t="e">
        <f>'BAR BB| Open rates'!#REF!</f>
        <v>#REF!</v>
      </c>
      <c r="N10" s="43" t="e">
        <f>'BAR BB| Open rates'!#REF!</f>
        <v>#REF!</v>
      </c>
      <c r="O10" s="43" t="e">
        <f>'BAR BB| Open rates'!#REF!</f>
        <v>#REF!</v>
      </c>
      <c r="P10" s="43" t="e">
        <f>'BAR BB| Open rates'!#REF!</f>
        <v>#REF!</v>
      </c>
      <c r="Q10" s="43" t="e">
        <f>'BAR BB| Open rates'!#REF!</f>
        <v>#REF!</v>
      </c>
      <c r="R10" s="43" t="e">
        <f>'BAR BB| Open rates'!#REF!</f>
        <v>#REF!</v>
      </c>
      <c r="S10" s="43" t="e">
        <f>'BAR BB| Open rates'!#REF!</f>
        <v>#REF!</v>
      </c>
      <c r="T10" s="43" t="e">
        <f>'BAR BB| Open rates'!#REF!</f>
        <v>#REF!</v>
      </c>
      <c r="U10" s="43" t="e">
        <f>'BAR BB| Open rates'!#REF!</f>
        <v>#REF!</v>
      </c>
      <c r="V10" s="43" t="e">
        <f>'BAR BB| Open rates'!#REF!</f>
        <v>#REF!</v>
      </c>
      <c r="W10" s="43" t="e">
        <f>'BAR BB| Open rates'!#REF!</f>
        <v>#REF!</v>
      </c>
      <c r="X10" s="43" t="e">
        <f>'BAR BB| Open rates'!#REF!</f>
        <v>#REF!</v>
      </c>
      <c r="Y10" s="43" t="e">
        <f>'BAR BB| Open rates'!#REF!</f>
        <v>#REF!</v>
      </c>
      <c r="Z10" s="43" t="e">
        <f>'BAR BB| Open rates'!#REF!</f>
        <v>#REF!</v>
      </c>
      <c r="AA10" s="43" t="e">
        <f>'BAR BB| Open rates'!#REF!</f>
        <v>#REF!</v>
      </c>
      <c r="AB10" s="43" t="e">
        <f>'BAR BB| Open rates'!#REF!</f>
        <v>#REF!</v>
      </c>
      <c r="AC10" s="43" t="e">
        <f>'BAR BB| Open rates'!#REF!</f>
        <v>#REF!</v>
      </c>
      <c r="AD10" s="43" t="e">
        <f>'BAR BB| Open rates'!#REF!</f>
        <v>#REF!</v>
      </c>
      <c r="AE10" s="43" t="e">
        <f>'BAR BB| Open rates'!#REF!</f>
        <v>#REF!</v>
      </c>
      <c r="AF10" s="43" t="e">
        <f>'BAR BB| Open rates'!#REF!</f>
        <v>#REF!</v>
      </c>
      <c r="AG10" s="43" t="e">
        <f>'BAR BB| Open rates'!#REF!</f>
        <v>#REF!</v>
      </c>
      <c r="AH10" s="43" t="e">
        <f>'BAR BB| Open rates'!#REF!</f>
        <v>#REF!</v>
      </c>
      <c r="AI10" s="43" t="e">
        <f>'BAR BB| Open rates'!#REF!</f>
        <v>#REF!</v>
      </c>
      <c r="AJ10" s="43" t="e">
        <f>'BAR BB| Open rates'!#REF!</f>
        <v>#REF!</v>
      </c>
      <c r="AK10" s="43" t="e">
        <f>'BAR BB| Open rates'!#REF!</f>
        <v>#REF!</v>
      </c>
      <c r="AL10" s="43" t="e">
        <f>'BAR BB| Open rates'!#REF!</f>
        <v>#REF!</v>
      </c>
      <c r="AM10" s="43" t="e">
        <f>'BAR BB| Open rates'!#REF!</f>
        <v>#REF!</v>
      </c>
      <c r="AN10" s="43" t="e">
        <f>'BAR BB| Open rates'!#REF!</f>
        <v>#REF!</v>
      </c>
      <c r="AO10" s="43" t="e">
        <f>'BAR BB| Open rates'!#REF!</f>
        <v>#REF!</v>
      </c>
      <c r="AP10" s="43" t="e">
        <f>'BAR BB| Open rates'!#REF!</f>
        <v>#REF!</v>
      </c>
      <c r="AQ10" s="43" t="e">
        <f>'BAR BB| Open rates'!#REF!</f>
        <v>#REF!</v>
      </c>
      <c r="AR10" s="43" t="e">
        <f>'BAR BB| Open rates'!#REF!</f>
        <v>#REF!</v>
      </c>
      <c r="AS10" s="43" t="e">
        <f>'BAR BB| Open rates'!#REF!</f>
        <v>#REF!</v>
      </c>
      <c r="AT10" s="43" t="e">
        <f>'BAR BB| Open rates'!#REF!</f>
        <v>#REF!</v>
      </c>
      <c r="AU10" s="43" t="e">
        <f>'BAR BB| Open rates'!#REF!</f>
        <v>#REF!</v>
      </c>
      <c r="AV10" s="43" t="e">
        <f>'BAR BB| Open rates'!#REF!</f>
        <v>#REF!</v>
      </c>
      <c r="AW10" s="43" t="e">
        <f>'BAR BB| Open rates'!#REF!</f>
        <v>#REF!</v>
      </c>
      <c r="AX10" s="43" t="e">
        <f>'BAR BB| Open rates'!#REF!</f>
        <v>#REF!</v>
      </c>
      <c r="AY10" s="43" t="e">
        <f>'BAR BB| Open rates'!#REF!</f>
        <v>#REF!</v>
      </c>
      <c r="AZ10" s="43" t="e">
        <f>'BAR BB| Open rates'!#REF!</f>
        <v>#REF!</v>
      </c>
      <c r="BA10" s="43" t="e">
        <f>'BAR BB| Open rates'!#REF!</f>
        <v>#REF!</v>
      </c>
      <c r="BB10" s="43" t="e">
        <f>'BAR BB| Open rates'!#REF!</f>
        <v>#REF!</v>
      </c>
      <c r="BC10" s="43" t="e">
        <f>'BAR BB| Open rates'!#REF!</f>
        <v>#REF!</v>
      </c>
      <c r="BD10" s="43" t="e">
        <f>'BAR BB| Open rates'!#REF!</f>
        <v>#REF!</v>
      </c>
      <c r="BE10" s="43" t="e">
        <f>'BAR BB| Open rates'!#REF!</f>
        <v>#REF!</v>
      </c>
      <c r="BF10" s="43" t="e">
        <f>'BAR BB| Open rates'!#REF!</f>
        <v>#REF!</v>
      </c>
      <c r="BG10" s="43" t="e">
        <f>'BAR BB| Open rates'!#REF!</f>
        <v>#REF!</v>
      </c>
      <c r="BH10" s="43" t="e">
        <f>'BAR BB| Open rates'!#REF!</f>
        <v>#REF!</v>
      </c>
      <c r="BI10" s="43" t="e">
        <f>'BAR BB| Open rates'!#REF!</f>
        <v>#REF!</v>
      </c>
      <c r="BJ10" s="43" t="e">
        <f>'BAR BB| Open rates'!#REF!</f>
        <v>#REF!</v>
      </c>
      <c r="BK10" s="43" t="e">
        <f>'BAR BB| Open rates'!#REF!</f>
        <v>#REF!</v>
      </c>
      <c r="BL10" s="43" t="e">
        <f>'BAR BB| Open rates'!#REF!</f>
        <v>#REF!</v>
      </c>
      <c r="BM10" s="43" t="e">
        <f>'BAR BB| Open rates'!#REF!</f>
        <v>#REF!</v>
      </c>
      <c r="BN10" s="43" t="e">
        <f>'BAR BB| Open rates'!#REF!</f>
        <v>#REF!</v>
      </c>
      <c r="BO10" s="43" t="e">
        <f>'BAR BB| Open rates'!#REF!</f>
        <v>#REF!</v>
      </c>
      <c r="BP10" s="43" t="e">
        <f>'BAR BB| Open rates'!#REF!</f>
        <v>#REF!</v>
      </c>
      <c r="BQ10" s="43" t="e">
        <f>'BAR BB| Open rates'!#REF!</f>
        <v>#REF!</v>
      </c>
      <c r="BR10" s="43" t="e">
        <f>'BAR BB| Open rates'!#REF!</f>
        <v>#REF!</v>
      </c>
      <c r="BS10" s="43" t="e">
        <f>'BAR BB| Open rates'!#REF!</f>
        <v>#REF!</v>
      </c>
      <c r="BT10" s="43" t="e">
        <f>'BAR BB| Open rates'!#REF!</f>
        <v>#REF!</v>
      </c>
      <c r="BU10" s="43" t="e">
        <f>'BAR BB| Open rates'!#REF!</f>
        <v>#REF!</v>
      </c>
      <c r="BV10" s="43" t="e">
        <f>'BAR BB| Open rates'!#REF!</f>
        <v>#REF!</v>
      </c>
      <c r="BW10" s="43" t="e">
        <f>'BAR BB| Open rates'!#REF!</f>
        <v>#REF!</v>
      </c>
      <c r="BX10" s="43" t="e">
        <f>'BAR BB| Open rates'!#REF!</f>
        <v>#REF!</v>
      </c>
      <c r="BY10" s="43" t="e">
        <f>'BAR BB| Open rates'!#REF!</f>
        <v>#REF!</v>
      </c>
      <c r="BZ10" s="43" t="e">
        <f>'BAR BB| Open rates'!#REF!</f>
        <v>#REF!</v>
      </c>
      <c r="CA10" s="43" t="e">
        <f>'BAR BB| Open rates'!#REF!</f>
        <v>#REF!</v>
      </c>
      <c r="CB10" s="43" t="e">
        <f>'BAR BB| Open rates'!#REF!</f>
        <v>#REF!</v>
      </c>
      <c r="CC10" s="43" t="e">
        <f>'BAR BB| Open rates'!#REF!</f>
        <v>#REF!</v>
      </c>
      <c r="CD10" s="43" t="e">
        <f>'BAR BB| Open rates'!#REF!</f>
        <v>#REF!</v>
      </c>
      <c r="CE10" s="43" t="e">
        <f>'BAR BB| Open rates'!#REF!</f>
        <v>#REF!</v>
      </c>
    </row>
    <row r="11" spans="1:83" s="36" customFormat="1" ht="12" customHeight="1" x14ac:dyDescent="0.2">
      <c r="A11" s="66" t="s">
        <v>65</v>
      </c>
      <c r="B11" s="43"/>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row>
    <row r="12" spans="1:83" s="9" customFormat="1" ht="12" customHeight="1" x14ac:dyDescent="0.2">
      <c r="A12" s="8">
        <v>1</v>
      </c>
      <c r="B12" s="43" t="e">
        <f>'BAR BB| Open rates'!#REF!</f>
        <v>#REF!</v>
      </c>
      <c r="C12" s="43" t="e">
        <f>'BAR BB| Open rates'!#REF!</f>
        <v>#REF!</v>
      </c>
      <c r="D12" s="43" t="e">
        <f>'BAR BB| Open rates'!#REF!</f>
        <v>#REF!</v>
      </c>
      <c r="E12" s="43" t="e">
        <f>'BAR BB| Open rates'!#REF!</f>
        <v>#REF!</v>
      </c>
      <c r="F12" s="43" t="e">
        <f>'BAR BB| Open rates'!#REF!</f>
        <v>#REF!</v>
      </c>
      <c r="G12" s="43" t="e">
        <f>'BAR BB| Open rates'!#REF!</f>
        <v>#REF!</v>
      </c>
      <c r="H12" s="43" t="e">
        <f>'BAR BB| Open rates'!#REF!</f>
        <v>#REF!</v>
      </c>
      <c r="I12" s="43" t="e">
        <f>'BAR BB| Open rates'!#REF!</f>
        <v>#REF!</v>
      </c>
      <c r="J12" s="43" t="e">
        <f>'BAR BB| Open rates'!#REF!</f>
        <v>#REF!</v>
      </c>
      <c r="K12" s="43" t="e">
        <f>'BAR BB| Open rates'!#REF!</f>
        <v>#REF!</v>
      </c>
      <c r="L12" s="43" t="e">
        <f>'BAR BB| Open rates'!#REF!</f>
        <v>#REF!</v>
      </c>
      <c r="M12" s="43" t="e">
        <f>'BAR BB| Open rates'!#REF!</f>
        <v>#REF!</v>
      </c>
      <c r="N12" s="43" t="e">
        <f>'BAR BB| Open rates'!#REF!</f>
        <v>#REF!</v>
      </c>
      <c r="O12" s="43" t="e">
        <f>'BAR BB| Open rates'!#REF!</f>
        <v>#REF!</v>
      </c>
      <c r="P12" s="43" t="e">
        <f>'BAR BB| Open rates'!#REF!</f>
        <v>#REF!</v>
      </c>
      <c r="Q12" s="43" t="e">
        <f>'BAR BB| Open rates'!#REF!</f>
        <v>#REF!</v>
      </c>
      <c r="R12" s="43" t="e">
        <f>'BAR BB| Open rates'!#REF!</f>
        <v>#REF!</v>
      </c>
      <c r="S12" s="43" t="e">
        <f>'BAR BB| Open rates'!#REF!</f>
        <v>#REF!</v>
      </c>
      <c r="T12" s="43" t="e">
        <f>'BAR BB| Open rates'!#REF!</f>
        <v>#REF!</v>
      </c>
      <c r="U12" s="43" t="e">
        <f>'BAR BB| Open rates'!#REF!</f>
        <v>#REF!</v>
      </c>
      <c r="V12" s="43" t="e">
        <f>'BAR BB| Open rates'!#REF!</f>
        <v>#REF!</v>
      </c>
      <c r="W12" s="43" t="e">
        <f>'BAR BB| Open rates'!#REF!</f>
        <v>#REF!</v>
      </c>
      <c r="X12" s="43" t="e">
        <f>'BAR BB| Open rates'!#REF!</f>
        <v>#REF!</v>
      </c>
      <c r="Y12" s="43" t="e">
        <f>'BAR BB| Open rates'!#REF!</f>
        <v>#REF!</v>
      </c>
      <c r="Z12" s="43" t="e">
        <f>'BAR BB| Open rates'!#REF!</f>
        <v>#REF!</v>
      </c>
      <c r="AA12" s="43" t="e">
        <f>'BAR BB| Open rates'!#REF!</f>
        <v>#REF!</v>
      </c>
      <c r="AB12" s="43" t="e">
        <f>'BAR BB| Open rates'!#REF!</f>
        <v>#REF!</v>
      </c>
      <c r="AC12" s="43" t="e">
        <f>'BAR BB| Open rates'!#REF!</f>
        <v>#REF!</v>
      </c>
      <c r="AD12" s="43" t="e">
        <f>'BAR BB| Open rates'!#REF!</f>
        <v>#REF!</v>
      </c>
      <c r="AE12" s="43" t="e">
        <f>'BAR BB| Open rates'!#REF!</f>
        <v>#REF!</v>
      </c>
      <c r="AF12" s="43" t="e">
        <f>'BAR BB| Open rates'!#REF!</f>
        <v>#REF!</v>
      </c>
      <c r="AG12" s="43" t="e">
        <f>'BAR BB| Open rates'!#REF!</f>
        <v>#REF!</v>
      </c>
      <c r="AH12" s="43" t="e">
        <f>'BAR BB| Open rates'!#REF!</f>
        <v>#REF!</v>
      </c>
      <c r="AI12" s="43" t="e">
        <f>'BAR BB| Open rates'!#REF!</f>
        <v>#REF!</v>
      </c>
      <c r="AJ12" s="43" t="e">
        <f>'BAR BB| Open rates'!#REF!</f>
        <v>#REF!</v>
      </c>
      <c r="AK12" s="43" t="e">
        <f>'BAR BB| Open rates'!#REF!</f>
        <v>#REF!</v>
      </c>
      <c r="AL12" s="43" t="e">
        <f>'BAR BB| Open rates'!#REF!</f>
        <v>#REF!</v>
      </c>
      <c r="AM12" s="43" t="e">
        <f>'BAR BB| Open rates'!#REF!</f>
        <v>#REF!</v>
      </c>
      <c r="AN12" s="43" t="e">
        <f>'BAR BB| Open rates'!#REF!</f>
        <v>#REF!</v>
      </c>
      <c r="AO12" s="43" t="e">
        <f>'BAR BB| Open rates'!#REF!</f>
        <v>#REF!</v>
      </c>
      <c r="AP12" s="43" t="e">
        <f>'BAR BB| Open rates'!#REF!</f>
        <v>#REF!</v>
      </c>
      <c r="AQ12" s="43" t="e">
        <f>'BAR BB| Open rates'!#REF!</f>
        <v>#REF!</v>
      </c>
      <c r="AR12" s="43" t="e">
        <f>'BAR BB| Open rates'!#REF!</f>
        <v>#REF!</v>
      </c>
      <c r="AS12" s="43" t="e">
        <f>'BAR BB| Open rates'!#REF!</f>
        <v>#REF!</v>
      </c>
      <c r="AT12" s="43" t="e">
        <f>'BAR BB| Open rates'!#REF!</f>
        <v>#REF!</v>
      </c>
      <c r="AU12" s="43" t="e">
        <f>'BAR BB| Open rates'!#REF!</f>
        <v>#REF!</v>
      </c>
      <c r="AV12" s="43" t="e">
        <f>'BAR BB| Open rates'!#REF!</f>
        <v>#REF!</v>
      </c>
      <c r="AW12" s="43" t="e">
        <f>'BAR BB| Open rates'!#REF!</f>
        <v>#REF!</v>
      </c>
      <c r="AX12" s="43" t="e">
        <f>'BAR BB| Open rates'!#REF!</f>
        <v>#REF!</v>
      </c>
      <c r="AY12" s="43" t="e">
        <f>'BAR BB| Open rates'!#REF!</f>
        <v>#REF!</v>
      </c>
      <c r="AZ12" s="43" t="e">
        <f>'BAR BB| Open rates'!#REF!</f>
        <v>#REF!</v>
      </c>
      <c r="BA12" s="43" t="e">
        <f>'BAR BB| Open rates'!#REF!</f>
        <v>#REF!</v>
      </c>
      <c r="BB12" s="43" t="e">
        <f>'BAR BB| Open rates'!#REF!</f>
        <v>#REF!</v>
      </c>
      <c r="BC12" s="43" t="e">
        <f>'BAR BB| Open rates'!#REF!</f>
        <v>#REF!</v>
      </c>
      <c r="BD12" s="43" t="e">
        <f>'BAR BB| Open rates'!#REF!</f>
        <v>#REF!</v>
      </c>
      <c r="BE12" s="43" t="e">
        <f>'BAR BB| Open rates'!#REF!</f>
        <v>#REF!</v>
      </c>
      <c r="BF12" s="43" t="e">
        <f>'BAR BB| Open rates'!#REF!</f>
        <v>#REF!</v>
      </c>
      <c r="BG12" s="43" t="e">
        <f>'BAR BB| Open rates'!#REF!</f>
        <v>#REF!</v>
      </c>
      <c r="BH12" s="43" t="e">
        <f>'BAR BB| Open rates'!#REF!</f>
        <v>#REF!</v>
      </c>
      <c r="BI12" s="43" t="e">
        <f>'BAR BB| Open rates'!#REF!</f>
        <v>#REF!</v>
      </c>
      <c r="BJ12" s="43" t="e">
        <f>'BAR BB| Open rates'!#REF!</f>
        <v>#REF!</v>
      </c>
      <c r="BK12" s="43" t="e">
        <f>'BAR BB| Open rates'!#REF!</f>
        <v>#REF!</v>
      </c>
      <c r="BL12" s="43" t="e">
        <f>'BAR BB| Open rates'!#REF!</f>
        <v>#REF!</v>
      </c>
      <c r="BM12" s="43" t="e">
        <f>'BAR BB| Open rates'!#REF!</f>
        <v>#REF!</v>
      </c>
      <c r="BN12" s="43" t="e">
        <f>'BAR BB| Open rates'!#REF!</f>
        <v>#REF!</v>
      </c>
      <c r="BO12" s="43" t="e">
        <f>'BAR BB| Open rates'!#REF!</f>
        <v>#REF!</v>
      </c>
      <c r="BP12" s="43" t="e">
        <f>'BAR BB| Open rates'!#REF!</f>
        <v>#REF!</v>
      </c>
      <c r="BQ12" s="43" t="e">
        <f>'BAR BB| Open rates'!#REF!</f>
        <v>#REF!</v>
      </c>
      <c r="BR12" s="43" t="e">
        <f>'BAR BB| Open rates'!#REF!</f>
        <v>#REF!</v>
      </c>
      <c r="BS12" s="43" t="e">
        <f>'BAR BB| Open rates'!#REF!</f>
        <v>#REF!</v>
      </c>
      <c r="BT12" s="43" t="e">
        <f>'BAR BB| Open rates'!#REF!</f>
        <v>#REF!</v>
      </c>
      <c r="BU12" s="43" t="e">
        <f>'BAR BB| Open rates'!#REF!</f>
        <v>#REF!</v>
      </c>
      <c r="BV12" s="43" t="e">
        <f>'BAR BB| Open rates'!#REF!</f>
        <v>#REF!</v>
      </c>
      <c r="BW12" s="43" t="e">
        <f>'BAR BB| Open rates'!#REF!</f>
        <v>#REF!</v>
      </c>
      <c r="BX12" s="43" t="e">
        <f>'BAR BB| Open rates'!#REF!</f>
        <v>#REF!</v>
      </c>
      <c r="BY12" s="43" t="e">
        <f>'BAR BB| Open rates'!#REF!</f>
        <v>#REF!</v>
      </c>
      <c r="BZ12" s="43" t="e">
        <f>'BAR BB| Open rates'!#REF!</f>
        <v>#REF!</v>
      </c>
      <c r="CA12" s="43" t="e">
        <f>'BAR BB| Open rates'!#REF!</f>
        <v>#REF!</v>
      </c>
      <c r="CB12" s="43" t="e">
        <f>'BAR BB| Open rates'!#REF!</f>
        <v>#REF!</v>
      </c>
      <c r="CC12" s="43" t="e">
        <f>'BAR BB| Open rates'!#REF!</f>
        <v>#REF!</v>
      </c>
      <c r="CD12" s="43" t="e">
        <f>'BAR BB| Open rates'!#REF!</f>
        <v>#REF!</v>
      </c>
      <c r="CE12" s="43" t="e">
        <f>'BAR BB| Open rates'!#REF!</f>
        <v>#REF!</v>
      </c>
    </row>
    <row r="13" spans="1:83" s="9" customFormat="1" ht="12" customHeight="1" x14ac:dyDescent="0.2">
      <c r="A13" s="8">
        <v>2</v>
      </c>
      <c r="B13" s="43" t="e">
        <f>'BAR BB| Open rates'!#REF!</f>
        <v>#REF!</v>
      </c>
      <c r="C13" s="43" t="e">
        <f>'BAR BB| Open rates'!#REF!</f>
        <v>#REF!</v>
      </c>
      <c r="D13" s="43" t="e">
        <f>'BAR BB| Open rates'!#REF!</f>
        <v>#REF!</v>
      </c>
      <c r="E13" s="43" t="e">
        <f>'BAR BB| Open rates'!#REF!</f>
        <v>#REF!</v>
      </c>
      <c r="F13" s="43" t="e">
        <f>'BAR BB| Open rates'!#REF!</f>
        <v>#REF!</v>
      </c>
      <c r="G13" s="43" t="e">
        <f>'BAR BB| Open rates'!#REF!</f>
        <v>#REF!</v>
      </c>
      <c r="H13" s="43" t="e">
        <f>'BAR BB| Open rates'!#REF!</f>
        <v>#REF!</v>
      </c>
      <c r="I13" s="43" t="e">
        <f>'BAR BB| Open rates'!#REF!</f>
        <v>#REF!</v>
      </c>
      <c r="J13" s="43" t="e">
        <f>'BAR BB| Open rates'!#REF!</f>
        <v>#REF!</v>
      </c>
      <c r="K13" s="43" t="e">
        <f>'BAR BB| Open rates'!#REF!</f>
        <v>#REF!</v>
      </c>
      <c r="L13" s="43" t="e">
        <f>'BAR BB| Open rates'!#REF!</f>
        <v>#REF!</v>
      </c>
      <c r="M13" s="43" t="e">
        <f>'BAR BB| Open rates'!#REF!</f>
        <v>#REF!</v>
      </c>
      <c r="N13" s="43" t="e">
        <f>'BAR BB| Open rates'!#REF!</f>
        <v>#REF!</v>
      </c>
      <c r="O13" s="43" t="e">
        <f>'BAR BB| Open rates'!#REF!</f>
        <v>#REF!</v>
      </c>
      <c r="P13" s="43" t="e">
        <f>'BAR BB| Open rates'!#REF!</f>
        <v>#REF!</v>
      </c>
      <c r="Q13" s="43" t="e">
        <f>'BAR BB| Open rates'!#REF!</f>
        <v>#REF!</v>
      </c>
      <c r="R13" s="43" t="e">
        <f>'BAR BB| Open rates'!#REF!</f>
        <v>#REF!</v>
      </c>
      <c r="S13" s="43" t="e">
        <f>'BAR BB| Open rates'!#REF!</f>
        <v>#REF!</v>
      </c>
      <c r="T13" s="43" t="e">
        <f>'BAR BB| Open rates'!#REF!</f>
        <v>#REF!</v>
      </c>
      <c r="U13" s="43" t="e">
        <f>'BAR BB| Open rates'!#REF!</f>
        <v>#REF!</v>
      </c>
      <c r="V13" s="43" t="e">
        <f>'BAR BB| Open rates'!#REF!</f>
        <v>#REF!</v>
      </c>
      <c r="W13" s="43" t="e">
        <f>'BAR BB| Open rates'!#REF!</f>
        <v>#REF!</v>
      </c>
      <c r="X13" s="43" t="e">
        <f>'BAR BB| Open rates'!#REF!</f>
        <v>#REF!</v>
      </c>
      <c r="Y13" s="43" t="e">
        <f>'BAR BB| Open rates'!#REF!</f>
        <v>#REF!</v>
      </c>
      <c r="Z13" s="43" t="e">
        <f>'BAR BB| Open rates'!#REF!</f>
        <v>#REF!</v>
      </c>
      <c r="AA13" s="43" t="e">
        <f>'BAR BB| Open rates'!#REF!</f>
        <v>#REF!</v>
      </c>
      <c r="AB13" s="43" t="e">
        <f>'BAR BB| Open rates'!#REF!</f>
        <v>#REF!</v>
      </c>
      <c r="AC13" s="43" t="e">
        <f>'BAR BB| Open rates'!#REF!</f>
        <v>#REF!</v>
      </c>
      <c r="AD13" s="43" t="e">
        <f>'BAR BB| Open rates'!#REF!</f>
        <v>#REF!</v>
      </c>
      <c r="AE13" s="43" t="e">
        <f>'BAR BB| Open rates'!#REF!</f>
        <v>#REF!</v>
      </c>
      <c r="AF13" s="43" t="e">
        <f>'BAR BB| Open rates'!#REF!</f>
        <v>#REF!</v>
      </c>
      <c r="AG13" s="43" t="e">
        <f>'BAR BB| Open rates'!#REF!</f>
        <v>#REF!</v>
      </c>
      <c r="AH13" s="43" t="e">
        <f>'BAR BB| Open rates'!#REF!</f>
        <v>#REF!</v>
      </c>
      <c r="AI13" s="43" t="e">
        <f>'BAR BB| Open rates'!#REF!</f>
        <v>#REF!</v>
      </c>
      <c r="AJ13" s="43" t="e">
        <f>'BAR BB| Open rates'!#REF!</f>
        <v>#REF!</v>
      </c>
      <c r="AK13" s="43" t="e">
        <f>'BAR BB| Open rates'!#REF!</f>
        <v>#REF!</v>
      </c>
      <c r="AL13" s="43" t="e">
        <f>'BAR BB| Open rates'!#REF!</f>
        <v>#REF!</v>
      </c>
      <c r="AM13" s="43" t="e">
        <f>'BAR BB| Open rates'!#REF!</f>
        <v>#REF!</v>
      </c>
      <c r="AN13" s="43" t="e">
        <f>'BAR BB| Open rates'!#REF!</f>
        <v>#REF!</v>
      </c>
      <c r="AO13" s="43" t="e">
        <f>'BAR BB| Open rates'!#REF!</f>
        <v>#REF!</v>
      </c>
      <c r="AP13" s="43" t="e">
        <f>'BAR BB| Open rates'!#REF!</f>
        <v>#REF!</v>
      </c>
      <c r="AQ13" s="43" t="e">
        <f>'BAR BB| Open rates'!#REF!</f>
        <v>#REF!</v>
      </c>
      <c r="AR13" s="43" t="e">
        <f>'BAR BB| Open rates'!#REF!</f>
        <v>#REF!</v>
      </c>
      <c r="AS13" s="43" t="e">
        <f>'BAR BB| Open rates'!#REF!</f>
        <v>#REF!</v>
      </c>
      <c r="AT13" s="43" t="e">
        <f>'BAR BB| Open rates'!#REF!</f>
        <v>#REF!</v>
      </c>
      <c r="AU13" s="43" t="e">
        <f>'BAR BB| Open rates'!#REF!</f>
        <v>#REF!</v>
      </c>
      <c r="AV13" s="43" t="e">
        <f>'BAR BB| Open rates'!#REF!</f>
        <v>#REF!</v>
      </c>
      <c r="AW13" s="43" t="e">
        <f>'BAR BB| Open rates'!#REF!</f>
        <v>#REF!</v>
      </c>
      <c r="AX13" s="43" t="e">
        <f>'BAR BB| Open rates'!#REF!</f>
        <v>#REF!</v>
      </c>
      <c r="AY13" s="43" t="e">
        <f>'BAR BB| Open rates'!#REF!</f>
        <v>#REF!</v>
      </c>
      <c r="AZ13" s="43" t="e">
        <f>'BAR BB| Open rates'!#REF!</f>
        <v>#REF!</v>
      </c>
      <c r="BA13" s="43" t="e">
        <f>'BAR BB| Open rates'!#REF!</f>
        <v>#REF!</v>
      </c>
      <c r="BB13" s="43" t="e">
        <f>'BAR BB| Open rates'!#REF!</f>
        <v>#REF!</v>
      </c>
      <c r="BC13" s="43" t="e">
        <f>'BAR BB| Open rates'!#REF!</f>
        <v>#REF!</v>
      </c>
      <c r="BD13" s="43" t="e">
        <f>'BAR BB| Open rates'!#REF!</f>
        <v>#REF!</v>
      </c>
      <c r="BE13" s="43" t="e">
        <f>'BAR BB| Open rates'!#REF!</f>
        <v>#REF!</v>
      </c>
      <c r="BF13" s="43" t="e">
        <f>'BAR BB| Open rates'!#REF!</f>
        <v>#REF!</v>
      </c>
      <c r="BG13" s="43" t="e">
        <f>'BAR BB| Open rates'!#REF!</f>
        <v>#REF!</v>
      </c>
      <c r="BH13" s="43" t="e">
        <f>'BAR BB| Open rates'!#REF!</f>
        <v>#REF!</v>
      </c>
      <c r="BI13" s="43" t="e">
        <f>'BAR BB| Open rates'!#REF!</f>
        <v>#REF!</v>
      </c>
      <c r="BJ13" s="43" t="e">
        <f>'BAR BB| Open rates'!#REF!</f>
        <v>#REF!</v>
      </c>
      <c r="BK13" s="43" t="e">
        <f>'BAR BB| Open rates'!#REF!</f>
        <v>#REF!</v>
      </c>
      <c r="BL13" s="43" t="e">
        <f>'BAR BB| Open rates'!#REF!</f>
        <v>#REF!</v>
      </c>
      <c r="BM13" s="43" t="e">
        <f>'BAR BB| Open rates'!#REF!</f>
        <v>#REF!</v>
      </c>
      <c r="BN13" s="43" t="e">
        <f>'BAR BB| Open rates'!#REF!</f>
        <v>#REF!</v>
      </c>
      <c r="BO13" s="43" t="e">
        <f>'BAR BB| Open rates'!#REF!</f>
        <v>#REF!</v>
      </c>
      <c r="BP13" s="43" t="e">
        <f>'BAR BB| Open rates'!#REF!</f>
        <v>#REF!</v>
      </c>
      <c r="BQ13" s="43" t="e">
        <f>'BAR BB| Open rates'!#REF!</f>
        <v>#REF!</v>
      </c>
      <c r="BR13" s="43" t="e">
        <f>'BAR BB| Open rates'!#REF!</f>
        <v>#REF!</v>
      </c>
      <c r="BS13" s="43" t="e">
        <f>'BAR BB| Open rates'!#REF!</f>
        <v>#REF!</v>
      </c>
      <c r="BT13" s="43" t="e">
        <f>'BAR BB| Open rates'!#REF!</f>
        <v>#REF!</v>
      </c>
      <c r="BU13" s="43" t="e">
        <f>'BAR BB| Open rates'!#REF!</f>
        <v>#REF!</v>
      </c>
      <c r="BV13" s="43" t="e">
        <f>'BAR BB| Open rates'!#REF!</f>
        <v>#REF!</v>
      </c>
      <c r="BW13" s="43" t="e">
        <f>'BAR BB| Open rates'!#REF!</f>
        <v>#REF!</v>
      </c>
      <c r="BX13" s="43" t="e">
        <f>'BAR BB| Open rates'!#REF!</f>
        <v>#REF!</v>
      </c>
      <c r="BY13" s="43" t="e">
        <f>'BAR BB| Open rates'!#REF!</f>
        <v>#REF!</v>
      </c>
      <c r="BZ13" s="43" t="e">
        <f>'BAR BB| Open rates'!#REF!</f>
        <v>#REF!</v>
      </c>
      <c r="CA13" s="43" t="e">
        <f>'BAR BB| Open rates'!#REF!</f>
        <v>#REF!</v>
      </c>
      <c r="CB13" s="43" t="e">
        <f>'BAR BB| Open rates'!#REF!</f>
        <v>#REF!</v>
      </c>
      <c r="CC13" s="43" t="e">
        <f>'BAR BB| Open rates'!#REF!</f>
        <v>#REF!</v>
      </c>
      <c r="CD13" s="43" t="e">
        <f>'BAR BB| Open rates'!#REF!</f>
        <v>#REF!</v>
      </c>
      <c r="CE13" s="43" t="e">
        <f>'BAR BB| Open rates'!#REF!</f>
        <v>#REF!</v>
      </c>
    </row>
    <row r="14" spans="1:83" s="36" customFormat="1" ht="12" customHeight="1" x14ac:dyDescent="0.2">
      <c r="A14" s="66" t="s">
        <v>66</v>
      </c>
      <c r="B14" s="43"/>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row>
    <row r="15" spans="1:83" s="9" customFormat="1" ht="12" customHeight="1" x14ac:dyDescent="0.2">
      <c r="A15" s="8" t="s">
        <v>37</v>
      </c>
      <c r="B15" s="43" t="e">
        <f>'BAR BB| Open rates'!#REF!</f>
        <v>#REF!</v>
      </c>
      <c r="C15" s="43" t="e">
        <f>'BAR BB| Open rates'!#REF!</f>
        <v>#REF!</v>
      </c>
      <c r="D15" s="43" t="e">
        <f>'BAR BB| Open rates'!#REF!</f>
        <v>#REF!</v>
      </c>
      <c r="E15" s="43" t="e">
        <f>'BAR BB| Open rates'!#REF!</f>
        <v>#REF!</v>
      </c>
      <c r="F15" s="43" t="e">
        <f>'BAR BB| Open rates'!#REF!</f>
        <v>#REF!</v>
      </c>
      <c r="G15" s="43" t="e">
        <f>'BAR BB| Open rates'!#REF!</f>
        <v>#REF!</v>
      </c>
      <c r="H15" s="43" t="e">
        <f>'BAR BB| Open rates'!#REF!</f>
        <v>#REF!</v>
      </c>
      <c r="I15" s="43" t="e">
        <f>'BAR BB| Open rates'!#REF!</f>
        <v>#REF!</v>
      </c>
      <c r="J15" s="43" t="e">
        <f>'BAR BB| Open rates'!#REF!</f>
        <v>#REF!</v>
      </c>
      <c r="K15" s="43" t="e">
        <f>'BAR BB| Open rates'!#REF!</f>
        <v>#REF!</v>
      </c>
      <c r="L15" s="43" t="e">
        <f>'BAR BB| Open rates'!#REF!</f>
        <v>#REF!</v>
      </c>
      <c r="M15" s="43" t="e">
        <f>'BAR BB| Open rates'!#REF!</f>
        <v>#REF!</v>
      </c>
      <c r="N15" s="43" t="e">
        <f>'BAR BB| Open rates'!#REF!</f>
        <v>#REF!</v>
      </c>
      <c r="O15" s="43" t="e">
        <f>'BAR BB| Open rates'!#REF!</f>
        <v>#REF!</v>
      </c>
      <c r="P15" s="43" t="e">
        <f>'BAR BB| Open rates'!#REF!</f>
        <v>#REF!</v>
      </c>
      <c r="Q15" s="43" t="e">
        <f>'BAR BB| Open rates'!#REF!</f>
        <v>#REF!</v>
      </c>
      <c r="R15" s="43" t="e">
        <f>'BAR BB| Open rates'!#REF!</f>
        <v>#REF!</v>
      </c>
      <c r="S15" s="43" t="e">
        <f>'BAR BB| Open rates'!#REF!</f>
        <v>#REF!</v>
      </c>
      <c r="T15" s="43" t="e">
        <f>'BAR BB| Open rates'!#REF!</f>
        <v>#REF!</v>
      </c>
      <c r="U15" s="43" t="e">
        <f>'BAR BB| Open rates'!#REF!</f>
        <v>#REF!</v>
      </c>
      <c r="V15" s="43" t="e">
        <f>'BAR BB| Open rates'!#REF!</f>
        <v>#REF!</v>
      </c>
      <c r="W15" s="43" t="e">
        <f>'BAR BB| Open rates'!#REF!</f>
        <v>#REF!</v>
      </c>
      <c r="X15" s="43" t="e">
        <f>'BAR BB| Open rates'!#REF!</f>
        <v>#REF!</v>
      </c>
      <c r="Y15" s="43" t="e">
        <f>'BAR BB| Open rates'!#REF!</f>
        <v>#REF!</v>
      </c>
      <c r="Z15" s="43" t="e">
        <f>'BAR BB| Open rates'!#REF!</f>
        <v>#REF!</v>
      </c>
      <c r="AA15" s="43" t="e">
        <f>'BAR BB| Open rates'!#REF!</f>
        <v>#REF!</v>
      </c>
      <c r="AB15" s="43" t="e">
        <f>'BAR BB| Open rates'!#REF!</f>
        <v>#REF!</v>
      </c>
      <c r="AC15" s="43" t="e">
        <f>'BAR BB| Open rates'!#REF!</f>
        <v>#REF!</v>
      </c>
      <c r="AD15" s="43" t="e">
        <f>'BAR BB| Open rates'!#REF!</f>
        <v>#REF!</v>
      </c>
      <c r="AE15" s="43" t="e">
        <f>'BAR BB| Open rates'!#REF!</f>
        <v>#REF!</v>
      </c>
      <c r="AF15" s="43" t="e">
        <f>'BAR BB| Open rates'!#REF!</f>
        <v>#REF!</v>
      </c>
      <c r="AG15" s="43" t="e">
        <f>'BAR BB| Open rates'!#REF!</f>
        <v>#REF!</v>
      </c>
      <c r="AH15" s="43" t="e">
        <f>'BAR BB| Open rates'!#REF!</f>
        <v>#REF!</v>
      </c>
      <c r="AI15" s="43" t="e">
        <f>'BAR BB| Open rates'!#REF!</f>
        <v>#REF!</v>
      </c>
      <c r="AJ15" s="43" t="e">
        <f>'BAR BB| Open rates'!#REF!</f>
        <v>#REF!</v>
      </c>
      <c r="AK15" s="43" t="e">
        <f>'BAR BB| Open rates'!#REF!</f>
        <v>#REF!</v>
      </c>
      <c r="AL15" s="43" t="e">
        <f>'BAR BB| Open rates'!#REF!</f>
        <v>#REF!</v>
      </c>
      <c r="AM15" s="43" t="e">
        <f>'BAR BB| Open rates'!#REF!</f>
        <v>#REF!</v>
      </c>
      <c r="AN15" s="43" t="e">
        <f>'BAR BB| Open rates'!#REF!</f>
        <v>#REF!</v>
      </c>
      <c r="AO15" s="43" t="e">
        <f>'BAR BB| Open rates'!#REF!</f>
        <v>#REF!</v>
      </c>
      <c r="AP15" s="43" t="e">
        <f>'BAR BB| Open rates'!#REF!</f>
        <v>#REF!</v>
      </c>
      <c r="AQ15" s="43" t="e">
        <f>'BAR BB| Open rates'!#REF!</f>
        <v>#REF!</v>
      </c>
      <c r="AR15" s="43" t="e">
        <f>'BAR BB| Open rates'!#REF!</f>
        <v>#REF!</v>
      </c>
      <c r="AS15" s="43" t="e">
        <f>'BAR BB| Open rates'!#REF!</f>
        <v>#REF!</v>
      </c>
      <c r="AT15" s="43" t="e">
        <f>'BAR BB| Open rates'!#REF!</f>
        <v>#REF!</v>
      </c>
      <c r="AU15" s="43" t="e">
        <f>'BAR BB| Open rates'!#REF!</f>
        <v>#REF!</v>
      </c>
      <c r="AV15" s="43" t="e">
        <f>'BAR BB| Open rates'!#REF!</f>
        <v>#REF!</v>
      </c>
      <c r="AW15" s="43" t="e">
        <f>'BAR BB| Open rates'!#REF!</f>
        <v>#REF!</v>
      </c>
      <c r="AX15" s="43" t="e">
        <f>'BAR BB| Open rates'!#REF!</f>
        <v>#REF!</v>
      </c>
      <c r="AY15" s="43" t="e">
        <f>'BAR BB| Open rates'!#REF!</f>
        <v>#REF!</v>
      </c>
      <c r="AZ15" s="43" t="e">
        <f>'BAR BB| Open rates'!#REF!</f>
        <v>#REF!</v>
      </c>
      <c r="BA15" s="43" t="e">
        <f>'BAR BB| Open rates'!#REF!</f>
        <v>#REF!</v>
      </c>
      <c r="BB15" s="43" t="e">
        <f>'BAR BB| Open rates'!#REF!</f>
        <v>#REF!</v>
      </c>
      <c r="BC15" s="43" t="e">
        <f>'BAR BB| Open rates'!#REF!</f>
        <v>#REF!</v>
      </c>
      <c r="BD15" s="43" t="e">
        <f>'BAR BB| Open rates'!#REF!</f>
        <v>#REF!</v>
      </c>
      <c r="BE15" s="43" t="e">
        <f>'BAR BB| Open rates'!#REF!</f>
        <v>#REF!</v>
      </c>
      <c r="BF15" s="43" t="e">
        <f>'BAR BB| Open rates'!#REF!</f>
        <v>#REF!</v>
      </c>
      <c r="BG15" s="43" t="e">
        <f>'BAR BB| Open rates'!#REF!</f>
        <v>#REF!</v>
      </c>
      <c r="BH15" s="43" t="e">
        <f>'BAR BB| Open rates'!#REF!</f>
        <v>#REF!</v>
      </c>
      <c r="BI15" s="43" t="e">
        <f>'BAR BB| Open rates'!#REF!</f>
        <v>#REF!</v>
      </c>
      <c r="BJ15" s="43" t="e">
        <f>'BAR BB| Open rates'!#REF!</f>
        <v>#REF!</v>
      </c>
      <c r="BK15" s="43" t="e">
        <f>'BAR BB| Open rates'!#REF!</f>
        <v>#REF!</v>
      </c>
      <c r="BL15" s="43" t="e">
        <f>'BAR BB| Open rates'!#REF!</f>
        <v>#REF!</v>
      </c>
      <c r="BM15" s="43" t="e">
        <f>'BAR BB| Open rates'!#REF!</f>
        <v>#REF!</v>
      </c>
      <c r="BN15" s="43" t="e">
        <f>'BAR BB| Open rates'!#REF!</f>
        <v>#REF!</v>
      </c>
      <c r="BO15" s="43" t="e">
        <f>'BAR BB| Open rates'!#REF!</f>
        <v>#REF!</v>
      </c>
      <c r="BP15" s="43" t="e">
        <f>'BAR BB| Open rates'!#REF!</f>
        <v>#REF!</v>
      </c>
      <c r="BQ15" s="43" t="e">
        <f>'BAR BB| Open rates'!#REF!</f>
        <v>#REF!</v>
      </c>
      <c r="BR15" s="43" t="e">
        <f>'BAR BB| Open rates'!#REF!</f>
        <v>#REF!</v>
      </c>
      <c r="BS15" s="43" t="e">
        <f>'BAR BB| Open rates'!#REF!</f>
        <v>#REF!</v>
      </c>
      <c r="BT15" s="43" t="e">
        <f>'BAR BB| Open rates'!#REF!</f>
        <v>#REF!</v>
      </c>
      <c r="BU15" s="43" t="e">
        <f>'BAR BB| Open rates'!#REF!</f>
        <v>#REF!</v>
      </c>
      <c r="BV15" s="43" t="e">
        <f>'BAR BB| Open rates'!#REF!</f>
        <v>#REF!</v>
      </c>
      <c r="BW15" s="43" t="e">
        <f>'BAR BB| Open rates'!#REF!</f>
        <v>#REF!</v>
      </c>
      <c r="BX15" s="43" t="e">
        <f>'BAR BB| Open rates'!#REF!</f>
        <v>#REF!</v>
      </c>
      <c r="BY15" s="43" t="e">
        <f>'BAR BB| Open rates'!#REF!</f>
        <v>#REF!</v>
      </c>
      <c r="BZ15" s="43" t="e">
        <f>'BAR BB| Open rates'!#REF!</f>
        <v>#REF!</v>
      </c>
      <c r="CA15" s="43" t="e">
        <f>'BAR BB| Open rates'!#REF!</f>
        <v>#REF!</v>
      </c>
      <c r="CB15" s="43" t="e">
        <f>'BAR BB| Open rates'!#REF!</f>
        <v>#REF!</v>
      </c>
      <c r="CC15" s="43" t="e">
        <f>'BAR BB| Open rates'!#REF!</f>
        <v>#REF!</v>
      </c>
      <c r="CD15" s="43" t="e">
        <f>'BAR BB| Open rates'!#REF!</f>
        <v>#REF!</v>
      </c>
      <c r="CE15" s="43" t="e">
        <f>'BAR BB| Open rates'!#REF!</f>
        <v>#REF!</v>
      </c>
    </row>
    <row r="16" spans="1:83" s="9" customFormat="1" ht="12" customHeight="1" x14ac:dyDescent="0.2">
      <c r="A16" s="8">
        <v>2</v>
      </c>
      <c r="B16" s="43" t="e">
        <f>'BAR BB| Open rates'!#REF!</f>
        <v>#REF!</v>
      </c>
      <c r="C16" s="43" t="e">
        <f>'BAR BB| Open rates'!#REF!</f>
        <v>#REF!</v>
      </c>
      <c r="D16" s="43" t="e">
        <f>'BAR BB| Open rates'!#REF!</f>
        <v>#REF!</v>
      </c>
      <c r="E16" s="43" t="e">
        <f>'BAR BB| Open rates'!#REF!</f>
        <v>#REF!</v>
      </c>
      <c r="F16" s="43" t="e">
        <f>'BAR BB| Open rates'!#REF!</f>
        <v>#REF!</v>
      </c>
      <c r="G16" s="43" t="e">
        <f>'BAR BB| Open rates'!#REF!</f>
        <v>#REF!</v>
      </c>
      <c r="H16" s="43" t="e">
        <f>'BAR BB| Open rates'!#REF!</f>
        <v>#REF!</v>
      </c>
      <c r="I16" s="43" t="e">
        <f>'BAR BB| Open rates'!#REF!</f>
        <v>#REF!</v>
      </c>
      <c r="J16" s="43" t="e">
        <f>'BAR BB| Open rates'!#REF!</f>
        <v>#REF!</v>
      </c>
      <c r="K16" s="43" t="e">
        <f>'BAR BB| Open rates'!#REF!</f>
        <v>#REF!</v>
      </c>
      <c r="L16" s="43" t="e">
        <f>'BAR BB| Open rates'!#REF!</f>
        <v>#REF!</v>
      </c>
      <c r="M16" s="43" t="e">
        <f>'BAR BB| Open rates'!#REF!</f>
        <v>#REF!</v>
      </c>
      <c r="N16" s="43" t="e">
        <f>'BAR BB| Open rates'!#REF!</f>
        <v>#REF!</v>
      </c>
      <c r="O16" s="43" t="e">
        <f>'BAR BB| Open rates'!#REF!</f>
        <v>#REF!</v>
      </c>
      <c r="P16" s="43" t="e">
        <f>'BAR BB| Open rates'!#REF!</f>
        <v>#REF!</v>
      </c>
      <c r="Q16" s="43" t="e">
        <f>'BAR BB| Open rates'!#REF!</f>
        <v>#REF!</v>
      </c>
      <c r="R16" s="43" t="e">
        <f>'BAR BB| Open rates'!#REF!</f>
        <v>#REF!</v>
      </c>
      <c r="S16" s="43" t="e">
        <f>'BAR BB| Open rates'!#REF!</f>
        <v>#REF!</v>
      </c>
      <c r="T16" s="43" t="e">
        <f>'BAR BB| Open rates'!#REF!</f>
        <v>#REF!</v>
      </c>
      <c r="U16" s="43" t="e">
        <f>'BAR BB| Open rates'!#REF!</f>
        <v>#REF!</v>
      </c>
      <c r="V16" s="43" t="e">
        <f>'BAR BB| Open rates'!#REF!</f>
        <v>#REF!</v>
      </c>
      <c r="W16" s="43" t="e">
        <f>'BAR BB| Open rates'!#REF!</f>
        <v>#REF!</v>
      </c>
      <c r="X16" s="43" t="e">
        <f>'BAR BB| Open rates'!#REF!</f>
        <v>#REF!</v>
      </c>
      <c r="Y16" s="43" t="e">
        <f>'BAR BB| Open rates'!#REF!</f>
        <v>#REF!</v>
      </c>
      <c r="Z16" s="43" t="e">
        <f>'BAR BB| Open rates'!#REF!</f>
        <v>#REF!</v>
      </c>
      <c r="AA16" s="43" t="e">
        <f>'BAR BB| Open rates'!#REF!</f>
        <v>#REF!</v>
      </c>
      <c r="AB16" s="43" t="e">
        <f>'BAR BB| Open rates'!#REF!</f>
        <v>#REF!</v>
      </c>
      <c r="AC16" s="43" t="e">
        <f>'BAR BB| Open rates'!#REF!</f>
        <v>#REF!</v>
      </c>
      <c r="AD16" s="43" t="e">
        <f>'BAR BB| Open rates'!#REF!</f>
        <v>#REF!</v>
      </c>
      <c r="AE16" s="43" t="e">
        <f>'BAR BB| Open rates'!#REF!</f>
        <v>#REF!</v>
      </c>
      <c r="AF16" s="43" t="e">
        <f>'BAR BB| Open rates'!#REF!</f>
        <v>#REF!</v>
      </c>
      <c r="AG16" s="43" t="e">
        <f>'BAR BB| Open rates'!#REF!</f>
        <v>#REF!</v>
      </c>
      <c r="AH16" s="43" t="e">
        <f>'BAR BB| Open rates'!#REF!</f>
        <v>#REF!</v>
      </c>
      <c r="AI16" s="43" t="e">
        <f>'BAR BB| Open rates'!#REF!</f>
        <v>#REF!</v>
      </c>
      <c r="AJ16" s="43" t="e">
        <f>'BAR BB| Open rates'!#REF!</f>
        <v>#REF!</v>
      </c>
      <c r="AK16" s="43" t="e">
        <f>'BAR BB| Open rates'!#REF!</f>
        <v>#REF!</v>
      </c>
      <c r="AL16" s="43" t="e">
        <f>'BAR BB| Open rates'!#REF!</f>
        <v>#REF!</v>
      </c>
      <c r="AM16" s="43" t="e">
        <f>'BAR BB| Open rates'!#REF!</f>
        <v>#REF!</v>
      </c>
      <c r="AN16" s="43" t="e">
        <f>'BAR BB| Open rates'!#REF!</f>
        <v>#REF!</v>
      </c>
      <c r="AO16" s="43" t="e">
        <f>'BAR BB| Open rates'!#REF!</f>
        <v>#REF!</v>
      </c>
      <c r="AP16" s="43" t="e">
        <f>'BAR BB| Open rates'!#REF!</f>
        <v>#REF!</v>
      </c>
      <c r="AQ16" s="43" t="e">
        <f>'BAR BB| Open rates'!#REF!</f>
        <v>#REF!</v>
      </c>
      <c r="AR16" s="43" t="e">
        <f>'BAR BB| Open rates'!#REF!</f>
        <v>#REF!</v>
      </c>
      <c r="AS16" s="43" t="e">
        <f>'BAR BB| Open rates'!#REF!</f>
        <v>#REF!</v>
      </c>
      <c r="AT16" s="43" t="e">
        <f>'BAR BB| Open rates'!#REF!</f>
        <v>#REF!</v>
      </c>
      <c r="AU16" s="43" t="e">
        <f>'BAR BB| Open rates'!#REF!</f>
        <v>#REF!</v>
      </c>
      <c r="AV16" s="43" t="e">
        <f>'BAR BB| Open rates'!#REF!</f>
        <v>#REF!</v>
      </c>
      <c r="AW16" s="43" t="e">
        <f>'BAR BB| Open rates'!#REF!</f>
        <v>#REF!</v>
      </c>
      <c r="AX16" s="43" t="e">
        <f>'BAR BB| Open rates'!#REF!</f>
        <v>#REF!</v>
      </c>
      <c r="AY16" s="43" t="e">
        <f>'BAR BB| Open rates'!#REF!</f>
        <v>#REF!</v>
      </c>
      <c r="AZ16" s="43" t="e">
        <f>'BAR BB| Open rates'!#REF!</f>
        <v>#REF!</v>
      </c>
      <c r="BA16" s="43" t="e">
        <f>'BAR BB| Open rates'!#REF!</f>
        <v>#REF!</v>
      </c>
      <c r="BB16" s="43" t="e">
        <f>'BAR BB| Open rates'!#REF!</f>
        <v>#REF!</v>
      </c>
      <c r="BC16" s="43" t="e">
        <f>'BAR BB| Open rates'!#REF!</f>
        <v>#REF!</v>
      </c>
      <c r="BD16" s="43" t="e">
        <f>'BAR BB| Open rates'!#REF!</f>
        <v>#REF!</v>
      </c>
      <c r="BE16" s="43" t="e">
        <f>'BAR BB| Open rates'!#REF!</f>
        <v>#REF!</v>
      </c>
      <c r="BF16" s="43" t="e">
        <f>'BAR BB| Open rates'!#REF!</f>
        <v>#REF!</v>
      </c>
      <c r="BG16" s="43" t="e">
        <f>'BAR BB| Open rates'!#REF!</f>
        <v>#REF!</v>
      </c>
      <c r="BH16" s="43" t="e">
        <f>'BAR BB| Open rates'!#REF!</f>
        <v>#REF!</v>
      </c>
      <c r="BI16" s="43" t="e">
        <f>'BAR BB| Open rates'!#REF!</f>
        <v>#REF!</v>
      </c>
      <c r="BJ16" s="43" t="e">
        <f>'BAR BB| Open rates'!#REF!</f>
        <v>#REF!</v>
      </c>
      <c r="BK16" s="43" t="e">
        <f>'BAR BB| Open rates'!#REF!</f>
        <v>#REF!</v>
      </c>
      <c r="BL16" s="43" t="e">
        <f>'BAR BB| Open rates'!#REF!</f>
        <v>#REF!</v>
      </c>
      <c r="BM16" s="43" t="e">
        <f>'BAR BB| Open rates'!#REF!</f>
        <v>#REF!</v>
      </c>
      <c r="BN16" s="43" t="e">
        <f>'BAR BB| Open rates'!#REF!</f>
        <v>#REF!</v>
      </c>
      <c r="BO16" s="43" t="e">
        <f>'BAR BB| Open rates'!#REF!</f>
        <v>#REF!</v>
      </c>
      <c r="BP16" s="43" t="e">
        <f>'BAR BB| Open rates'!#REF!</f>
        <v>#REF!</v>
      </c>
      <c r="BQ16" s="43" t="e">
        <f>'BAR BB| Open rates'!#REF!</f>
        <v>#REF!</v>
      </c>
      <c r="BR16" s="43" t="e">
        <f>'BAR BB| Open rates'!#REF!</f>
        <v>#REF!</v>
      </c>
      <c r="BS16" s="43" t="e">
        <f>'BAR BB| Open rates'!#REF!</f>
        <v>#REF!</v>
      </c>
      <c r="BT16" s="43" t="e">
        <f>'BAR BB| Open rates'!#REF!</f>
        <v>#REF!</v>
      </c>
      <c r="BU16" s="43" t="e">
        <f>'BAR BB| Open rates'!#REF!</f>
        <v>#REF!</v>
      </c>
      <c r="BV16" s="43" t="e">
        <f>'BAR BB| Open rates'!#REF!</f>
        <v>#REF!</v>
      </c>
      <c r="BW16" s="43" t="e">
        <f>'BAR BB| Open rates'!#REF!</f>
        <v>#REF!</v>
      </c>
      <c r="BX16" s="43" t="e">
        <f>'BAR BB| Open rates'!#REF!</f>
        <v>#REF!</v>
      </c>
      <c r="BY16" s="43" t="e">
        <f>'BAR BB| Open rates'!#REF!</f>
        <v>#REF!</v>
      </c>
      <c r="BZ16" s="43" t="e">
        <f>'BAR BB| Open rates'!#REF!</f>
        <v>#REF!</v>
      </c>
      <c r="CA16" s="43" t="e">
        <f>'BAR BB| Open rates'!#REF!</f>
        <v>#REF!</v>
      </c>
      <c r="CB16" s="43" t="e">
        <f>'BAR BB| Open rates'!#REF!</f>
        <v>#REF!</v>
      </c>
      <c r="CC16" s="43" t="e">
        <f>'BAR BB| Open rates'!#REF!</f>
        <v>#REF!</v>
      </c>
      <c r="CD16" s="43" t="e">
        <f>'BAR BB| Open rates'!#REF!</f>
        <v>#REF!</v>
      </c>
      <c r="CE16" s="43" t="e">
        <f>'BAR BB| Open rates'!#REF!</f>
        <v>#REF!</v>
      </c>
    </row>
    <row r="17" spans="1:83" s="36" customFormat="1" ht="12" customHeight="1" x14ac:dyDescent="0.2">
      <c r="A17" s="66" t="s">
        <v>67</v>
      </c>
      <c r="B17" s="43"/>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row>
    <row r="18" spans="1:83" s="9" customFormat="1" ht="12" customHeight="1" x14ac:dyDescent="0.2">
      <c r="A18" s="8" t="s">
        <v>37</v>
      </c>
      <c r="B18" s="43" t="e">
        <f>'BAR BB| Open rates'!#REF!</f>
        <v>#REF!</v>
      </c>
      <c r="C18" s="43" t="e">
        <f>'BAR BB| Open rates'!#REF!</f>
        <v>#REF!</v>
      </c>
      <c r="D18" s="43" t="e">
        <f>'BAR BB| Open rates'!#REF!</f>
        <v>#REF!</v>
      </c>
      <c r="E18" s="43" t="e">
        <f>'BAR BB| Open rates'!#REF!</f>
        <v>#REF!</v>
      </c>
      <c r="F18" s="43" t="e">
        <f>'BAR BB| Open rates'!#REF!</f>
        <v>#REF!</v>
      </c>
      <c r="G18" s="43" t="e">
        <f>'BAR BB| Open rates'!#REF!</f>
        <v>#REF!</v>
      </c>
      <c r="H18" s="43" t="e">
        <f>'BAR BB| Open rates'!#REF!</f>
        <v>#REF!</v>
      </c>
      <c r="I18" s="43" t="e">
        <f>'BAR BB| Open rates'!#REF!</f>
        <v>#REF!</v>
      </c>
      <c r="J18" s="43" t="e">
        <f>'BAR BB| Open rates'!#REF!</f>
        <v>#REF!</v>
      </c>
      <c r="K18" s="43" t="e">
        <f>'BAR BB| Open rates'!#REF!</f>
        <v>#REF!</v>
      </c>
      <c r="L18" s="43" t="e">
        <f>'BAR BB| Open rates'!#REF!</f>
        <v>#REF!</v>
      </c>
      <c r="M18" s="43" t="e">
        <f>'BAR BB| Open rates'!#REF!</f>
        <v>#REF!</v>
      </c>
      <c r="N18" s="43" t="e">
        <f>'BAR BB| Open rates'!#REF!</f>
        <v>#REF!</v>
      </c>
      <c r="O18" s="43" t="e">
        <f>'BAR BB| Open rates'!#REF!</f>
        <v>#REF!</v>
      </c>
      <c r="P18" s="43" t="e">
        <f>'BAR BB| Open rates'!#REF!</f>
        <v>#REF!</v>
      </c>
      <c r="Q18" s="43" t="e">
        <f>'BAR BB| Open rates'!#REF!</f>
        <v>#REF!</v>
      </c>
      <c r="R18" s="43" t="e">
        <f>'BAR BB| Open rates'!#REF!</f>
        <v>#REF!</v>
      </c>
      <c r="S18" s="43" t="e">
        <f>'BAR BB| Open rates'!#REF!</f>
        <v>#REF!</v>
      </c>
      <c r="T18" s="43" t="e">
        <f>'BAR BB| Open rates'!#REF!</f>
        <v>#REF!</v>
      </c>
      <c r="U18" s="43" t="e">
        <f>'BAR BB| Open rates'!#REF!</f>
        <v>#REF!</v>
      </c>
      <c r="V18" s="43" t="e">
        <f>'BAR BB| Open rates'!#REF!</f>
        <v>#REF!</v>
      </c>
      <c r="W18" s="43" t="e">
        <f>'BAR BB| Open rates'!#REF!</f>
        <v>#REF!</v>
      </c>
      <c r="X18" s="43" t="e">
        <f>'BAR BB| Open rates'!#REF!</f>
        <v>#REF!</v>
      </c>
      <c r="Y18" s="43" t="e">
        <f>'BAR BB| Open rates'!#REF!</f>
        <v>#REF!</v>
      </c>
      <c r="Z18" s="43" t="e">
        <f>'BAR BB| Open rates'!#REF!</f>
        <v>#REF!</v>
      </c>
      <c r="AA18" s="43" t="e">
        <f>'BAR BB| Open rates'!#REF!</f>
        <v>#REF!</v>
      </c>
      <c r="AB18" s="43" t="e">
        <f>'BAR BB| Open rates'!#REF!</f>
        <v>#REF!</v>
      </c>
      <c r="AC18" s="43" t="e">
        <f>'BAR BB| Open rates'!#REF!</f>
        <v>#REF!</v>
      </c>
      <c r="AD18" s="43" t="e">
        <f>'BAR BB| Open rates'!#REF!</f>
        <v>#REF!</v>
      </c>
      <c r="AE18" s="43" t="e">
        <f>'BAR BB| Open rates'!#REF!</f>
        <v>#REF!</v>
      </c>
      <c r="AF18" s="43" t="e">
        <f>'BAR BB| Open rates'!#REF!</f>
        <v>#REF!</v>
      </c>
      <c r="AG18" s="43" t="e">
        <f>'BAR BB| Open rates'!#REF!</f>
        <v>#REF!</v>
      </c>
      <c r="AH18" s="43" t="e">
        <f>'BAR BB| Open rates'!#REF!</f>
        <v>#REF!</v>
      </c>
      <c r="AI18" s="43" t="e">
        <f>'BAR BB| Open rates'!#REF!</f>
        <v>#REF!</v>
      </c>
      <c r="AJ18" s="43" t="e">
        <f>'BAR BB| Open rates'!#REF!</f>
        <v>#REF!</v>
      </c>
      <c r="AK18" s="43" t="e">
        <f>'BAR BB| Open rates'!#REF!</f>
        <v>#REF!</v>
      </c>
      <c r="AL18" s="43" t="e">
        <f>'BAR BB| Open rates'!#REF!</f>
        <v>#REF!</v>
      </c>
      <c r="AM18" s="43" t="e">
        <f>'BAR BB| Open rates'!#REF!</f>
        <v>#REF!</v>
      </c>
      <c r="AN18" s="43" t="e">
        <f>'BAR BB| Open rates'!#REF!</f>
        <v>#REF!</v>
      </c>
      <c r="AO18" s="43" t="e">
        <f>'BAR BB| Open rates'!#REF!</f>
        <v>#REF!</v>
      </c>
      <c r="AP18" s="43" t="e">
        <f>'BAR BB| Open rates'!#REF!</f>
        <v>#REF!</v>
      </c>
      <c r="AQ18" s="43" t="e">
        <f>'BAR BB| Open rates'!#REF!</f>
        <v>#REF!</v>
      </c>
      <c r="AR18" s="43" t="e">
        <f>'BAR BB| Open rates'!#REF!</f>
        <v>#REF!</v>
      </c>
      <c r="AS18" s="43" t="e">
        <f>'BAR BB| Open rates'!#REF!</f>
        <v>#REF!</v>
      </c>
      <c r="AT18" s="43" t="e">
        <f>'BAR BB| Open rates'!#REF!</f>
        <v>#REF!</v>
      </c>
      <c r="AU18" s="43" t="e">
        <f>'BAR BB| Open rates'!#REF!</f>
        <v>#REF!</v>
      </c>
      <c r="AV18" s="43" t="e">
        <f>'BAR BB| Open rates'!#REF!</f>
        <v>#REF!</v>
      </c>
      <c r="AW18" s="43" t="e">
        <f>'BAR BB| Open rates'!#REF!</f>
        <v>#REF!</v>
      </c>
      <c r="AX18" s="43" t="e">
        <f>'BAR BB| Open rates'!#REF!</f>
        <v>#REF!</v>
      </c>
      <c r="AY18" s="43" t="e">
        <f>'BAR BB| Open rates'!#REF!</f>
        <v>#REF!</v>
      </c>
      <c r="AZ18" s="43" t="e">
        <f>'BAR BB| Open rates'!#REF!</f>
        <v>#REF!</v>
      </c>
      <c r="BA18" s="43" t="e">
        <f>'BAR BB| Open rates'!#REF!</f>
        <v>#REF!</v>
      </c>
      <c r="BB18" s="43" t="e">
        <f>'BAR BB| Open rates'!#REF!</f>
        <v>#REF!</v>
      </c>
      <c r="BC18" s="43" t="e">
        <f>'BAR BB| Open rates'!#REF!</f>
        <v>#REF!</v>
      </c>
      <c r="BD18" s="43" t="e">
        <f>'BAR BB| Open rates'!#REF!</f>
        <v>#REF!</v>
      </c>
      <c r="BE18" s="43" t="e">
        <f>'BAR BB| Open rates'!#REF!</f>
        <v>#REF!</v>
      </c>
      <c r="BF18" s="43" t="e">
        <f>'BAR BB| Open rates'!#REF!</f>
        <v>#REF!</v>
      </c>
      <c r="BG18" s="43" t="e">
        <f>'BAR BB| Open rates'!#REF!</f>
        <v>#REF!</v>
      </c>
      <c r="BH18" s="43" t="e">
        <f>'BAR BB| Open rates'!#REF!</f>
        <v>#REF!</v>
      </c>
      <c r="BI18" s="43" t="e">
        <f>'BAR BB| Open rates'!#REF!</f>
        <v>#REF!</v>
      </c>
      <c r="BJ18" s="43" t="e">
        <f>'BAR BB| Open rates'!#REF!</f>
        <v>#REF!</v>
      </c>
      <c r="BK18" s="43" t="e">
        <f>'BAR BB| Open rates'!#REF!</f>
        <v>#REF!</v>
      </c>
      <c r="BL18" s="43" t="e">
        <f>'BAR BB| Open rates'!#REF!</f>
        <v>#REF!</v>
      </c>
      <c r="BM18" s="43" t="e">
        <f>'BAR BB| Open rates'!#REF!</f>
        <v>#REF!</v>
      </c>
      <c r="BN18" s="43" t="e">
        <f>'BAR BB| Open rates'!#REF!</f>
        <v>#REF!</v>
      </c>
      <c r="BO18" s="43" t="e">
        <f>'BAR BB| Open rates'!#REF!</f>
        <v>#REF!</v>
      </c>
      <c r="BP18" s="43" t="e">
        <f>'BAR BB| Open rates'!#REF!</f>
        <v>#REF!</v>
      </c>
      <c r="BQ18" s="43" t="e">
        <f>'BAR BB| Open rates'!#REF!</f>
        <v>#REF!</v>
      </c>
      <c r="BR18" s="43" t="e">
        <f>'BAR BB| Open rates'!#REF!</f>
        <v>#REF!</v>
      </c>
      <c r="BS18" s="43" t="e">
        <f>'BAR BB| Open rates'!#REF!</f>
        <v>#REF!</v>
      </c>
      <c r="BT18" s="43" t="e">
        <f>'BAR BB| Open rates'!#REF!</f>
        <v>#REF!</v>
      </c>
      <c r="BU18" s="43" t="e">
        <f>'BAR BB| Open rates'!#REF!</f>
        <v>#REF!</v>
      </c>
      <c r="BV18" s="43" t="e">
        <f>'BAR BB| Open rates'!#REF!</f>
        <v>#REF!</v>
      </c>
      <c r="BW18" s="43" t="e">
        <f>'BAR BB| Open rates'!#REF!</f>
        <v>#REF!</v>
      </c>
      <c r="BX18" s="43" t="e">
        <f>'BAR BB| Open rates'!#REF!</f>
        <v>#REF!</v>
      </c>
      <c r="BY18" s="43" t="e">
        <f>'BAR BB| Open rates'!#REF!</f>
        <v>#REF!</v>
      </c>
      <c r="BZ18" s="43" t="e">
        <f>'BAR BB| Open rates'!#REF!</f>
        <v>#REF!</v>
      </c>
      <c r="CA18" s="43" t="e">
        <f>'BAR BB| Open rates'!#REF!</f>
        <v>#REF!</v>
      </c>
      <c r="CB18" s="43" t="e">
        <f>'BAR BB| Open rates'!#REF!</f>
        <v>#REF!</v>
      </c>
      <c r="CC18" s="43" t="e">
        <f>'BAR BB| Open rates'!#REF!</f>
        <v>#REF!</v>
      </c>
      <c r="CD18" s="43" t="e">
        <f>'BAR BB| Open rates'!#REF!</f>
        <v>#REF!</v>
      </c>
      <c r="CE18" s="43" t="e">
        <f>'BAR BB| Open rates'!#REF!</f>
        <v>#REF!</v>
      </c>
    </row>
    <row r="19" spans="1:83" s="9" customFormat="1" ht="12" hidden="1" customHeight="1" x14ac:dyDescent="0.2">
      <c r="A19" s="8">
        <v>2</v>
      </c>
      <c r="B19" s="43" t="e">
        <f>'BAR BB| Open rates'!#REF!</f>
        <v>#REF!</v>
      </c>
      <c r="C19" s="34" t="e">
        <f t="shared" ref="C19:BK19" si="0">C18</f>
        <v>#REF!</v>
      </c>
      <c r="D19" s="34" t="e">
        <f t="shared" si="0"/>
        <v>#REF!</v>
      </c>
      <c r="E19" s="34" t="e">
        <f t="shared" si="0"/>
        <v>#REF!</v>
      </c>
      <c r="F19" s="34" t="e">
        <f t="shared" si="0"/>
        <v>#REF!</v>
      </c>
      <c r="G19" s="34" t="e">
        <f t="shared" si="0"/>
        <v>#REF!</v>
      </c>
      <c r="H19" s="34" t="e">
        <f t="shared" si="0"/>
        <v>#REF!</v>
      </c>
      <c r="I19" s="34" t="e">
        <f t="shared" si="0"/>
        <v>#REF!</v>
      </c>
      <c r="J19" s="34" t="e">
        <f t="shared" si="0"/>
        <v>#REF!</v>
      </c>
      <c r="K19" s="34" t="e">
        <f t="shared" si="0"/>
        <v>#REF!</v>
      </c>
      <c r="L19" s="34" t="e">
        <f t="shared" si="0"/>
        <v>#REF!</v>
      </c>
      <c r="M19" s="34" t="e">
        <f t="shared" si="0"/>
        <v>#REF!</v>
      </c>
      <c r="N19" s="34" t="e">
        <f t="shared" si="0"/>
        <v>#REF!</v>
      </c>
      <c r="O19" s="34" t="e">
        <f t="shared" si="0"/>
        <v>#REF!</v>
      </c>
      <c r="P19" s="34" t="e">
        <f t="shared" si="0"/>
        <v>#REF!</v>
      </c>
      <c r="Q19" s="34" t="e">
        <f t="shared" si="0"/>
        <v>#REF!</v>
      </c>
      <c r="R19" s="34" t="e">
        <f t="shared" si="0"/>
        <v>#REF!</v>
      </c>
      <c r="S19" s="34" t="e">
        <f t="shared" si="0"/>
        <v>#REF!</v>
      </c>
      <c r="T19" s="34" t="e">
        <f t="shared" si="0"/>
        <v>#REF!</v>
      </c>
      <c r="U19" s="34" t="e">
        <f t="shared" si="0"/>
        <v>#REF!</v>
      </c>
      <c r="V19" s="34" t="e">
        <f t="shared" si="0"/>
        <v>#REF!</v>
      </c>
      <c r="W19" s="34" t="e">
        <f t="shared" si="0"/>
        <v>#REF!</v>
      </c>
      <c r="X19" s="34" t="e">
        <f t="shared" si="0"/>
        <v>#REF!</v>
      </c>
      <c r="Y19" s="34" t="e">
        <f t="shared" si="0"/>
        <v>#REF!</v>
      </c>
      <c r="Z19" s="34" t="e">
        <f t="shared" si="0"/>
        <v>#REF!</v>
      </c>
      <c r="AA19" s="34" t="e">
        <f t="shared" si="0"/>
        <v>#REF!</v>
      </c>
      <c r="AB19" s="34" t="e">
        <f t="shared" si="0"/>
        <v>#REF!</v>
      </c>
      <c r="AC19" s="34" t="e">
        <f t="shared" si="0"/>
        <v>#REF!</v>
      </c>
      <c r="AD19" s="34" t="e">
        <f t="shared" si="0"/>
        <v>#REF!</v>
      </c>
      <c r="AE19" s="34" t="e">
        <f t="shared" si="0"/>
        <v>#REF!</v>
      </c>
      <c r="AF19" s="34" t="e">
        <f t="shared" si="0"/>
        <v>#REF!</v>
      </c>
      <c r="AG19" s="34" t="e">
        <f t="shared" si="0"/>
        <v>#REF!</v>
      </c>
      <c r="AH19" s="34" t="e">
        <f t="shared" si="0"/>
        <v>#REF!</v>
      </c>
      <c r="AI19" s="34" t="e">
        <f t="shared" si="0"/>
        <v>#REF!</v>
      </c>
      <c r="AJ19" s="34" t="e">
        <f t="shared" si="0"/>
        <v>#REF!</v>
      </c>
      <c r="AK19" s="34" t="e">
        <f t="shared" si="0"/>
        <v>#REF!</v>
      </c>
      <c r="AL19" s="34" t="e">
        <f t="shared" si="0"/>
        <v>#REF!</v>
      </c>
      <c r="AM19" s="34" t="e">
        <f t="shared" si="0"/>
        <v>#REF!</v>
      </c>
      <c r="AN19" s="34" t="e">
        <f t="shared" si="0"/>
        <v>#REF!</v>
      </c>
      <c r="AO19" s="34" t="e">
        <f t="shared" si="0"/>
        <v>#REF!</v>
      </c>
      <c r="AP19" s="34" t="e">
        <f t="shared" si="0"/>
        <v>#REF!</v>
      </c>
      <c r="AQ19" s="34" t="e">
        <f t="shared" si="0"/>
        <v>#REF!</v>
      </c>
      <c r="AR19" s="34" t="e">
        <f t="shared" si="0"/>
        <v>#REF!</v>
      </c>
      <c r="AS19" s="34" t="e">
        <f t="shared" si="0"/>
        <v>#REF!</v>
      </c>
      <c r="AT19" s="34" t="e">
        <f t="shared" si="0"/>
        <v>#REF!</v>
      </c>
      <c r="AU19" s="34" t="e">
        <f t="shared" si="0"/>
        <v>#REF!</v>
      </c>
      <c r="AV19" s="34" t="e">
        <f t="shared" si="0"/>
        <v>#REF!</v>
      </c>
      <c r="AW19" s="34" t="e">
        <f t="shared" si="0"/>
        <v>#REF!</v>
      </c>
      <c r="AX19" s="34" t="e">
        <f t="shared" si="0"/>
        <v>#REF!</v>
      </c>
      <c r="AY19" s="34" t="e">
        <f t="shared" si="0"/>
        <v>#REF!</v>
      </c>
      <c r="AZ19" s="34" t="e">
        <f t="shared" si="0"/>
        <v>#REF!</v>
      </c>
      <c r="BA19" s="34" t="e">
        <f t="shared" si="0"/>
        <v>#REF!</v>
      </c>
      <c r="BB19" s="34" t="e">
        <f t="shared" si="0"/>
        <v>#REF!</v>
      </c>
      <c r="BC19" s="34" t="e">
        <f t="shared" si="0"/>
        <v>#REF!</v>
      </c>
      <c r="BD19" s="34" t="e">
        <f t="shared" si="0"/>
        <v>#REF!</v>
      </c>
      <c r="BE19" s="34" t="e">
        <f t="shared" si="0"/>
        <v>#REF!</v>
      </c>
      <c r="BF19" s="34" t="e">
        <f t="shared" si="0"/>
        <v>#REF!</v>
      </c>
      <c r="BG19" s="34" t="e">
        <f t="shared" si="0"/>
        <v>#REF!</v>
      </c>
      <c r="BH19" s="34" t="e">
        <f t="shared" si="0"/>
        <v>#REF!</v>
      </c>
      <c r="BI19" s="34" t="e">
        <f t="shared" si="0"/>
        <v>#REF!</v>
      </c>
      <c r="BJ19" s="34" t="e">
        <f t="shared" si="0"/>
        <v>#REF!</v>
      </c>
      <c r="BK19" s="34" t="e">
        <f t="shared" si="0"/>
        <v>#REF!</v>
      </c>
      <c r="BL19" s="34" t="e">
        <f t="shared" ref="BL19:CE19" si="1">BL18</f>
        <v>#REF!</v>
      </c>
      <c r="BM19" s="34" t="e">
        <f t="shared" si="1"/>
        <v>#REF!</v>
      </c>
      <c r="BN19" s="34" t="e">
        <f t="shared" si="1"/>
        <v>#REF!</v>
      </c>
      <c r="BO19" s="34" t="e">
        <f t="shared" si="1"/>
        <v>#REF!</v>
      </c>
      <c r="BP19" s="34" t="e">
        <f t="shared" si="1"/>
        <v>#REF!</v>
      </c>
      <c r="BQ19" s="34" t="e">
        <f t="shared" si="1"/>
        <v>#REF!</v>
      </c>
      <c r="BR19" s="34" t="e">
        <f t="shared" si="1"/>
        <v>#REF!</v>
      </c>
      <c r="BS19" s="34" t="e">
        <f t="shared" si="1"/>
        <v>#REF!</v>
      </c>
      <c r="BT19" s="34" t="e">
        <f t="shared" si="1"/>
        <v>#REF!</v>
      </c>
      <c r="BU19" s="34" t="e">
        <f t="shared" si="1"/>
        <v>#REF!</v>
      </c>
      <c r="BV19" s="34" t="e">
        <f t="shared" si="1"/>
        <v>#REF!</v>
      </c>
      <c r="BW19" s="34" t="e">
        <f t="shared" si="1"/>
        <v>#REF!</v>
      </c>
      <c r="BX19" s="34" t="e">
        <f t="shared" si="1"/>
        <v>#REF!</v>
      </c>
      <c r="BY19" s="34" t="e">
        <f t="shared" si="1"/>
        <v>#REF!</v>
      </c>
      <c r="BZ19" s="34" t="e">
        <f t="shared" si="1"/>
        <v>#REF!</v>
      </c>
      <c r="CA19" s="34" t="e">
        <f t="shared" si="1"/>
        <v>#REF!</v>
      </c>
      <c r="CB19" s="34" t="e">
        <f t="shared" si="1"/>
        <v>#REF!</v>
      </c>
      <c r="CC19" s="34" t="e">
        <f t="shared" si="1"/>
        <v>#REF!</v>
      </c>
      <c r="CD19" s="34" t="e">
        <f t="shared" si="1"/>
        <v>#REF!</v>
      </c>
      <c r="CE19" s="34" t="e">
        <f t="shared" si="1"/>
        <v>#REF!</v>
      </c>
    </row>
    <row r="20" spans="1:83" s="36" customFormat="1" ht="12" customHeight="1" x14ac:dyDescent="0.2">
      <c r="A20" s="66" t="s">
        <v>68</v>
      </c>
      <c r="B20" s="43"/>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row>
    <row r="21" spans="1:83" s="9" customFormat="1" ht="12" customHeight="1" x14ac:dyDescent="0.2">
      <c r="A21" s="8" t="s">
        <v>14</v>
      </c>
      <c r="B21" s="43" t="e">
        <f>'BAR BB| Open rates'!#REF!</f>
        <v>#REF!</v>
      </c>
      <c r="C21" s="43" t="e">
        <f>'BAR BB| Open rates'!#REF!</f>
        <v>#REF!</v>
      </c>
      <c r="D21" s="43" t="e">
        <f>'BAR BB| Open rates'!#REF!</f>
        <v>#REF!</v>
      </c>
      <c r="E21" s="43" t="e">
        <f>'BAR BB| Open rates'!#REF!</f>
        <v>#REF!</v>
      </c>
      <c r="F21" s="43" t="e">
        <f>'BAR BB| Open rates'!#REF!</f>
        <v>#REF!</v>
      </c>
      <c r="G21" s="43" t="e">
        <f>'BAR BB| Open rates'!#REF!</f>
        <v>#REF!</v>
      </c>
      <c r="H21" s="43" t="e">
        <f>'BAR BB| Open rates'!#REF!</f>
        <v>#REF!</v>
      </c>
      <c r="I21" s="43" t="e">
        <f>'BAR BB| Open rates'!#REF!</f>
        <v>#REF!</v>
      </c>
      <c r="J21" s="43" t="e">
        <f>'BAR BB| Open rates'!#REF!</f>
        <v>#REF!</v>
      </c>
      <c r="K21" s="43" t="e">
        <f>'BAR BB| Open rates'!#REF!</f>
        <v>#REF!</v>
      </c>
      <c r="L21" s="43" t="e">
        <f>'BAR BB| Open rates'!#REF!</f>
        <v>#REF!</v>
      </c>
      <c r="M21" s="43" t="e">
        <f>'BAR BB| Open rates'!#REF!</f>
        <v>#REF!</v>
      </c>
      <c r="N21" s="43" t="e">
        <f>'BAR BB| Open rates'!#REF!</f>
        <v>#REF!</v>
      </c>
      <c r="O21" s="43" t="e">
        <f>'BAR BB| Open rates'!#REF!</f>
        <v>#REF!</v>
      </c>
      <c r="P21" s="43" t="e">
        <f>'BAR BB| Open rates'!#REF!</f>
        <v>#REF!</v>
      </c>
      <c r="Q21" s="43" t="e">
        <f>'BAR BB| Open rates'!#REF!</f>
        <v>#REF!</v>
      </c>
      <c r="R21" s="43" t="e">
        <f>'BAR BB| Open rates'!#REF!</f>
        <v>#REF!</v>
      </c>
      <c r="S21" s="43" t="e">
        <f>'BAR BB| Open rates'!#REF!</f>
        <v>#REF!</v>
      </c>
      <c r="T21" s="43" t="e">
        <f>'BAR BB| Open rates'!#REF!</f>
        <v>#REF!</v>
      </c>
      <c r="U21" s="43" t="e">
        <f>'BAR BB| Open rates'!#REF!</f>
        <v>#REF!</v>
      </c>
      <c r="V21" s="43" t="e">
        <f>'BAR BB| Open rates'!#REF!</f>
        <v>#REF!</v>
      </c>
      <c r="W21" s="43" t="e">
        <f>'BAR BB| Open rates'!#REF!</f>
        <v>#REF!</v>
      </c>
      <c r="X21" s="43" t="e">
        <f>'BAR BB| Open rates'!#REF!</f>
        <v>#REF!</v>
      </c>
      <c r="Y21" s="43" t="e">
        <f>'BAR BB| Open rates'!#REF!</f>
        <v>#REF!</v>
      </c>
      <c r="Z21" s="43" t="e">
        <f>'BAR BB| Open rates'!#REF!</f>
        <v>#REF!</v>
      </c>
      <c r="AA21" s="43" t="e">
        <f>'BAR BB| Open rates'!#REF!</f>
        <v>#REF!</v>
      </c>
      <c r="AB21" s="43" t="e">
        <f>'BAR BB| Open rates'!#REF!</f>
        <v>#REF!</v>
      </c>
      <c r="AC21" s="43" t="e">
        <f>'BAR BB| Open rates'!#REF!</f>
        <v>#REF!</v>
      </c>
      <c r="AD21" s="43" t="e">
        <f>'BAR BB| Open rates'!#REF!</f>
        <v>#REF!</v>
      </c>
      <c r="AE21" s="43" t="e">
        <f>'BAR BB| Open rates'!#REF!</f>
        <v>#REF!</v>
      </c>
      <c r="AF21" s="43" t="e">
        <f>'BAR BB| Open rates'!#REF!</f>
        <v>#REF!</v>
      </c>
      <c r="AG21" s="43" t="e">
        <f>'BAR BB| Open rates'!#REF!</f>
        <v>#REF!</v>
      </c>
      <c r="AH21" s="43" t="e">
        <f>'BAR BB| Open rates'!#REF!</f>
        <v>#REF!</v>
      </c>
      <c r="AI21" s="43" t="e">
        <f>'BAR BB| Open rates'!#REF!</f>
        <v>#REF!</v>
      </c>
      <c r="AJ21" s="43" t="e">
        <f>'BAR BB| Open rates'!#REF!</f>
        <v>#REF!</v>
      </c>
      <c r="AK21" s="43" t="e">
        <f>'BAR BB| Open rates'!#REF!</f>
        <v>#REF!</v>
      </c>
      <c r="AL21" s="43" t="e">
        <f>'BAR BB| Open rates'!#REF!</f>
        <v>#REF!</v>
      </c>
      <c r="AM21" s="43" t="e">
        <f>'BAR BB| Open rates'!#REF!</f>
        <v>#REF!</v>
      </c>
      <c r="AN21" s="43" t="e">
        <f>'BAR BB| Open rates'!#REF!</f>
        <v>#REF!</v>
      </c>
      <c r="AO21" s="43" t="e">
        <f>'BAR BB| Open rates'!#REF!</f>
        <v>#REF!</v>
      </c>
      <c r="AP21" s="43" t="e">
        <f>'BAR BB| Open rates'!#REF!</f>
        <v>#REF!</v>
      </c>
      <c r="AQ21" s="43" t="e">
        <f>'BAR BB| Open rates'!#REF!</f>
        <v>#REF!</v>
      </c>
      <c r="AR21" s="43" t="e">
        <f>'BAR BB| Open rates'!#REF!</f>
        <v>#REF!</v>
      </c>
      <c r="AS21" s="43" t="e">
        <f>'BAR BB| Open rates'!#REF!</f>
        <v>#REF!</v>
      </c>
      <c r="AT21" s="43" t="e">
        <f>'BAR BB| Open rates'!#REF!</f>
        <v>#REF!</v>
      </c>
      <c r="AU21" s="43" t="e">
        <f>'BAR BB| Open rates'!#REF!</f>
        <v>#REF!</v>
      </c>
      <c r="AV21" s="43" t="e">
        <f>'BAR BB| Open rates'!#REF!</f>
        <v>#REF!</v>
      </c>
      <c r="AW21" s="43" t="e">
        <f>'BAR BB| Open rates'!#REF!</f>
        <v>#REF!</v>
      </c>
      <c r="AX21" s="43" t="e">
        <f>'BAR BB| Open rates'!#REF!</f>
        <v>#REF!</v>
      </c>
      <c r="AY21" s="43" t="e">
        <f>'BAR BB| Open rates'!#REF!</f>
        <v>#REF!</v>
      </c>
      <c r="AZ21" s="43" t="e">
        <f>'BAR BB| Open rates'!#REF!</f>
        <v>#REF!</v>
      </c>
      <c r="BA21" s="43" t="e">
        <f>'BAR BB| Open rates'!#REF!</f>
        <v>#REF!</v>
      </c>
      <c r="BB21" s="43" t="e">
        <f>'BAR BB| Open rates'!#REF!</f>
        <v>#REF!</v>
      </c>
      <c r="BC21" s="43" t="e">
        <f>'BAR BB| Open rates'!#REF!</f>
        <v>#REF!</v>
      </c>
      <c r="BD21" s="43" t="e">
        <f>'BAR BB| Open rates'!#REF!</f>
        <v>#REF!</v>
      </c>
      <c r="BE21" s="43" t="e">
        <f>'BAR BB| Open rates'!#REF!</f>
        <v>#REF!</v>
      </c>
      <c r="BF21" s="43" t="e">
        <f>'BAR BB| Open rates'!#REF!</f>
        <v>#REF!</v>
      </c>
      <c r="BG21" s="43" t="e">
        <f>'BAR BB| Open rates'!#REF!</f>
        <v>#REF!</v>
      </c>
      <c r="BH21" s="43" t="e">
        <f>'BAR BB| Open rates'!#REF!</f>
        <v>#REF!</v>
      </c>
      <c r="BI21" s="43" t="e">
        <f>'BAR BB| Open rates'!#REF!</f>
        <v>#REF!</v>
      </c>
      <c r="BJ21" s="43" t="e">
        <f>'BAR BB| Open rates'!#REF!</f>
        <v>#REF!</v>
      </c>
      <c r="BK21" s="43" t="e">
        <f>'BAR BB| Open rates'!#REF!</f>
        <v>#REF!</v>
      </c>
      <c r="BL21" s="43" t="e">
        <f>'BAR BB| Open rates'!#REF!</f>
        <v>#REF!</v>
      </c>
      <c r="BM21" s="43" t="e">
        <f>'BAR BB| Open rates'!#REF!</f>
        <v>#REF!</v>
      </c>
      <c r="BN21" s="43" t="e">
        <f>'BAR BB| Open rates'!#REF!</f>
        <v>#REF!</v>
      </c>
      <c r="BO21" s="43" t="e">
        <f>'BAR BB| Open rates'!#REF!</f>
        <v>#REF!</v>
      </c>
      <c r="BP21" s="43" t="e">
        <f>'BAR BB| Open rates'!#REF!</f>
        <v>#REF!</v>
      </c>
      <c r="BQ21" s="43" t="e">
        <f>'BAR BB| Open rates'!#REF!</f>
        <v>#REF!</v>
      </c>
      <c r="BR21" s="43" t="e">
        <f>'BAR BB| Open rates'!#REF!</f>
        <v>#REF!</v>
      </c>
      <c r="BS21" s="43" t="e">
        <f>'BAR BB| Open rates'!#REF!</f>
        <v>#REF!</v>
      </c>
      <c r="BT21" s="43" t="e">
        <f>'BAR BB| Open rates'!#REF!</f>
        <v>#REF!</v>
      </c>
      <c r="BU21" s="43" t="e">
        <f>'BAR BB| Open rates'!#REF!</f>
        <v>#REF!</v>
      </c>
      <c r="BV21" s="43" t="e">
        <f>'BAR BB| Open rates'!#REF!</f>
        <v>#REF!</v>
      </c>
      <c r="BW21" s="43" t="e">
        <f>'BAR BB| Open rates'!#REF!</f>
        <v>#REF!</v>
      </c>
      <c r="BX21" s="43" t="e">
        <f>'BAR BB| Open rates'!#REF!</f>
        <v>#REF!</v>
      </c>
      <c r="BY21" s="43" t="e">
        <f>'BAR BB| Open rates'!#REF!</f>
        <v>#REF!</v>
      </c>
      <c r="BZ21" s="43" t="e">
        <f>'BAR BB| Open rates'!#REF!</f>
        <v>#REF!</v>
      </c>
      <c r="CA21" s="43" t="e">
        <f>'BAR BB| Open rates'!#REF!</f>
        <v>#REF!</v>
      </c>
      <c r="CB21" s="43" t="e">
        <f>'BAR BB| Open rates'!#REF!</f>
        <v>#REF!</v>
      </c>
      <c r="CC21" s="43" t="e">
        <f>'BAR BB| Open rates'!#REF!</f>
        <v>#REF!</v>
      </c>
      <c r="CD21" s="43" t="e">
        <f>'BAR BB| Open rates'!#REF!</f>
        <v>#REF!</v>
      </c>
      <c r="CE21" s="43" t="e">
        <f>'BAR BB| Open rates'!#REF!</f>
        <v>#REF!</v>
      </c>
    </row>
    <row r="22" spans="1:83" s="36" customFormat="1" ht="12" customHeight="1" x14ac:dyDescent="0.2">
      <c r="A22" s="66" t="s">
        <v>69</v>
      </c>
      <c r="B22" s="43"/>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row>
    <row r="23" spans="1:83" s="9" customFormat="1" ht="12" customHeight="1" x14ac:dyDescent="0.2">
      <c r="A23" s="8" t="s">
        <v>14</v>
      </c>
      <c r="B23" s="43" t="e">
        <f>'BAR BB| Open rates'!#REF!</f>
        <v>#REF!</v>
      </c>
      <c r="C23" s="43" t="e">
        <f>'BAR BB| Open rates'!#REF!</f>
        <v>#REF!</v>
      </c>
      <c r="D23" s="43" t="e">
        <f>'BAR BB| Open rates'!#REF!</f>
        <v>#REF!</v>
      </c>
      <c r="E23" s="43" t="e">
        <f>'BAR BB| Open rates'!#REF!</f>
        <v>#REF!</v>
      </c>
      <c r="F23" s="43" t="e">
        <f>'BAR BB| Open rates'!#REF!</f>
        <v>#REF!</v>
      </c>
      <c r="G23" s="43" t="e">
        <f>'BAR BB| Open rates'!#REF!</f>
        <v>#REF!</v>
      </c>
      <c r="H23" s="43" t="e">
        <f>'BAR BB| Open rates'!#REF!</f>
        <v>#REF!</v>
      </c>
      <c r="I23" s="43" t="e">
        <f>'BAR BB| Open rates'!#REF!</f>
        <v>#REF!</v>
      </c>
      <c r="J23" s="43" t="e">
        <f>'BAR BB| Open rates'!#REF!</f>
        <v>#REF!</v>
      </c>
      <c r="K23" s="43" t="e">
        <f>'BAR BB| Open rates'!#REF!</f>
        <v>#REF!</v>
      </c>
      <c r="L23" s="43" t="e">
        <f>'BAR BB| Open rates'!#REF!</f>
        <v>#REF!</v>
      </c>
      <c r="M23" s="43" t="e">
        <f>'BAR BB| Open rates'!#REF!</f>
        <v>#REF!</v>
      </c>
      <c r="N23" s="43" t="e">
        <f>'BAR BB| Open rates'!#REF!</f>
        <v>#REF!</v>
      </c>
      <c r="O23" s="43" t="e">
        <f>'BAR BB| Open rates'!#REF!</f>
        <v>#REF!</v>
      </c>
      <c r="P23" s="43" t="e">
        <f>'BAR BB| Open rates'!#REF!</f>
        <v>#REF!</v>
      </c>
      <c r="Q23" s="43" t="e">
        <f>'BAR BB| Open rates'!#REF!</f>
        <v>#REF!</v>
      </c>
      <c r="R23" s="43" t="e">
        <f>'BAR BB| Open rates'!#REF!</f>
        <v>#REF!</v>
      </c>
      <c r="S23" s="43" t="e">
        <f>'BAR BB| Open rates'!#REF!</f>
        <v>#REF!</v>
      </c>
      <c r="T23" s="43" t="e">
        <f>'BAR BB| Open rates'!#REF!</f>
        <v>#REF!</v>
      </c>
      <c r="U23" s="43" t="e">
        <f>'BAR BB| Open rates'!#REF!</f>
        <v>#REF!</v>
      </c>
      <c r="V23" s="43" t="e">
        <f>'BAR BB| Open rates'!#REF!</f>
        <v>#REF!</v>
      </c>
      <c r="W23" s="43" t="e">
        <f>'BAR BB| Open rates'!#REF!</f>
        <v>#REF!</v>
      </c>
      <c r="X23" s="43" t="e">
        <f>'BAR BB| Open rates'!#REF!</f>
        <v>#REF!</v>
      </c>
      <c r="Y23" s="43" t="e">
        <f>'BAR BB| Open rates'!#REF!</f>
        <v>#REF!</v>
      </c>
      <c r="Z23" s="43" t="e">
        <f>'BAR BB| Open rates'!#REF!</f>
        <v>#REF!</v>
      </c>
      <c r="AA23" s="43" t="e">
        <f>'BAR BB| Open rates'!#REF!</f>
        <v>#REF!</v>
      </c>
      <c r="AB23" s="43" t="e">
        <f>'BAR BB| Open rates'!#REF!</f>
        <v>#REF!</v>
      </c>
      <c r="AC23" s="43" t="e">
        <f>'BAR BB| Open rates'!#REF!</f>
        <v>#REF!</v>
      </c>
      <c r="AD23" s="43" t="e">
        <f>'BAR BB| Open rates'!#REF!</f>
        <v>#REF!</v>
      </c>
      <c r="AE23" s="43" t="e">
        <f>'BAR BB| Open rates'!#REF!</f>
        <v>#REF!</v>
      </c>
      <c r="AF23" s="43" t="e">
        <f>'BAR BB| Open rates'!#REF!</f>
        <v>#REF!</v>
      </c>
      <c r="AG23" s="43" t="e">
        <f>'BAR BB| Open rates'!#REF!</f>
        <v>#REF!</v>
      </c>
      <c r="AH23" s="43" t="e">
        <f>'BAR BB| Open rates'!#REF!</f>
        <v>#REF!</v>
      </c>
      <c r="AI23" s="43" t="e">
        <f>'BAR BB| Open rates'!#REF!</f>
        <v>#REF!</v>
      </c>
      <c r="AJ23" s="43" t="e">
        <f>'BAR BB| Open rates'!#REF!</f>
        <v>#REF!</v>
      </c>
      <c r="AK23" s="43" t="e">
        <f>'BAR BB| Open rates'!#REF!</f>
        <v>#REF!</v>
      </c>
      <c r="AL23" s="43" t="e">
        <f>'BAR BB| Open rates'!#REF!</f>
        <v>#REF!</v>
      </c>
      <c r="AM23" s="43" t="e">
        <f>'BAR BB| Open rates'!#REF!</f>
        <v>#REF!</v>
      </c>
      <c r="AN23" s="43" t="e">
        <f>'BAR BB| Open rates'!#REF!</f>
        <v>#REF!</v>
      </c>
      <c r="AO23" s="43" t="e">
        <f>'BAR BB| Open rates'!#REF!</f>
        <v>#REF!</v>
      </c>
      <c r="AP23" s="43" t="e">
        <f>'BAR BB| Open rates'!#REF!</f>
        <v>#REF!</v>
      </c>
      <c r="AQ23" s="43" t="e">
        <f>'BAR BB| Open rates'!#REF!</f>
        <v>#REF!</v>
      </c>
      <c r="AR23" s="43" t="e">
        <f>'BAR BB| Open rates'!#REF!</f>
        <v>#REF!</v>
      </c>
      <c r="AS23" s="43" t="e">
        <f>'BAR BB| Open rates'!#REF!</f>
        <v>#REF!</v>
      </c>
      <c r="AT23" s="43" t="e">
        <f>'BAR BB| Open rates'!#REF!</f>
        <v>#REF!</v>
      </c>
      <c r="AU23" s="43" t="e">
        <f>'BAR BB| Open rates'!#REF!</f>
        <v>#REF!</v>
      </c>
      <c r="AV23" s="43" t="e">
        <f>'BAR BB| Open rates'!#REF!</f>
        <v>#REF!</v>
      </c>
      <c r="AW23" s="43" t="e">
        <f>'BAR BB| Open rates'!#REF!</f>
        <v>#REF!</v>
      </c>
      <c r="AX23" s="43" t="e">
        <f>'BAR BB| Open rates'!#REF!</f>
        <v>#REF!</v>
      </c>
      <c r="AY23" s="43" t="e">
        <f>'BAR BB| Open rates'!#REF!</f>
        <v>#REF!</v>
      </c>
      <c r="AZ23" s="43" t="e">
        <f>'BAR BB| Open rates'!#REF!</f>
        <v>#REF!</v>
      </c>
      <c r="BA23" s="43" t="e">
        <f>'BAR BB| Open rates'!#REF!</f>
        <v>#REF!</v>
      </c>
      <c r="BB23" s="43" t="e">
        <f>'BAR BB| Open rates'!#REF!</f>
        <v>#REF!</v>
      </c>
      <c r="BC23" s="43" t="e">
        <f>'BAR BB| Open rates'!#REF!</f>
        <v>#REF!</v>
      </c>
      <c r="BD23" s="43" t="e">
        <f>'BAR BB| Open rates'!#REF!</f>
        <v>#REF!</v>
      </c>
      <c r="BE23" s="43" t="e">
        <f>'BAR BB| Open rates'!#REF!</f>
        <v>#REF!</v>
      </c>
      <c r="BF23" s="43" t="e">
        <f>'BAR BB| Open rates'!#REF!</f>
        <v>#REF!</v>
      </c>
      <c r="BG23" s="43" t="e">
        <f>'BAR BB| Open rates'!#REF!</f>
        <v>#REF!</v>
      </c>
      <c r="BH23" s="43" t="e">
        <f>'BAR BB| Open rates'!#REF!</f>
        <v>#REF!</v>
      </c>
      <c r="BI23" s="43" t="e">
        <f>'BAR BB| Open rates'!#REF!</f>
        <v>#REF!</v>
      </c>
      <c r="BJ23" s="43" t="e">
        <f>'BAR BB| Open rates'!#REF!</f>
        <v>#REF!</v>
      </c>
      <c r="BK23" s="43" t="e">
        <f>'BAR BB| Open rates'!#REF!</f>
        <v>#REF!</v>
      </c>
      <c r="BL23" s="43" t="e">
        <f>'BAR BB| Open rates'!#REF!</f>
        <v>#REF!</v>
      </c>
      <c r="BM23" s="43" t="e">
        <f>'BAR BB| Open rates'!#REF!</f>
        <v>#REF!</v>
      </c>
      <c r="BN23" s="43" t="e">
        <f>'BAR BB| Open rates'!#REF!</f>
        <v>#REF!</v>
      </c>
      <c r="BO23" s="43" t="e">
        <f>'BAR BB| Open rates'!#REF!</f>
        <v>#REF!</v>
      </c>
      <c r="BP23" s="43" t="e">
        <f>'BAR BB| Open rates'!#REF!</f>
        <v>#REF!</v>
      </c>
      <c r="BQ23" s="43" t="e">
        <f>'BAR BB| Open rates'!#REF!</f>
        <v>#REF!</v>
      </c>
      <c r="BR23" s="43" t="e">
        <f>'BAR BB| Open rates'!#REF!</f>
        <v>#REF!</v>
      </c>
      <c r="BS23" s="43" t="e">
        <f>'BAR BB| Open rates'!#REF!</f>
        <v>#REF!</v>
      </c>
      <c r="BT23" s="43" t="e">
        <f>'BAR BB| Open rates'!#REF!</f>
        <v>#REF!</v>
      </c>
      <c r="BU23" s="43" t="e">
        <f>'BAR BB| Open rates'!#REF!</f>
        <v>#REF!</v>
      </c>
      <c r="BV23" s="43" t="e">
        <f>'BAR BB| Open rates'!#REF!</f>
        <v>#REF!</v>
      </c>
      <c r="BW23" s="43" t="e">
        <f>'BAR BB| Open rates'!#REF!</f>
        <v>#REF!</v>
      </c>
      <c r="BX23" s="43" t="e">
        <f>'BAR BB| Open rates'!#REF!</f>
        <v>#REF!</v>
      </c>
      <c r="BY23" s="43" t="e">
        <f>'BAR BB| Open rates'!#REF!</f>
        <v>#REF!</v>
      </c>
      <c r="BZ23" s="43" t="e">
        <f>'BAR BB| Open rates'!#REF!</f>
        <v>#REF!</v>
      </c>
      <c r="CA23" s="43" t="e">
        <f>'BAR BB| Open rates'!#REF!</f>
        <v>#REF!</v>
      </c>
      <c r="CB23" s="43" t="e">
        <f>'BAR BB| Open rates'!#REF!</f>
        <v>#REF!</v>
      </c>
      <c r="CC23" s="43" t="e">
        <f>'BAR BB| Open rates'!#REF!</f>
        <v>#REF!</v>
      </c>
      <c r="CD23" s="43" t="e">
        <f>'BAR BB| Open rates'!#REF!</f>
        <v>#REF!</v>
      </c>
      <c r="CE23" s="43" t="e">
        <f>'BAR BB| Open rates'!#REF!</f>
        <v>#REF!</v>
      </c>
    </row>
    <row r="24" spans="1:83" s="36" customFormat="1" ht="12" customHeight="1" x14ac:dyDescent="0.2">
      <c r="A24" s="66" t="s">
        <v>70</v>
      </c>
      <c r="B24" s="43"/>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row>
    <row r="25" spans="1:83" s="9" customFormat="1" ht="12" customHeight="1" x14ac:dyDescent="0.2">
      <c r="A25" s="8" t="s">
        <v>13</v>
      </c>
      <c r="B25" s="43" t="e">
        <f>'BAR BB| Open rates'!#REF!</f>
        <v>#REF!</v>
      </c>
      <c r="C25" s="43" t="e">
        <f>'BAR BB| Open rates'!#REF!</f>
        <v>#REF!</v>
      </c>
      <c r="D25" s="43" t="e">
        <f>'BAR BB| Open rates'!#REF!</f>
        <v>#REF!</v>
      </c>
      <c r="E25" s="43" t="e">
        <f>'BAR BB| Open rates'!#REF!</f>
        <v>#REF!</v>
      </c>
      <c r="F25" s="43" t="e">
        <f>'BAR BB| Open rates'!#REF!</f>
        <v>#REF!</v>
      </c>
      <c r="G25" s="43" t="e">
        <f>'BAR BB| Open rates'!#REF!</f>
        <v>#REF!</v>
      </c>
      <c r="H25" s="43" t="e">
        <f>'BAR BB| Open rates'!#REF!</f>
        <v>#REF!</v>
      </c>
      <c r="I25" s="43" t="e">
        <f>'BAR BB| Open rates'!#REF!</f>
        <v>#REF!</v>
      </c>
      <c r="J25" s="43" t="e">
        <f>'BAR BB| Open rates'!#REF!</f>
        <v>#REF!</v>
      </c>
      <c r="K25" s="43" t="e">
        <f>'BAR BB| Open rates'!#REF!</f>
        <v>#REF!</v>
      </c>
      <c r="L25" s="43" t="e">
        <f>'BAR BB| Open rates'!#REF!</f>
        <v>#REF!</v>
      </c>
      <c r="M25" s="43" t="e">
        <f>'BAR BB| Open rates'!#REF!</f>
        <v>#REF!</v>
      </c>
      <c r="N25" s="43" t="e">
        <f>'BAR BB| Open rates'!#REF!</f>
        <v>#REF!</v>
      </c>
      <c r="O25" s="43" t="e">
        <f>'BAR BB| Open rates'!#REF!</f>
        <v>#REF!</v>
      </c>
      <c r="P25" s="43" t="e">
        <f>'BAR BB| Open rates'!#REF!</f>
        <v>#REF!</v>
      </c>
      <c r="Q25" s="43" t="e">
        <f>'BAR BB| Open rates'!#REF!</f>
        <v>#REF!</v>
      </c>
      <c r="R25" s="43" t="e">
        <f>'BAR BB| Open rates'!#REF!</f>
        <v>#REF!</v>
      </c>
      <c r="S25" s="43" t="e">
        <f>'BAR BB| Open rates'!#REF!</f>
        <v>#REF!</v>
      </c>
      <c r="T25" s="43" t="e">
        <f>'BAR BB| Open rates'!#REF!</f>
        <v>#REF!</v>
      </c>
      <c r="U25" s="43" t="e">
        <f>'BAR BB| Open rates'!#REF!</f>
        <v>#REF!</v>
      </c>
      <c r="V25" s="43" t="e">
        <f>'BAR BB| Open rates'!#REF!</f>
        <v>#REF!</v>
      </c>
      <c r="W25" s="43" t="e">
        <f>'BAR BB| Open rates'!#REF!</f>
        <v>#REF!</v>
      </c>
      <c r="X25" s="43" t="e">
        <f>'BAR BB| Open rates'!#REF!</f>
        <v>#REF!</v>
      </c>
      <c r="Y25" s="43" t="e">
        <f>'BAR BB| Open rates'!#REF!</f>
        <v>#REF!</v>
      </c>
      <c r="Z25" s="43" t="e">
        <f>'BAR BB| Open rates'!#REF!</f>
        <v>#REF!</v>
      </c>
      <c r="AA25" s="43" t="e">
        <f>'BAR BB| Open rates'!#REF!</f>
        <v>#REF!</v>
      </c>
      <c r="AB25" s="43" t="e">
        <f>'BAR BB| Open rates'!#REF!</f>
        <v>#REF!</v>
      </c>
      <c r="AC25" s="43" t="e">
        <f>'BAR BB| Open rates'!#REF!</f>
        <v>#REF!</v>
      </c>
      <c r="AD25" s="43" t="e">
        <f>'BAR BB| Open rates'!#REF!</f>
        <v>#REF!</v>
      </c>
      <c r="AE25" s="43" t="e">
        <f>'BAR BB| Open rates'!#REF!</f>
        <v>#REF!</v>
      </c>
      <c r="AF25" s="43" t="e">
        <f>'BAR BB| Open rates'!#REF!</f>
        <v>#REF!</v>
      </c>
      <c r="AG25" s="43" t="e">
        <f>'BAR BB| Open rates'!#REF!</f>
        <v>#REF!</v>
      </c>
      <c r="AH25" s="43" t="e">
        <f>'BAR BB| Open rates'!#REF!</f>
        <v>#REF!</v>
      </c>
      <c r="AI25" s="43" t="e">
        <f>'BAR BB| Open rates'!#REF!</f>
        <v>#REF!</v>
      </c>
      <c r="AJ25" s="43" t="e">
        <f>'BAR BB| Open rates'!#REF!</f>
        <v>#REF!</v>
      </c>
      <c r="AK25" s="43" t="e">
        <f>'BAR BB| Open rates'!#REF!</f>
        <v>#REF!</v>
      </c>
      <c r="AL25" s="43" t="e">
        <f>'BAR BB| Open rates'!#REF!</f>
        <v>#REF!</v>
      </c>
      <c r="AM25" s="43" t="e">
        <f>'BAR BB| Open rates'!#REF!</f>
        <v>#REF!</v>
      </c>
      <c r="AN25" s="43" t="e">
        <f>'BAR BB| Open rates'!#REF!</f>
        <v>#REF!</v>
      </c>
      <c r="AO25" s="43" t="e">
        <f>'BAR BB| Open rates'!#REF!</f>
        <v>#REF!</v>
      </c>
      <c r="AP25" s="43" t="e">
        <f>'BAR BB| Open rates'!#REF!</f>
        <v>#REF!</v>
      </c>
      <c r="AQ25" s="43" t="e">
        <f>'BAR BB| Open rates'!#REF!</f>
        <v>#REF!</v>
      </c>
      <c r="AR25" s="43" t="e">
        <f>'BAR BB| Open rates'!#REF!</f>
        <v>#REF!</v>
      </c>
      <c r="AS25" s="43" t="e">
        <f>'BAR BB| Open rates'!#REF!</f>
        <v>#REF!</v>
      </c>
      <c r="AT25" s="43" t="e">
        <f>'BAR BB| Open rates'!#REF!</f>
        <v>#REF!</v>
      </c>
      <c r="AU25" s="43" t="e">
        <f>'BAR BB| Open rates'!#REF!</f>
        <v>#REF!</v>
      </c>
      <c r="AV25" s="43" t="e">
        <f>'BAR BB| Open rates'!#REF!</f>
        <v>#REF!</v>
      </c>
      <c r="AW25" s="43" t="e">
        <f>'BAR BB| Open rates'!#REF!</f>
        <v>#REF!</v>
      </c>
      <c r="AX25" s="43" t="e">
        <f>'BAR BB| Open rates'!#REF!</f>
        <v>#REF!</v>
      </c>
      <c r="AY25" s="43" t="e">
        <f>'BAR BB| Open rates'!#REF!</f>
        <v>#REF!</v>
      </c>
      <c r="AZ25" s="43" t="e">
        <f>'BAR BB| Open rates'!#REF!</f>
        <v>#REF!</v>
      </c>
      <c r="BA25" s="43" t="e">
        <f>'BAR BB| Open rates'!#REF!</f>
        <v>#REF!</v>
      </c>
      <c r="BB25" s="43" t="e">
        <f>'BAR BB| Open rates'!#REF!</f>
        <v>#REF!</v>
      </c>
      <c r="BC25" s="43" t="e">
        <f>'BAR BB| Open rates'!#REF!</f>
        <v>#REF!</v>
      </c>
      <c r="BD25" s="43" t="e">
        <f>'BAR BB| Open rates'!#REF!</f>
        <v>#REF!</v>
      </c>
      <c r="BE25" s="43" t="e">
        <f>'BAR BB| Open rates'!#REF!</f>
        <v>#REF!</v>
      </c>
      <c r="BF25" s="43" t="e">
        <f>'BAR BB| Open rates'!#REF!</f>
        <v>#REF!</v>
      </c>
      <c r="BG25" s="43" t="e">
        <f>'BAR BB| Open rates'!#REF!</f>
        <v>#REF!</v>
      </c>
      <c r="BH25" s="43" t="e">
        <f>'BAR BB| Open rates'!#REF!</f>
        <v>#REF!</v>
      </c>
      <c r="BI25" s="43" t="e">
        <f>'BAR BB| Open rates'!#REF!</f>
        <v>#REF!</v>
      </c>
      <c r="BJ25" s="43" t="e">
        <f>'BAR BB| Open rates'!#REF!</f>
        <v>#REF!</v>
      </c>
      <c r="BK25" s="43" t="e">
        <f>'BAR BB| Open rates'!#REF!</f>
        <v>#REF!</v>
      </c>
      <c r="BL25" s="43" t="e">
        <f>'BAR BB| Open rates'!#REF!</f>
        <v>#REF!</v>
      </c>
      <c r="BM25" s="43" t="e">
        <f>'BAR BB| Open rates'!#REF!</f>
        <v>#REF!</v>
      </c>
      <c r="BN25" s="43" t="e">
        <f>'BAR BB| Open rates'!#REF!</f>
        <v>#REF!</v>
      </c>
      <c r="BO25" s="43" t="e">
        <f>'BAR BB| Open rates'!#REF!</f>
        <v>#REF!</v>
      </c>
      <c r="BP25" s="43" t="e">
        <f>'BAR BB| Open rates'!#REF!</f>
        <v>#REF!</v>
      </c>
      <c r="BQ25" s="43" t="e">
        <f>'BAR BB| Open rates'!#REF!</f>
        <v>#REF!</v>
      </c>
      <c r="BR25" s="43" t="e">
        <f>'BAR BB| Open rates'!#REF!</f>
        <v>#REF!</v>
      </c>
      <c r="BS25" s="43" t="e">
        <f>'BAR BB| Open rates'!#REF!</f>
        <v>#REF!</v>
      </c>
      <c r="BT25" s="43" t="e">
        <f>'BAR BB| Open rates'!#REF!</f>
        <v>#REF!</v>
      </c>
      <c r="BU25" s="43" t="e">
        <f>'BAR BB| Open rates'!#REF!</f>
        <v>#REF!</v>
      </c>
      <c r="BV25" s="43" t="e">
        <f>'BAR BB| Open rates'!#REF!</f>
        <v>#REF!</v>
      </c>
      <c r="BW25" s="43" t="e">
        <f>'BAR BB| Open rates'!#REF!</f>
        <v>#REF!</v>
      </c>
      <c r="BX25" s="43" t="e">
        <f>'BAR BB| Open rates'!#REF!</f>
        <v>#REF!</v>
      </c>
      <c r="BY25" s="43" t="e">
        <f>'BAR BB| Open rates'!#REF!</f>
        <v>#REF!</v>
      </c>
      <c r="BZ25" s="43" t="e">
        <f>'BAR BB| Open rates'!#REF!</f>
        <v>#REF!</v>
      </c>
      <c r="CA25" s="43" t="e">
        <f>'BAR BB| Open rates'!#REF!</f>
        <v>#REF!</v>
      </c>
      <c r="CB25" s="43" t="e">
        <f>'BAR BB| Open rates'!#REF!</f>
        <v>#REF!</v>
      </c>
      <c r="CC25" s="43" t="e">
        <f>'BAR BB| Open rates'!#REF!</f>
        <v>#REF!</v>
      </c>
      <c r="CD25" s="43" t="e">
        <f>'BAR BB| Open rates'!#REF!</f>
        <v>#REF!</v>
      </c>
      <c r="CE25" s="43" t="e">
        <f>'BAR BB| Open rates'!#REF!</f>
        <v>#REF!</v>
      </c>
    </row>
    <row r="26" spans="1:83" s="36" customFormat="1" ht="12" hidden="1" customHeight="1" x14ac:dyDescent="0.2">
      <c r="A26" s="66" t="s">
        <v>71</v>
      </c>
      <c r="B26" s="43"/>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2"/>
      <c r="BS26" s="32"/>
      <c r="BT26" s="32"/>
      <c r="BU26" s="32"/>
      <c r="BV26" s="32"/>
      <c r="BW26" s="32"/>
      <c r="BX26" s="32"/>
      <c r="BY26" s="32"/>
      <c r="BZ26" s="32"/>
      <c r="CA26" s="32"/>
      <c r="CB26" s="32"/>
      <c r="CC26" s="32"/>
    </row>
    <row r="27" spans="1:83" s="9" customFormat="1" ht="12" hidden="1" customHeight="1" x14ac:dyDescent="0.2">
      <c r="A27" s="8" t="s">
        <v>15</v>
      </c>
      <c r="B27" s="43" t="e">
        <f>'BAR BB| Open rates'!#REF!</f>
        <v>#REF!</v>
      </c>
      <c r="C27" s="34" t="e">
        <f t="shared" ref="C27:J27" si="2">C6+850*7+28550</f>
        <v>#REF!</v>
      </c>
      <c r="D27" s="34" t="e">
        <f t="shared" si="2"/>
        <v>#REF!</v>
      </c>
      <c r="E27" s="34" t="e">
        <f t="shared" si="2"/>
        <v>#REF!</v>
      </c>
      <c r="F27" s="34" t="e">
        <f t="shared" si="2"/>
        <v>#REF!</v>
      </c>
      <c r="G27" s="34" t="e">
        <f t="shared" si="2"/>
        <v>#REF!</v>
      </c>
      <c r="H27" s="34" t="e">
        <f t="shared" si="2"/>
        <v>#REF!</v>
      </c>
      <c r="I27" s="34" t="e">
        <f t="shared" si="2"/>
        <v>#REF!</v>
      </c>
      <c r="J27" s="43" t="e">
        <f t="shared" si="2"/>
        <v>#REF!</v>
      </c>
      <c r="K27" s="53" t="e">
        <f>K6+850*7+98550</f>
        <v>#REF!</v>
      </c>
      <c r="L27" s="53" t="e">
        <f>L6+850*7+98550</f>
        <v>#REF!</v>
      </c>
      <c r="M27" s="53" t="e">
        <f>M6+850*7+98550</f>
        <v>#REF!</v>
      </c>
      <c r="N27" s="53" t="e">
        <f>N6+850*7+98550</f>
        <v>#REF!</v>
      </c>
      <c r="O27" s="53" t="e">
        <f>O6+850*7+98550</f>
        <v>#REF!</v>
      </c>
      <c r="P27" s="34" t="e">
        <f t="shared" ref="P27:BQ27" si="3">P6+850*7+28650</f>
        <v>#REF!</v>
      </c>
      <c r="Q27" s="34" t="e">
        <f t="shared" si="3"/>
        <v>#REF!</v>
      </c>
      <c r="R27" s="34" t="e">
        <f t="shared" si="3"/>
        <v>#REF!</v>
      </c>
      <c r="S27" s="34" t="e">
        <f t="shared" si="3"/>
        <v>#REF!</v>
      </c>
      <c r="T27" s="34" t="e">
        <f t="shared" si="3"/>
        <v>#REF!</v>
      </c>
      <c r="U27" s="34" t="e">
        <f t="shared" si="3"/>
        <v>#REF!</v>
      </c>
      <c r="V27" s="34" t="e">
        <f t="shared" si="3"/>
        <v>#REF!</v>
      </c>
      <c r="W27" s="34" t="e">
        <f t="shared" si="3"/>
        <v>#REF!</v>
      </c>
      <c r="X27" s="34" t="e">
        <f t="shared" si="3"/>
        <v>#REF!</v>
      </c>
      <c r="Y27" s="34" t="e">
        <f t="shared" si="3"/>
        <v>#REF!</v>
      </c>
      <c r="Z27" s="34" t="e">
        <f t="shared" si="3"/>
        <v>#REF!</v>
      </c>
      <c r="AA27" s="34" t="e">
        <f t="shared" si="3"/>
        <v>#REF!</v>
      </c>
      <c r="AB27" s="34" t="e">
        <f t="shared" si="3"/>
        <v>#REF!</v>
      </c>
      <c r="AC27" s="34" t="e">
        <f t="shared" si="3"/>
        <v>#REF!</v>
      </c>
      <c r="AD27" s="34" t="e">
        <f t="shared" si="3"/>
        <v>#REF!</v>
      </c>
      <c r="AE27" s="34" t="e">
        <f t="shared" si="3"/>
        <v>#REF!</v>
      </c>
      <c r="AF27" s="34" t="e">
        <f t="shared" si="3"/>
        <v>#REF!</v>
      </c>
      <c r="AG27" s="34" t="e">
        <f t="shared" si="3"/>
        <v>#REF!</v>
      </c>
      <c r="AH27" s="34" t="e">
        <f t="shared" si="3"/>
        <v>#REF!</v>
      </c>
      <c r="AI27" s="34" t="e">
        <f t="shared" si="3"/>
        <v>#REF!</v>
      </c>
      <c r="AJ27" s="34" t="e">
        <f t="shared" si="3"/>
        <v>#REF!</v>
      </c>
      <c r="AK27" s="34" t="e">
        <f t="shared" si="3"/>
        <v>#REF!</v>
      </c>
      <c r="AL27" s="34" t="e">
        <f t="shared" si="3"/>
        <v>#REF!</v>
      </c>
      <c r="AM27" s="34" t="e">
        <f t="shared" si="3"/>
        <v>#REF!</v>
      </c>
      <c r="AN27" s="34" t="e">
        <f t="shared" si="3"/>
        <v>#REF!</v>
      </c>
      <c r="AO27" s="34" t="e">
        <f t="shared" si="3"/>
        <v>#REF!</v>
      </c>
      <c r="AP27" s="34" t="e">
        <f t="shared" si="3"/>
        <v>#REF!</v>
      </c>
      <c r="AQ27" s="34" t="e">
        <f t="shared" si="3"/>
        <v>#REF!</v>
      </c>
      <c r="AR27" s="34" t="e">
        <f t="shared" si="3"/>
        <v>#REF!</v>
      </c>
      <c r="AS27" s="34" t="e">
        <f t="shared" si="3"/>
        <v>#REF!</v>
      </c>
      <c r="AT27" s="34" t="e">
        <f t="shared" si="3"/>
        <v>#REF!</v>
      </c>
      <c r="AU27" s="34" t="e">
        <f t="shared" si="3"/>
        <v>#REF!</v>
      </c>
      <c r="AV27" s="34" t="e">
        <f t="shared" si="3"/>
        <v>#REF!</v>
      </c>
      <c r="AW27" s="34" t="e">
        <f t="shared" si="3"/>
        <v>#REF!</v>
      </c>
      <c r="AX27" s="34" t="e">
        <f t="shared" si="3"/>
        <v>#REF!</v>
      </c>
      <c r="AY27" s="34" t="e">
        <f t="shared" si="3"/>
        <v>#REF!</v>
      </c>
      <c r="AZ27" s="34" t="e">
        <f t="shared" si="3"/>
        <v>#REF!</v>
      </c>
      <c r="BA27" s="34" t="e">
        <f t="shared" si="3"/>
        <v>#REF!</v>
      </c>
      <c r="BB27" s="34" t="e">
        <f t="shared" si="3"/>
        <v>#REF!</v>
      </c>
      <c r="BC27" s="34" t="e">
        <f t="shared" si="3"/>
        <v>#REF!</v>
      </c>
      <c r="BD27" s="34" t="e">
        <f t="shared" si="3"/>
        <v>#REF!</v>
      </c>
      <c r="BE27" s="34" t="e">
        <f t="shared" si="3"/>
        <v>#REF!</v>
      </c>
      <c r="BF27" s="34" t="e">
        <f t="shared" si="3"/>
        <v>#REF!</v>
      </c>
      <c r="BG27" s="34" t="e">
        <f t="shared" si="3"/>
        <v>#REF!</v>
      </c>
      <c r="BH27" s="34" t="e">
        <f t="shared" si="3"/>
        <v>#REF!</v>
      </c>
      <c r="BI27" s="34" t="e">
        <f t="shared" si="3"/>
        <v>#REF!</v>
      </c>
      <c r="BJ27" s="34" t="e">
        <f t="shared" si="3"/>
        <v>#REF!</v>
      </c>
      <c r="BK27" s="34" t="e">
        <f t="shared" si="3"/>
        <v>#REF!</v>
      </c>
      <c r="BL27" s="34" t="e">
        <f t="shared" si="3"/>
        <v>#REF!</v>
      </c>
      <c r="BM27" s="34" t="e">
        <f t="shared" si="3"/>
        <v>#REF!</v>
      </c>
      <c r="BN27" s="34" t="e">
        <f t="shared" si="3"/>
        <v>#REF!</v>
      </c>
      <c r="BO27" s="34" t="e">
        <f t="shared" si="3"/>
        <v>#REF!</v>
      </c>
      <c r="BP27" s="34" t="e">
        <f t="shared" si="3"/>
        <v>#REF!</v>
      </c>
      <c r="BQ27" s="34" t="e">
        <f t="shared" si="3"/>
        <v>#REF!</v>
      </c>
      <c r="BR27" s="32"/>
      <c r="BS27" s="32"/>
      <c r="BT27" s="32"/>
      <c r="BU27" s="32"/>
      <c r="BV27" s="32"/>
      <c r="BW27" s="32"/>
      <c r="BX27" s="32"/>
      <c r="BY27" s="32"/>
      <c r="BZ27" s="32"/>
      <c r="CA27" s="32"/>
      <c r="CB27" s="32"/>
      <c r="CC27" s="32"/>
    </row>
    <row r="28" spans="1:83" s="36" customFormat="1" ht="12" hidden="1" customHeight="1" x14ac:dyDescent="0.2">
      <c r="A28" s="43" t="s">
        <v>72</v>
      </c>
      <c r="B28" s="43"/>
      <c r="C28" s="35"/>
      <c r="D28" s="35"/>
      <c r="E28" s="35"/>
      <c r="F28" s="35"/>
      <c r="G28" s="35"/>
      <c r="H28" s="35"/>
      <c r="I28" s="35"/>
      <c r="K28" s="61"/>
      <c r="L28" s="61"/>
      <c r="M28" s="61"/>
      <c r="N28" s="61"/>
      <c r="O28" s="61"/>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2"/>
      <c r="BS28" s="32"/>
      <c r="BT28" s="32"/>
      <c r="BU28" s="32"/>
      <c r="BV28" s="32"/>
      <c r="BW28" s="32"/>
      <c r="BX28" s="32"/>
      <c r="BY28" s="32"/>
      <c r="BZ28" s="32"/>
      <c r="CA28" s="32"/>
      <c r="CB28" s="32"/>
      <c r="CC28" s="32"/>
    </row>
    <row r="29" spans="1:83" s="9" customFormat="1" ht="12" hidden="1" customHeight="1" x14ac:dyDescent="0.2">
      <c r="A29" s="52" t="s">
        <v>37</v>
      </c>
      <c r="B29" s="43" t="e">
        <f>'BAR BB| Open rates'!#REF!</f>
        <v>#REF!</v>
      </c>
      <c r="C29" s="34">
        <v>95000</v>
      </c>
      <c r="D29" s="34">
        <v>95000</v>
      </c>
      <c r="E29" s="34">
        <v>95000</v>
      </c>
      <c r="F29" s="34">
        <v>95000</v>
      </c>
      <c r="G29" s="34">
        <v>95000</v>
      </c>
      <c r="H29" s="34">
        <v>95000</v>
      </c>
      <c r="I29" s="34">
        <v>95000</v>
      </c>
      <c r="J29" s="43">
        <v>95000</v>
      </c>
      <c r="K29" s="53">
        <v>155000</v>
      </c>
      <c r="L29" s="53">
        <v>155000</v>
      </c>
      <c r="M29" s="53">
        <v>155000</v>
      </c>
      <c r="N29" s="53">
        <v>155002</v>
      </c>
      <c r="O29" s="53">
        <v>155000</v>
      </c>
      <c r="P29" s="34">
        <v>95000</v>
      </c>
      <c r="Q29" s="34">
        <v>95000</v>
      </c>
      <c r="R29" s="34">
        <v>95000</v>
      </c>
      <c r="S29" s="34">
        <v>95000</v>
      </c>
      <c r="T29" s="34">
        <v>95000</v>
      </c>
      <c r="U29" s="34">
        <v>95000</v>
      </c>
      <c r="V29" s="34">
        <v>95000</v>
      </c>
      <c r="W29" s="34">
        <v>95000</v>
      </c>
      <c r="X29" s="34">
        <v>95001</v>
      </c>
      <c r="Y29" s="34">
        <v>95000</v>
      </c>
      <c r="Z29" s="34">
        <v>95000</v>
      </c>
      <c r="AA29" s="34">
        <v>95000</v>
      </c>
      <c r="AB29" s="34">
        <v>95000</v>
      </c>
      <c r="AC29" s="34">
        <v>95001</v>
      </c>
      <c r="AD29" s="34">
        <v>95000</v>
      </c>
      <c r="AE29" s="34">
        <v>95001</v>
      </c>
      <c r="AF29" s="34">
        <v>95001</v>
      </c>
      <c r="AG29" s="34">
        <v>95000</v>
      </c>
      <c r="AH29" s="34">
        <v>95000</v>
      </c>
      <c r="AI29" s="34">
        <v>95000</v>
      </c>
      <c r="AJ29" s="34">
        <v>95000</v>
      </c>
      <c r="AK29" s="34">
        <v>95000</v>
      </c>
      <c r="AL29" s="34">
        <v>95000</v>
      </c>
      <c r="AM29" s="34">
        <v>95000</v>
      </c>
      <c r="AN29" s="34">
        <v>95000</v>
      </c>
      <c r="AO29" s="34">
        <v>95000</v>
      </c>
      <c r="AP29" s="34">
        <v>95000</v>
      </c>
      <c r="AQ29" s="34">
        <v>95000</v>
      </c>
      <c r="AR29" s="34">
        <v>95000</v>
      </c>
      <c r="AS29" s="34">
        <v>95000</v>
      </c>
      <c r="AT29" s="34">
        <v>95000</v>
      </c>
      <c r="AU29" s="34">
        <v>95000</v>
      </c>
      <c r="AV29" s="34">
        <v>95000</v>
      </c>
      <c r="AW29" s="34">
        <v>95000</v>
      </c>
      <c r="AX29" s="34">
        <v>95000</v>
      </c>
      <c r="AY29" s="34">
        <v>95000</v>
      </c>
      <c r="AZ29" s="34">
        <v>95000</v>
      </c>
      <c r="BA29" s="34">
        <v>95000</v>
      </c>
      <c r="BB29" s="34">
        <v>95000</v>
      </c>
      <c r="BC29" s="34">
        <v>95000</v>
      </c>
      <c r="BD29" s="34">
        <v>95000</v>
      </c>
      <c r="BE29" s="34">
        <v>95000</v>
      </c>
      <c r="BF29" s="34">
        <v>95000</v>
      </c>
      <c r="BG29" s="34">
        <v>95000</v>
      </c>
      <c r="BH29" s="34">
        <v>95000</v>
      </c>
      <c r="BI29" s="34">
        <v>95000</v>
      </c>
      <c r="BJ29" s="34">
        <v>95000</v>
      </c>
      <c r="BK29" s="34">
        <v>95000</v>
      </c>
      <c r="BL29" s="34">
        <v>95000</v>
      </c>
      <c r="BM29" s="34">
        <v>95000</v>
      </c>
      <c r="BN29" s="34">
        <v>95000</v>
      </c>
      <c r="BO29" s="34">
        <v>95000</v>
      </c>
      <c r="BP29" s="34">
        <v>95000</v>
      </c>
      <c r="BQ29" s="34">
        <v>95000</v>
      </c>
      <c r="BR29" s="32"/>
      <c r="BS29" s="32"/>
      <c r="BT29" s="32"/>
      <c r="BU29" s="32"/>
      <c r="BV29" s="32"/>
      <c r="BW29" s="32"/>
      <c r="BX29" s="32"/>
      <c r="BY29" s="32"/>
      <c r="BZ29" s="32"/>
      <c r="CA29" s="32"/>
      <c r="CB29" s="32"/>
      <c r="CC29" s="32"/>
    </row>
    <row r="30" spans="1:83" s="9" customFormat="1" ht="12" hidden="1" customHeight="1" x14ac:dyDescent="0.2">
      <c r="A30" s="52">
        <v>2</v>
      </c>
      <c r="B30" s="43" t="e">
        <f>'BAR BB| Open rates'!#REF!</f>
        <v>#REF!</v>
      </c>
      <c r="C30" s="34">
        <f t="shared" ref="C30:BN30" si="4">C29</f>
        <v>95000</v>
      </c>
      <c r="D30" s="34">
        <f t="shared" si="4"/>
        <v>95000</v>
      </c>
      <c r="E30" s="34">
        <f t="shared" si="4"/>
        <v>95000</v>
      </c>
      <c r="F30" s="34">
        <f t="shared" si="4"/>
        <v>95000</v>
      </c>
      <c r="G30" s="34">
        <f t="shared" si="4"/>
        <v>95000</v>
      </c>
      <c r="H30" s="34">
        <f t="shared" si="4"/>
        <v>95000</v>
      </c>
      <c r="I30" s="34">
        <f t="shared" si="4"/>
        <v>95000</v>
      </c>
      <c r="J30" s="43">
        <f t="shared" si="4"/>
        <v>95000</v>
      </c>
      <c r="K30" s="53">
        <f t="shared" si="4"/>
        <v>155000</v>
      </c>
      <c r="L30" s="53">
        <f t="shared" si="4"/>
        <v>155000</v>
      </c>
      <c r="M30" s="53">
        <f t="shared" si="4"/>
        <v>155000</v>
      </c>
      <c r="N30" s="53">
        <f t="shared" si="4"/>
        <v>155002</v>
      </c>
      <c r="O30" s="53">
        <f t="shared" si="4"/>
        <v>155000</v>
      </c>
      <c r="P30" s="34">
        <f t="shared" si="4"/>
        <v>95000</v>
      </c>
      <c r="Q30" s="34">
        <f t="shared" si="4"/>
        <v>95000</v>
      </c>
      <c r="R30" s="34">
        <f t="shared" si="4"/>
        <v>95000</v>
      </c>
      <c r="S30" s="34">
        <f t="shared" si="4"/>
        <v>95000</v>
      </c>
      <c r="T30" s="34">
        <f t="shared" si="4"/>
        <v>95000</v>
      </c>
      <c r="U30" s="34">
        <f t="shared" si="4"/>
        <v>95000</v>
      </c>
      <c r="V30" s="34">
        <f t="shared" si="4"/>
        <v>95000</v>
      </c>
      <c r="W30" s="34">
        <f t="shared" si="4"/>
        <v>95000</v>
      </c>
      <c r="X30" s="34">
        <f t="shared" si="4"/>
        <v>95001</v>
      </c>
      <c r="Y30" s="34">
        <f t="shared" si="4"/>
        <v>95000</v>
      </c>
      <c r="Z30" s="34">
        <f t="shared" si="4"/>
        <v>95000</v>
      </c>
      <c r="AA30" s="34">
        <f t="shared" si="4"/>
        <v>95000</v>
      </c>
      <c r="AB30" s="34">
        <f t="shared" si="4"/>
        <v>95000</v>
      </c>
      <c r="AC30" s="34">
        <f t="shared" si="4"/>
        <v>95001</v>
      </c>
      <c r="AD30" s="34">
        <f t="shared" si="4"/>
        <v>95000</v>
      </c>
      <c r="AE30" s="34">
        <f t="shared" si="4"/>
        <v>95001</v>
      </c>
      <c r="AF30" s="34">
        <f t="shared" si="4"/>
        <v>95001</v>
      </c>
      <c r="AG30" s="34">
        <f t="shared" si="4"/>
        <v>95000</v>
      </c>
      <c r="AH30" s="34">
        <f t="shared" si="4"/>
        <v>95000</v>
      </c>
      <c r="AI30" s="34">
        <f t="shared" si="4"/>
        <v>95000</v>
      </c>
      <c r="AJ30" s="34">
        <f t="shared" si="4"/>
        <v>95000</v>
      </c>
      <c r="AK30" s="34">
        <f t="shared" si="4"/>
        <v>95000</v>
      </c>
      <c r="AL30" s="34">
        <f t="shared" si="4"/>
        <v>95000</v>
      </c>
      <c r="AM30" s="34">
        <f t="shared" si="4"/>
        <v>95000</v>
      </c>
      <c r="AN30" s="34">
        <f t="shared" si="4"/>
        <v>95000</v>
      </c>
      <c r="AO30" s="34">
        <f t="shared" si="4"/>
        <v>95000</v>
      </c>
      <c r="AP30" s="34">
        <f t="shared" si="4"/>
        <v>95000</v>
      </c>
      <c r="AQ30" s="34">
        <f t="shared" si="4"/>
        <v>95000</v>
      </c>
      <c r="AR30" s="34">
        <f t="shared" si="4"/>
        <v>95000</v>
      </c>
      <c r="AS30" s="34">
        <f t="shared" si="4"/>
        <v>95000</v>
      </c>
      <c r="AT30" s="34">
        <f t="shared" si="4"/>
        <v>95000</v>
      </c>
      <c r="AU30" s="34">
        <f t="shared" si="4"/>
        <v>95000</v>
      </c>
      <c r="AV30" s="34">
        <f t="shared" si="4"/>
        <v>95000</v>
      </c>
      <c r="AW30" s="34">
        <f t="shared" si="4"/>
        <v>95000</v>
      </c>
      <c r="AX30" s="34">
        <f t="shared" si="4"/>
        <v>95000</v>
      </c>
      <c r="AY30" s="34">
        <f t="shared" si="4"/>
        <v>95000</v>
      </c>
      <c r="AZ30" s="34">
        <f t="shared" si="4"/>
        <v>95000</v>
      </c>
      <c r="BA30" s="34">
        <f t="shared" si="4"/>
        <v>95000</v>
      </c>
      <c r="BB30" s="34">
        <f t="shared" si="4"/>
        <v>95000</v>
      </c>
      <c r="BC30" s="34">
        <f t="shared" si="4"/>
        <v>95000</v>
      </c>
      <c r="BD30" s="34">
        <f t="shared" si="4"/>
        <v>95000</v>
      </c>
      <c r="BE30" s="34">
        <f t="shared" si="4"/>
        <v>95000</v>
      </c>
      <c r="BF30" s="34">
        <f t="shared" si="4"/>
        <v>95000</v>
      </c>
      <c r="BG30" s="34">
        <f t="shared" si="4"/>
        <v>95000</v>
      </c>
      <c r="BH30" s="34">
        <f t="shared" si="4"/>
        <v>95000</v>
      </c>
      <c r="BI30" s="34">
        <f t="shared" si="4"/>
        <v>95000</v>
      </c>
      <c r="BJ30" s="34">
        <f t="shared" si="4"/>
        <v>95000</v>
      </c>
      <c r="BK30" s="34">
        <f t="shared" si="4"/>
        <v>95000</v>
      </c>
      <c r="BL30" s="34">
        <f t="shared" si="4"/>
        <v>95000</v>
      </c>
      <c r="BM30" s="34">
        <f t="shared" si="4"/>
        <v>95000</v>
      </c>
      <c r="BN30" s="34">
        <f t="shared" si="4"/>
        <v>95000</v>
      </c>
      <c r="BO30" s="34">
        <f t="shared" ref="BO30:BQ30" si="5">BO29</f>
        <v>95000</v>
      </c>
      <c r="BP30" s="34">
        <f t="shared" si="5"/>
        <v>95000</v>
      </c>
      <c r="BQ30" s="34">
        <f t="shared" si="5"/>
        <v>95000</v>
      </c>
      <c r="BR30" s="32"/>
      <c r="BS30" s="32"/>
      <c r="BT30" s="32"/>
      <c r="BU30" s="32"/>
      <c r="BV30" s="32"/>
      <c r="BW30" s="32"/>
      <c r="BX30" s="32"/>
      <c r="BY30" s="32"/>
      <c r="BZ30" s="32"/>
      <c r="CA30" s="32"/>
      <c r="CB30" s="32"/>
      <c r="CC30" s="32"/>
    </row>
    <row r="31" spans="1:83" s="36" customFormat="1" ht="12" hidden="1" customHeight="1" x14ac:dyDescent="0.2">
      <c r="A31" s="66" t="s">
        <v>73</v>
      </c>
      <c r="B31" s="43"/>
      <c r="C31" s="35"/>
      <c r="D31" s="35"/>
      <c r="E31" s="35"/>
      <c r="F31" s="35"/>
      <c r="G31" s="35"/>
      <c r="H31" s="35"/>
      <c r="I31" s="35"/>
      <c r="K31" s="61"/>
      <c r="L31" s="61"/>
      <c r="M31" s="61"/>
      <c r="N31" s="61"/>
      <c r="O31" s="61"/>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4"/>
      <c r="BA31" s="35"/>
      <c r="BB31" s="35"/>
      <c r="BC31" s="35"/>
      <c r="BD31" s="35"/>
      <c r="BE31" s="35"/>
      <c r="BF31" s="35"/>
      <c r="BG31" s="35"/>
      <c r="BH31" s="35"/>
      <c r="BI31" s="35"/>
      <c r="BJ31" s="35"/>
      <c r="BK31" s="35"/>
      <c r="BL31" s="35"/>
      <c r="BM31" s="35"/>
      <c r="BN31" s="35"/>
      <c r="BO31" s="35"/>
      <c r="BP31" s="35"/>
      <c r="BQ31" s="35"/>
      <c r="BR31" s="32"/>
      <c r="BS31" s="32"/>
      <c r="BT31" s="32"/>
      <c r="BU31" s="32"/>
      <c r="BV31" s="32"/>
      <c r="BW31" s="32"/>
      <c r="BX31" s="32"/>
      <c r="BY31" s="32"/>
      <c r="BZ31" s="32"/>
      <c r="CA31" s="32"/>
      <c r="CB31" s="32"/>
      <c r="CC31" s="32"/>
    </row>
    <row r="32" spans="1:83" s="9" customFormat="1" ht="12" hidden="1" customHeight="1" x14ac:dyDescent="0.2">
      <c r="A32" s="52" t="s">
        <v>13</v>
      </c>
      <c r="B32" s="43" t="e">
        <f>'BAR BB| Open rates'!#REF!</f>
        <v>#REF!</v>
      </c>
      <c r="C32" s="34">
        <v>75000</v>
      </c>
      <c r="D32" s="34">
        <v>75000</v>
      </c>
      <c r="E32" s="34">
        <v>75000</v>
      </c>
      <c r="F32" s="34">
        <v>75000</v>
      </c>
      <c r="G32" s="34">
        <v>75000</v>
      </c>
      <c r="H32" s="34">
        <v>75000</v>
      </c>
      <c r="I32" s="34">
        <v>75000</v>
      </c>
      <c r="J32" s="43">
        <v>75000</v>
      </c>
      <c r="K32" s="53">
        <v>145000</v>
      </c>
      <c r="L32" s="53">
        <v>145000</v>
      </c>
      <c r="M32" s="53">
        <v>145000</v>
      </c>
      <c r="N32" s="53">
        <v>145002</v>
      </c>
      <c r="O32" s="53">
        <v>145000</v>
      </c>
      <c r="P32" s="34">
        <v>75000</v>
      </c>
      <c r="Q32" s="34">
        <v>75000</v>
      </c>
      <c r="R32" s="34">
        <v>75000</v>
      </c>
      <c r="S32" s="34">
        <v>75000</v>
      </c>
      <c r="T32" s="34">
        <v>75000</v>
      </c>
      <c r="U32" s="34">
        <v>75000</v>
      </c>
      <c r="V32" s="34">
        <v>75000</v>
      </c>
      <c r="W32" s="34">
        <v>75000</v>
      </c>
      <c r="X32" s="34">
        <v>75001</v>
      </c>
      <c r="Y32" s="34">
        <v>75000</v>
      </c>
      <c r="Z32" s="34">
        <v>75000</v>
      </c>
      <c r="AA32" s="34">
        <v>75000</v>
      </c>
      <c r="AB32" s="34">
        <v>75000</v>
      </c>
      <c r="AC32" s="34">
        <v>75001</v>
      </c>
      <c r="AD32" s="34">
        <v>75000</v>
      </c>
      <c r="AE32" s="34">
        <v>75001</v>
      </c>
      <c r="AF32" s="34">
        <v>75001</v>
      </c>
      <c r="AG32" s="34">
        <v>75000</v>
      </c>
      <c r="AH32" s="34">
        <v>75000</v>
      </c>
      <c r="AI32" s="34">
        <v>75000</v>
      </c>
      <c r="AJ32" s="34">
        <v>75000</v>
      </c>
      <c r="AK32" s="34">
        <v>75000</v>
      </c>
      <c r="AL32" s="34">
        <v>75000</v>
      </c>
      <c r="AM32" s="34">
        <v>75000</v>
      </c>
      <c r="AN32" s="34">
        <v>75000</v>
      </c>
      <c r="AO32" s="34">
        <v>75000</v>
      </c>
      <c r="AP32" s="34">
        <v>75000</v>
      </c>
      <c r="AQ32" s="34">
        <v>75000</v>
      </c>
      <c r="AR32" s="34">
        <v>75000</v>
      </c>
      <c r="AS32" s="34">
        <v>75000</v>
      </c>
      <c r="AT32" s="34">
        <v>75000</v>
      </c>
      <c r="AU32" s="34">
        <v>75000</v>
      </c>
      <c r="AV32" s="34">
        <v>75000</v>
      </c>
      <c r="AW32" s="34">
        <v>75000</v>
      </c>
      <c r="AX32" s="34">
        <v>75000</v>
      </c>
      <c r="AY32" s="34">
        <v>75000</v>
      </c>
      <c r="AZ32" s="34">
        <v>75000</v>
      </c>
      <c r="BA32" s="34">
        <v>75000</v>
      </c>
      <c r="BB32" s="34">
        <v>75000</v>
      </c>
      <c r="BC32" s="34">
        <v>75000</v>
      </c>
      <c r="BD32" s="34">
        <v>75000</v>
      </c>
      <c r="BE32" s="34">
        <v>75000</v>
      </c>
      <c r="BF32" s="34">
        <v>75000</v>
      </c>
      <c r="BG32" s="34">
        <v>75000</v>
      </c>
      <c r="BH32" s="34">
        <v>75000</v>
      </c>
      <c r="BI32" s="34">
        <v>75000</v>
      </c>
      <c r="BJ32" s="34">
        <v>75000</v>
      </c>
      <c r="BK32" s="34">
        <v>75000</v>
      </c>
      <c r="BL32" s="34">
        <v>75000</v>
      </c>
      <c r="BM32" s="34">
        <v>75000</v>
      </c>
      <c r="BN32" s="34">
        <v>75000</v>
      </c>
      <c r="BO32" s="34">
        <v>75000</v>
      </c>
      <c r="BP32" s="34">
        <v>75000</v>
      </c>
      <c r="BQ32" s="34">
        <v>75000</v>
      </c>
      <c r="BR32" s="32"/>
      <c r="BS32" s="32"/>
      <c r="BT32" s="32"/>
      <c r="BU32" s="32"/>
      <c r="BV32" s="32"/>
      <c r="BW32" s="32"/>
      <c r="BX32" s="32"/>
      <c r="BY32" s="32"/>
      <c r="BZ32" s="32"/>
      <c r="CA32" s="32"/>
      <c r="CB32" s="32"/>
      <c r="CC32" s="32"/>
    </row>
    <row r="34" spans="1:81" s="31" customFormat="1" x14ac:dyDescent="0.2">
      <c r="A34" s="21" t="s">
        <v>52</v>
      </c>
    </row>
    <row r="36" spans="1:81" hidden="1" x14ac:dyDescent="0.2">
      <c r="A36" s="11" t="s">
        <v>25</v>
      </c>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row>
    <row r="37" spans="1:81" s="33" customFormat="1" ht="26.25" hidden="1" customHeight="1" x14ac:dyDescent="0.2">
      <c r="A37" s="40" t="s">
        <v>0</v>
      </c>
      <c r="B37" s="3"/>
      <c r="C37" s="3" t="e">
        <f>C3</f>
        <v>#REF!</v>
      </c>
      <c r="D37" s="3"/>
      <c r="E37" s="3"/>
      <c r="F37" s="3" t="e">
        <f>F3</f>
        <v>#REF!</v>
      </c>
      <c r="G37" s="3"/>
      <c r="H37" s="3" t="e">
        <f>H3</f>
        <v>#REF!</v>
      </c>
      <c r="I37" s="3"/>
      <c r="J37" s="37" t="e">
        <f>J3</f>
        <v>#REF!</v>
      </c>
      <c r="K37" s="37"/>
      <c r="L37" s="37"/>
      <c r="M37" s="37"/>
      <c r="N37" s="37"/>
      <c r="O37" s="37"/>
      <c r="P37" s="37" t="e">
        <f>P3</f>
        <v>#REF!</v>
      </c>
      <c r="Q37" s="37"/>
      <c r="R37" s="37"/>
      <c r="S37" s="37" t="e">
        <f>S3</f>
        <v>#REF!</v>
      </c>
      <c r="T37" s="37" t="e">
        <f>T3</f>
        <v>#REF!</v>
      </c>
      <c r="U37" s="37" t="e">
        <f>U3</f>
        <v>#REF!</v>
      </c>
      <c r="V37" s="37"/>
      <c r="W37" s="37"/>
      <c r="X37" s="37"/>
      <c r="Y37" s="37" t="e">
        <f>Y3</f>
        <v>#REF!</v>
      </c>
      <c r="Z37" s="37" t="e">
        <f t="shared" ref="Z37:BQ37" si="6">Z3</f>
        <v>#REF!</v>
      </c>
      <c r="AA37" s="37" t="e">
        <f t="shared" si="6"/>
        <v>#REF!</v>
      </c>
      <c r="AB37" s="37" t="e">
        <f t="shared" si="6"/>
        <v>#REF!</v>
      </c>
      <c r="AC37" s="37"/>
      <c r="AD37" s="37" t="e">
        <f t="shared" si="6"/>
        <v>#REF!</v>
      </c>
      <c r="AE37" s="37"/>
      <c r="AF37" s="37"/>
      <c r="AG37" s="37" t="e">
        <f t="shared" si="6"/>
        <v>#REF!</v>
      </c>
      <c r="AH37" s="37" t="e">
        <f t="shared" si="6"/>
        <v>#REF!</v>
      </c>
      <c r="AI37" s="37" t="e">
        <f t="shared" si="6"/>
        <v>#REF!</v>
      </c>
      <c r="AJ37" s="37" t="e">
        <f t="shared" si="6"/>
        <v>#REF!</v>
      </c>
      <c r="AK37" s="37" t="e">
        <f t="shared" si="6"/>
        <v>#REF!</v>
      </c>
      <c r="AL37" s="37" t="e">
        <f t="shared" si="6"/>
        <v>#REF!</v>
      </c>
      <c r="AM37" s="37"/>
      <c r="AN37" s="37"/>
      <c r="AO37" s="37"/>
      <c r="AP37" s="37"/>
      <c r="AQ37" s="37"/>
      <c r="AR37" s="37"/>
      <c r="AS37" s="37"/>
      <c r="AT37" s="37"/>
      <c r="AU37" s="37"/>
      <c r="AV37" s="37"/>
      <c r="AW37" s="37"/>
      <c r="AX37" s="37"/>
      <c r="AY37" s="37"/>
      <c r="AZ37" s="37"/>
      <c r="BA37" s="37"/>
      <c r="BB37" s="37" t="e">
        <f t="shared" si="6"/>
        <v>#REF!</v>
      </c>
      <c r="BC37" s="37"/>
      <c r="BD37" s="37"/>
      <c r="BE37" s="37"/>
      <c r="BF37" s="37"/>
      <c r="BG37" s="37"/>
      <c r="BH37" s="37"/>
      <c r="BI37" s="37"/>
      <c r="BJ37" s="37"/>
      <c r="BK37" s="37"/>
      <c r="BL37" s="37" t="e">
        <f t="shared" si="6"/>
        <v>#REF!</v>
      </c>
      <c r="BM37" s="37" t="e">
        <f t="shared" si="6"/>
        <v>#REF!</v>
      </c>
      <c r="BN37" s="37" t="e">
        <f t="shared" si="6"/>
        <v>#REF!</v>
      </c>
      <c r="BO37" s="37" t="e">
        <f t="shared" si="6"/>
        <v>#REF!</v>
      </c>
      <c r="BP37" s="37" t="e">
        <f t="shared" si="6"/>
        <v>#REF!</v>
      </c>
      <c r="BQ37" s="37" t="e">
        <f t="shared" si="6"/>
        <v>#REF!</v>
      </c>
      <c r="BR37" s="32"/>
      <c r="BS37" s="32"/>
      <c r="BT37" s="32"/>
      <c r="BU37" s="32"/>
      <c r="BV37" s="32"/>
      <c r="BW37" s="32"/>
      <c r="BX37" s="32"/>
      <c r="BY37" s="32"/>
      <c r="BZ37" s="32"/>
      <c r="CA37" s="32"/>
      <c r="CB37" s="32"/>
      <c r="CC37" s="32"/>
    </row>
    <row r="38" spans="1:81" s="36" customFormat="1" ht="12" hidden="1" customHeight="1" x14ac:dyDescent="0.2">
      <c r="A38" s="34" t="s">
        <v>26</v>
      </c>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2"/>
      <c r="BS38" s="32"/>
      <c r="BT38" s="32"/>
      <c r="BU38" s="32"/>
      <c r="BV38" s="32"/>
      <c r="BW38" s="32"/>
      <c r="BX38" s="32"/>
      <c r="BY38" s="32"/>
      <c r="BZ38" s="32"/>
      <c r="CA38" s="32"/>
      <c r="CB38" s="32"/>
      <c r="CC38" s="32"/>
    </row>
    <row r="39" spans="1:81" s="9" customFormat="1" ht="12" hidden="1" customHeight="1" x14ac:dyDescent="0.2">
      <c r="A39" s="8">
        <v>1</v>
      </c>
      <c r="B39" s="34"/>
      <c r="C39" s="34" t="e">
        <f>C6-(C6*0.2)</f>
        <v>#REF!</v>
      </c>
      <c r="D39" s="34"/>
      <c r="E39" s="34"/>
      <c r="F39" s="34" t="e">
        <f>F6-(F6*0.2)</f>
        <v>#REF!</v>
      </c>
      <c r="G39" s="34"/>
      <c r="H39" s="34" t="e">
        <f>H6-(H6*0.2)</f>
        <v>#REF!</v>
      </c>
      <c r="I39" s="34"/>
      <c r="J39" s="34" t="e">
        <f>J6-(J6*0.2)</f>
        <v>#REF!</v>
      </c>
      <c r="K39" s="34"/>
      <c r="L39" s="34"/>
      <c r="M39" s="34"/>
      <c r="N39" s="34"/>
      <c r="O39" s="34"/>
      <c r="P39" s="34" t="e">
        <f t="shared" ref="P39:U40" si="7">P6-(P6*0.2)</f>
        <v>#REF!</v>
      </c>
      <c r="Q39" s="34"/>
      <c r="R39" s="34"/>
      <c r="S39" s="34" t="e">
        <f t="shared" si="7"/>
        <v>#REF!</v>
      </c>
      <c r="T39" s="34" t="e">
        <f t="shared" si="7"/>
        <v>#REF!</v>
      </c>
      <c r="U39" s="34" t="e">
        <f t="shared" si="7"/>
        <v>#REF!</v>
      </c>
      <c r="V39" s="34"/>
      <c r="W39" s="34"/>
      <c r="X39" s="34"/>
      <c r="Y39" s="34" t="e">
        <f>Y6-(Y6*0.2)</f>
        <v>#REF!</v>
      </c>
      <c r="Z39" s="34" t="e">
        <f t="shared" ref="Z39:BQ40" si="8">Z6-(Z6*0.2)</f>
        <v>#REF!</v>
      </c>
      <c r="AA39" s="34" t="e">
        <f t="shared" si="8"/>
        <v>#REF!</v>
      </c>
      <c r="AB39" s="34" t="e">
        <f t="shared" si="8"/>
        <v>#REF!</v>
      </c>
      <c r="AC39" s="34"/>
      <c r="AD39" s="34" t="e">
        <f t="shared" si="8"/>
        <v>#REF!</v>
      </c>
      <c r="AE39" s="34"/>
      <c r="AF39" s="34"/>
      <c r="AG39" s="34" t="e">
        <f t="shared" si="8"/>
        <v>#REF!</v>
      </c>
      <c r="AH39" s="34" t="e">
        <f t="shared" si="8"/>
        <v>#REF!</v>
      </c>
      <c r="AI39" s="34" t="e">
        <f t="shared" si="8"/>
        <v>#REF!</v>
      </c>
      <c r="AJ39" s="34" t="e">
        <f t="shared" si="8"/>
        <v>#REF!</v>
      </c>
      <c r="AK39" s="34" t="e">
        <f t="shared" si="8"/>
        <v>#REF!</v>
      </c>
      <c r="AL39" s="34" t="e">
        <f t="shared" si="8"/>
        <v>#REF!</v>
      </c>
      <c r="AM39" s="34"/>
      <c r="AN39" s="34"/>
      <c r="AO39" s="34"/>
      <c r="AP39" s="34"/>
      <c r="AQ39" s="34"/>
      <c r="AR39" s="34"/>
      <c r="AS39" s="34"/>
      <c r="AT39" s="34"/>
      <c r="AU39" s="34"/>
      <c r="AV39" s="34"/>
      <c r="AW39" s="34"/>
      <c r="AX39" s="34"/>
      <c r="AY39" s="34"/>
      <c r="AZ39" s="34"/>
      <c r="BA39" s="34"/>
      <c r="BB39" s="34" t="e">
        <f t="shared" si="8"/>
        <v>#REF!</v>
      </c>
      <c r="BC39" s="34"/>
      <c r="BD39" s="34"/>
      <c r="BE39" s="34"/>
      <c r="BF39" s="34"/>
      <c r="BG39" s="34"/>
      <c r="BH39" s="34"/>
      <c r="BI39" s="34"/>
      <c r="BJ39" s="34"/>
      <c r="BK39" s="34"/>
      <c r="BL39" s="34" t="e">
        <f t="shared" si="8"/>
        <v>#REF!</v>
      </c>
      <c r="BM39" s="34" t="e">
        <f t="shared" si="8"/>
        <v>#REF!</v>
      </c>
      <c r="BN39" s="34" t="e">
        <f t="shared" si="8"/>
        <v>#REF!</v>
      </c>
      <c r="BO39" s="34" t="e">
        <f t="shared" si="8"/>
        <v>#REF!</v>
      </c>
      <c r="BP39" s="34" t="e">
        <f t="shared" si="8"/>
        <v>#REF!</v>
      </c>
      <c r="BQ39" s="34" t="e">
        <f t="shared" si="8"/>
        <v>#REF!</v>
      </c>
      <c r="BR39" s="32"/>
      <c r="BS39" s="32"/>
      <c r="BT39" s="32"/>
      <c r="BU39" s="32"/>
      <c r="BV39" s="32"/>
      <c r="BW39" s="32"/>
      <c r="BX39" s="32"/>
      <c r="BY39" s="32"/>
      <c r="BZ39" s="32"/>
      <c r="CA39" s="32"/>
      <c r="CB39" s="32"/>
      <c r="CC39" s="32"/>
    </row>
    <row r="40" spans="1:81" s="9" customFormat="1" ht="12" hidden="1" customHeight="1" x14ac:dyDescent="0.2">
      <c r="A40" s="8">
        <v>2</v>
      </c>
      <c r="B40" s="34"/>
      <c r="C40" s="34" t="e">
        <f>C7-(C7*0.2)</f>
        <v>#REF!</v>
      </c>
      <c r="D40" s="34"/>
      <c r="E40" s="34"/>
      <c r="F40" s="34" t="e">
        <f>F7-(F7*0.2)</f>
        <v>#REF!</v>
      </c>
      <c r="G40" s="34"/>
      <c r="H40" s="34" t="e">
        <f>H7-(H7*0.2)</f>
        <v>#REF!</v>
      </c>
      <c r="I40" s="34"/>
      <c r="J40" s="34" t="e">
        <f>J7-(J7*0.2)</f>
        <v>#REF!</v>
      </c>
      <c r="K40" s="34"/>
      <c r="L40" s="34"/>
      <c r="M40" s="34"/>
      <c r="N40" s="34"/>
      <c r="O40" s="34"/>
      <c r="P40" s="34" t="e">
        <f t="shared" si="7"/>
        <v>#REF!</v>
      </c>
      <c r="Q40" s="34"/>
      <c r="R40" s="34"/>
      <c r="S40" s="34" t="e">
        <f t="shared" si="7"/>
        <v>#REF!</v>
      </c>
      <c r="T40" s="34" t="e">
        <f t="shared" si="7"/>
        <v>#REF!</v>
      </c>
      <c r="U40" s="34" t="e">
        <f t="shared" si="7"/>
        <v>#REF!</v>
      </c>
      <c r="V40" s="34"/>
      <c r="W40" s="34"/>
      <c r="X40" s="34"/>
      <c r="Y40" s="34" t="e">
        <f>Y7-(Y7*0.2)</f>
        <v>#REF!</v>
      </c>
      <c r="Z40" s="34" t="e">
        <f t="shared" si="8"/>
        <v>#REF!</v>
      </c>
      <c r="AA40" s="34" t="e">
        <f t="shared" si="8"/>
        <v>#REF!</v>
      </c>
      <c r="AB40" s="34" t="e">
        <f t="shared" si="8"/>
        <v>#REF!</v>
      </c>
      <c r="AC40" s="34"/>
      <c r="AD40" s="34" t="e">
        <f t="shared" si="8"/>
        <v>#REF!</v>
      </c>
      <c r="AE40" s="34"/>
      <c r="AF40" s="34"/>
      <c r="AG40" s="34" t="e">
        <f t="shared" si="8"/>
        <v>#REF!</v>
      </c>
      <c r="AH40" s="34" t="e">
        <f t="shared" si="8"/>
        <v>#REF!</v>
      </c>
      <c r="AI40" s="34" t="e">
        <f t="shared" si="8"/>
        <v>#REF!</v>
      </c>
      <c r="AJ40" s="34" t="e">
        <f t="shared" si="8"/>
        <v>#REF!</v>
      </c>
      <c r="AK40" s="34" t="e">
        <f t="shared" si="8"/>
        <v>#REF!</v>
      </c>
      <c r="AL40" s="34" t="e">
        <f t="shared" si="8"/>
        <v>#REF!</v>
      </c>
      <c r="AM40" s="34"/>
      <c r="AN40" s="34"/>
      <c r="AO40" s="34"/>
      <c r="AP40" s="34"/>
      <c r="AQ40" s="34"/>
      <c r="AR40" s="34"/>
      <c r="AS40" s="34"/>
      <c r="AT40" s="34"/>
      <c r="AU40" s="34"/>
      <c r="AV40" s="34"/>
      <c r="AW40" s="34"/>
      <c r="AX40" s="34"/>
      <c r="AY40" s="34"/>
      <c r="AZ40" s="34"/>
      <c r="BA40" s="34"/>
      <c r="BB40" s="34" t="e">
        <f t="shared" si="8"/>
        <v>#REF!</v>
      </c>
      <c r="BC40" s="34"/>
      <c r="BD40" s="34"/>
      <c r="BE40" s="34"/>
      <c r="BF40" s="34"/>
      <c r="BG40" s="34"/>
      <c r="BH40" s="34"/>
      <c r="BI40" s="34"/>
      <c r="BJ40" s="34"/>
      <c r="BK40" s="34"/>
      <c r="BL40" s="34" t="e">
        <f t="shared" si="8"/>
        <v>#REF!</v>
      </c>
      <c r="BM40" s="34" t="e">
        <f t="shared" si="8"/>
        <v>#REF!</v>
      </c>
      <c r="BN40" s="34" t="e">
        <f t="shared" si="8"/>
        <v>#REF!</v>
      </c>
      <c r="BO40" s="34" t="e">
        <f t="shared" si="8"/>
        <v>#REF!</v>
      </c>
      <c r="BP40" s="34" t="e">
        <f t="shared" si="8"/>
        <v>#REF!</v>
      </c>
      <c r="BQ40" s="34" t="e">
        <f t="shared" si="8"/>
        <v>#REF!</v>
      </c>
      <c r="BR40" s="32"/>
      <c r="BS40" s="32"/>
      <c r="BT40" s="32"/>
      <c r="BU40" s="32"/>
      <c r="BV40" s="32"/>
      <c r="BW40" s="32"/>
      <c r="BX40" s="32"/>
      <c r="BY40" s="32"/>
      <c r="BZ40" s="32"/>
      <c r="CA40" s="32"/>
      <c r="CB40" s="32"/>
      <c r="CC40" s="32"/>
    </row>
    <row r="41" spans="1:81" s="36" customFormat="1" ht="12" hidden="1" customHeight="1" x14ac:dyDescent="0.2">
      <c r="A41" s="34" t="s">
        <v>1</v>
      </c>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2"/>
      <c r="BS41" s="32"/>
      <c r="BT41" s="32"/>
      <c r="BU41" s="32"/>
      <c r="BV41" s="32"/>
      <c r="BW41" s="32"/>
      <c r="BX41" s="32"/>
      <c r="BY41" s="32"/>
      <c r="BZ41" s="32"/>
      <c r="CA41" s="32"/>
      <c r="CB41" s="32"/>
      <c r="CC41" s="32"/>
    </row>
    <row r="42" spans="1:81" s="9" customFormat="1" ht="12" hidden="1" customHeight="1" x14ac:dyDescent="0.2">
      <c r="A42" s="8">
        <v>1</v>
      </c>
      <c r="B42" s="34"/>
      <c r="C42" s="34" t="e">
        <f>#REF!-(#REF!*0.2)</f>
        <v>#REF!</v>
      </c>
      <c r="D42" s="34"/>
      <c r="E42" s="34"/>
      <c r="F42" s="34" t="e">
        <f>#REF!-(#REF!*0.2)</f>
        <v>#REF!</v>
      </c>
      <c r="G42" s="34"/>
      <c r="H42" s="34" t="e">
        <f>#REF!-(#REF!*0.2)</f>
        <v>#REF!</v>
      </c>
      <c r="I42" s="34"/>
      <c r="J42" s="34" t="e">
        <f>#REF!-(#REF!*0.2)</f>
        <v>#REF!</v>
      </c>
      <c r="K42" s="34"/>
      <c r="L42" s="34"/>
      <c r="M42" s="34"/>
      <c r="N42" s="34"/>
      <c r="O42" s="34"/>
      <c r="P42" s="34" t="e">
        <f>#REF!-(#REF!*0.2)</f>
        <v>#REF!</v>
      </c>
      <c r="Q42" s="34"/>
      <c r="R42" s="34"/>
      <c r="S42" s="34" t="e">
        <f>#REF!-(#REF!*0.2)</f>
        <v>#REF!</v>
      </c>
      <c r="T42" s="34" t="e">
        <f>#REF!-(#REF!*0.2)</f>
        <v>#REF!</v>
      </c>
      <c r="U42" s="34" t="e">
        <f>#REF!-(#REF!*0.2)</f>
        <v>#REF!</v>
      </c>
      <c r="V42" s="34"/>
      <c r="W42" s="34"/>
      <c r="X42" s="34"/>
      <c r="Y42" s="34" t="e">
        <f>#REF!-(#REF!*0.2)</f>
        <v>#REF!</v>
      </c>
      <c r="Z42" s="34" t="e">
        <f>#REF!-(#REF!*0.2)</f>
        <v>#REF!</v>
      </c>
      <c r="AA42" s="34" t="e">
        <f>#REF!-(#REF!*0.2)</f>
        <v>#REF!</v>
      </c>
      <c r="AB42" s="34" t="e">
        <f>#REF!-(#REF!*0.2)</f>
        <v>#REF!</v>
      </c>
      <c r="AC42" s="34"/>
      <c r="AD42" s="34" t="e">
        <f>#REF!-(#REF!*0.2)</f>
        <v>#REF!</v>
      </c>
      <c r="AE42" s="34"/>
      <c r="AF42" s="34"/>
      <c r="AG42" s="34" t="e">
        <f>#REF!-(#REF!*0.2)</f>
        <v>#REF!</v>
      </c>
      <c r="AH42" s="34" t="e">
        <f>#REF!-(#REF!*0.2)</f>
        <v>#REF!</v>
      </c>
      <c r="AI42" s="34" t="e">
        <f>#REF!-(#REF!*0.2)</f>
        <v>#REF!</v>
      </c>
      <c r="AJ42" s="34" t="e">
        <f>#REF!-(#REF!*0.2)</f>
        <v>#REF!</v>
      </c>
      <c r="AK42" s="34" t="e">
        <f>#REF!-(#REF!*0.2)</f>
        <v>#REF!</v>
      </c>
      <c r="AL42" s="34" t="e">
        <f>#REF!-(#REF!*0.2)</f>
        <v>#REF!</v>
      </c>
      <c r="AM42" s="34"/>
      <c r="AN42" s="34"/>
      <c r="AO42" s="34"/>
      <c r="AP42" s="34"/>
      <c r="AQ42" s="34"/>
      <c r="AR42" s="34"/>
      <c r="AS42" s="34"/>
      <c r="AT42" s="34"/>
      <c r="AU42" s="34"/>
      <c r="AV42" s="34"/>
      <c r="AW42" s="34"/>
      <c r="AX42" s="34"/>
      <c r="AY42" s="34"/>
      <c r="AZ42" s="34"/>
      <c r="BA42" s="34"/>
      <c r="BB42" s="34" t="e">
        <f>#REF!-(#REF!*0.2)</f>
        <v>#REF!</v>
      </c>
      <c r="BC42" s="34"/>
      <c r="BD42" s="34"/>
      <c r="BE42" s="34"/>
      <c r="BF42" s="34"/>
      <c r="BG42" s="34"/>
      <c r="BH42" s="34"/>
      <c r="BI42" s="34"/>
      <c r="BJ42" s="34"/>
      <c r="BK42" s="34"/>
      <c r="BL42" s="34" t="e">
        <f>#REF!-(#REF!*0.2)</f>
        <v>#REF!</v>
      </c>
      <c r="BM42" s="34" t="e">
        <f>#REF!-(#REF!*0.2)</f>
        <v>#REF!</v>
      </c>
      <c r="BN42" s="34" t="e">
        <f>#REF!-(#REF!*0.2)</f>
        <v>#REF!</v>
      </c>
      <c r="BO42" s="34" t="e">
        <f>#REF!-(#REF!*0.2)</f>
        <v>#REF!</v>
      </c>
      <c r="BP42" s="34" t="e">
        <f>#REF!-(#REF!*0.2)</f>
        <v>#REF!</v>
      </c>
      <c r="BQ42" s="34" t="e">
        <f>#REF!-(#REF!*0.2)</f>
        <v>#REF!</v>
      </c>
      <c r="BR42" s="32"/>
      <c r="BS42" s="32"/>
      <c r="BT42" s="32"/>
      <c r="BU42" s="32"/>
      <c r="BV42" s="32"/>
      <c r="BW42" s="32"/>
      <c r="BX42" s="32"/>
      <c r="BY42" s="32"/>
      <c r="BZ42" s="32"/>
      <c r="CA42" s="32"/>
      <c r="CB42" s="32"/>
      <c r="CC42" s="32"/>
    </row>
    <row r="43" spans="1:81" s="9" customFormat="1" ht="12" hidden="1" customHeight="1" x14ac:dyDescent="0.2">
      <c r="A43" s="8">
        <v>2</v>
      </c>
      <c r="B43" s="34"/>
      <c r="C43" s="34" t="e">
        <f>#REF!-(#REF!*0.2)</f>
        <v>#REF!</v>
      </c>
      <c r="D43" s="34"/>
      <c r="E43" s="34"/>
      <c r="F43" s="34" t="e">
        <f>#REF!-(#REF!*0.2)</f>
        <v>#REF!</v>
      </c>
      <c r="G43" s="34"/>
      <c r="H43" s="34" t="e">
        <f>#REF!-(#REF!*0.2)</f>
        <v>#REF!</v>
      </c>
      <c r="I43" s="34"/>
      <c r="J43" s="34" t="e">
        <f>#REF!-(#REF!*0.2)</f>
        <v>#REF!</v>
      </c>
      <c r="K43" s="34"/>
      <c r="L43" s="34"/>
      <c r="M43" s="34"/>
      <c r="N43" s="34"/>
      <c r="O43" s="34"/>
      <c r="P43" s="34" t="e">
        <f>#REF!-(#REF!*0.2)</f>
        <v>#REF!</v>
      </c>
      <c r="Q43" s="34"/>
      <c r="R43" s="34"/>
      <c r="S43" s="34" t="e">
        <f>#REF!-(#REF!*0.2)</f>
        <v>#REF!</v>
      </c>
      <c r="T43" s="34" t="e">
        <f>#REF!-(#REF!*0.2)</f>
        <v>#REF!</v>
      </c>
      <c r="U43" s="34" t="e">
        <f>#REF!-(#REF!*0.2)</f>
        <v>#REF!</v>
      </c>
      <c r="V43" s="34"/>
      <c r="W43" s="34"/>
      <c r="X43" s="34"/>
      <c r="Y43" s="34" t="e">
        <f>#REF!-(#REF!*0.2)</f>
        <v>#REF!</v>
      </c>
      <c r="Z43" s="34" t="e">
        <f>#REF!-(#REF!*0.2)</f>
        <v>#REF!</v>
      </c>
      <c r="AA43" s="34" t="e">
        <f>#REF!-(#REF!*0.2)</f>
        <v>#REF!</v>
      </c>
      <c r="AB43" s="34" t="e">
        <f>#REF!-(#REF!*0.2)</f>
        <v>#REF!</v>
      </c>
      <c r="AC43" s="34"/>
      <c r="AD43" s="34" t="e">
        <f>#REF!-(#REF!*0.2)</f>
        <v>#REF!</v>
      </c>
      <c r="AE43" s="34"/>
      <c r="AF43" s="34"/>
      <c r="AG43" s="34" t="e">
        <f>#REF!-(#REF!*0.2)</f>
        <v>#REF!</v>
      </c>
      <c r="AH43" s="34" t="e">
        <f>#REF!-(#REF!*0.2)</f>
        <v>#REF!</v>
      </c>
      <c r="AI43" s="34" t="e">
        <f>#REF!-(#REF!*0.2)</f>
        <v>#REF!</v>
      </c>
      <c r="AJ43" s="34" t="e">
        <f>#REF!-(#REF!*0.2)</f>
        <v>#REF!</v>
      </c>
      <c r="AK43" s="34" t="e">
        <f>#REF!-(#REF!*0.2)</f>
        <v>#REF!</v>
      </c>
      <c r="AL43" s="34" t="e">
        <f>#REF!-(#REF!*0.2)</f>
        <v>#REF!</v>
      </c>
      <c r="AM43" s="34"/>
      <c r="AN43" s="34"/>
      <c r="AO43" s="34"/>
      <c r="AP43" s="34"/>
      <c r="AQ43" s="34"/>
      <c r="AR43" s="34"/>
      <c r="AS43" s="34"/>
      <c r="AT43" s="34"/>
      <c r="AU43" s="34"/>
      <c r="AV43" s="34"/>
      <c r="AW43" s="34"/>
      <c r="AX43" s="34"/>
      <c r="AY43" s="34"/>
      <c r="AZ43" s="34"/>
      <c r="BA43" s="34"/>
      <c r="BB43" s="34" t="e">
        <f>#REF!-(#REF!*0.2)</f>
        <v>#REF!</v>
      </c>
      <c r="BC43" s="34"/>
      <c r="BD43" s="34"/>
      <c r="BE43" s="34"/>
      <c r="BF43" s="34"/>
      <c r="BG43" s="34"/>
      <c r="BH43" s="34"/>
      <c r="BI43" s="34"/>
      <c r="BJ43" s="34"/>
      <c r="BK43" s="34"/>
      <c r="BL43" s="34" t="e">
        <f>#REF!-(#REF!*0.2)</f>
        <v>#REF!</v>
      </c>
      <c r="BM43" s="34" t="e">
        <f>#REF!-(#REF!*0.2)</f>
        <v>#REF!</v>
      </c>
      <c r="BN43" s="34" t="e">
        <f>#REF!-(#REF!*0.2)</f>
        <v>#REF!</v>
      </c>
      <c r="BO43" s="34" t="e">
        <f>#REF!-(#REF!*0.2)</f>
        <v>#REF!</v>
      </c>
      <c r="BP43" s="34" t="e">
        <f>#REF!-(#REF!*0.2)</f>
        <v>#REF!</v>
      </c>
      <c r="BQ43" s="34" t="e">
        <f>#REF!-(#REF!*0.2)</f>
        <v>#REF!</v>
      </c>
      <c r="BR43" s="32"/>
      <c r="BS43" s="32"/>
      <c r="BT43" s="32"/>
      <c r="BU43" s="32"/>
      <c r="BV43" s="32"/>
      <c r="BW43" s="32"/>
      <c r="BX43" s="32"/>
      <c r="BY43" s="32"/>
      <c r="BZ43" s="32"/>
      <c r="CA43" s="32"/>
      <c r="CB43" s="32"/>
      <c r="CC43" s="32"/>
    </row>
    <row r="44" spans="1:81" s="36" customFormat="1" ht="12" hidden="1" customHeight="1" x14ac:dyDescent="0.2">
      <c r="A44" s="34" t="s">
        <v>27</v>
      </c>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2"/>
      <c r="BS44" s="32"/>
      <c r="BT44" s="32"/>
      <c r="BU44" s="32"/>
      <c r="BV44" s="32"/>
      <c r="BW44" s="32"/>
      <c r="BX44" s="32"/>
      <c r="BY44" s="32"/>
      <c r="BZ44" s="32"/>
      <c r="CA44" s="32"/>
      <c r="CB44" s="32"/>
      <c r="CC44" s="32"/>
    </row>
    <row r="45" spans="1:81" s="9" customFormat="1" ht="12" hidden="1" customHeight="1" x14ac:dyDescent="0.2">
      <c r="A45" s="8">
        <v>1</v>
      </c>
      <c r="B45" s="34"/>
      <c r="C45" s="34" t="e">
        <f>C9-(C9*0.2)</f>
        <v>#REF!</v>
      </c>
      <c r="D45" s="34"/>
      <c r="E45" s="34"/>
      <c r="F45" s="34" t="e">
        <f>F9-(F9*0.2)</f>
        <v>#REF!</v>
      </c>
      <c r="G45" s="34"/>
      <c r="H45" s="34" t="e">
        <f>H9-(H9*0.2)</f>
        <v>#REF!</v>
      </c>
      <c r="I45" s="34"/>
      <c r="J45" s="34" t="e">
        <f>J9-(J9*0.2)</f>
        <v>#REF!</v>
      </c>
      <c r="K45" s="34"/>
      <c r="L45" s="34"/>
      <c r="M45" s="34"/>
      <c r="N45" s="34"/>
      <c r="O45" s="34"/>
      <c r="P45" s="34" t="e">
        <f t="shared" ref="P45:U46" si="9">P9-(P9*0.2)</f>
        <v>#REF!</v>
      </c>
      <c r="Q45" s="34"/>
      <c r="R45" s="34"/>
      <c r="S45" s="34" t="e">
        <f t="shared" si="9"/>
        <v>#REF!</v>
      </c>
      <c r="T45" s="34" t="e">
        <f t="shared" si="9"/>
        <v>#REF!</v>
      </c>
      <c r="U45" s="34" t="e">
        <f t="shared" si="9"/>
        <v>#REF!</v>
      </c>
      <c r="V45" s="34"/>
      <c r="W45" s="34"/>
      <c r="X45" s="34"/>
      <c r="Y45" s="34" t="e">
        <f>Y9-(Y9*0.2)</f>
        <v>#REF!</v>
      </c>
      <c r="Z45" s="34" t="e">
        <f t="shared" ref="Z45:BQ46" si="10">Z9-(Z9*0.2)</f>
        <v>#REF!</v>
      </c>
      <c r="AA45" s="34" t="e">
        <f t="shared" si="10"/>
        <v>#REF!</v>
      </c>
      <c r="AB45" s="34" t="e">
        <f t="shared" si="10"/>
        <v>#REF!</v>
      </c>
      <c r="AC45" s="34"/>
      <c r="AD45" s="34" t="e">
        <f t="shared" si="10"/>
        <v>#REF!</v>
      </c>
      <c r="AE45" s="34"/>
      <c r="AF45" s="34"/>
      <c r="AG45" s="34" t="e">
        <f t="shared" si="10"/>
        <v>#REF!</v>
      </c>
      <c r="AH45" s="34" t="e">
        <f t="shared" si="10"/>
        <v>#REF!</v>
      </c>
      <c r="AI45" s="34" t="e">
        <f t="shared" si="10"/>
        <v>#REF!</v>
      </c>
      <c r="AJ45" s="34" t="e">
        <f t="shared" si="10"/>
        <v>#REF!</v>
      </c>
      <c r="AK45" s="34" t="e">
        <f t="shared" si="10"/>
        <v>#REF!</v>
      </c>
      <c r="AL45" s="34" t="e">
        <f t="shared" si="10"/>
        <v>#REF!</v>
      </c>
      <c r="AM45" s="34"/>
      <c r="AN45" s="34"/>
      <c r="AO45" s="34"/>
      <c r="AP45" s="34"/>
      <c r="AQ45" s="34"/>
      <c r="AR45" s="34"/>
      <c r="AS45" s="34"/>
      <c r="AT45" s="34"/>
      <c r="AU45" s="34"/>
      <c r="AV45" s="34"/>
      <c r="AW45" s="34"/>
      <c r="AX45" s="34"/>
      <c r="AY45" s="34"/>
      <c r="AZ45" s="34"/>
      <c r="BA45" s="34"/>
      <c r="BB45" s="34" t="e">
        <f t="shared" si="10"/>
        <v>#REF!</v>
      </c>
      <c r="BC45" s="34"/>
      <c r="BD45" s="34"/>
      <c r="BE45" s="34"/>
      <c r="BF45" s="34"/>
      <c r="BG45" s="34"/>
      <c r="BH45" s="34"/>
      <c r="BI45" s="34"/>
      <c r="BJ45" s="34"/>
      <c r="BK45" s="34"/>
      <c r="BL45" s="34" t="e">
        <f t="shared" si="10"/>
        <v>#REF!</v>
      </c>
      <c r="BM45" s="34" t="e">
        <f t="shared" si="10"/>
        <v>#REF!</v>
      </c>
      <c r="BN45" s="34" t="e">
        <f t="shared" si="10"/>
        <v>#REF!</v>
      </c>
      <c r="BO45" s="34" t="e">
        <f t="shared" si="10"/>
        <v>#REF!</v>
      </c>
      <c r="BP45" s="34" t="e">
        <f t="shared" si="10"/>
        <v>#REF!</v>
      </c>
      <c r="BQ45" s="34" t="e">
        <f t="shared" si="10"/>
        <v>#REF!</v>
      </c>
      <c r="BR45" s="32"/>
      <c r="BS45" s="32"/>
      <c r="BT45" s="32"/>
      <c r="BU45" s="32"/>
      <c r="BV45" s="32"/>
      <c r="BW45" s="32"/>
      <c r="BX45" s="32"/>
      <c r="BY45" s="32"/>
      <c r="BZ45" s="32"/>
      <c r="CA45" s="32"/>
      <c r="CB45" s="32"/>
      <c r="CC45" s="32"/>
    </row>
    <row r="46" spans="1:81" s="9" customFormat="1" ht="12" hidden="1" customHeight="1" x14ac:dyDescent="0.2">
      <c r="A46" s="8">
        <v>2</v>
      </c>
      <c r="B46" s="34"/>
      <c r="C46" s="34" t="e">
        <f>C10-(C10*0.2)</f>
        <v>#REF!</v>
      </c>
      <c r="D46" s="34"/>
      <c r="E46" s="34"/>
      <c r="F46" s="34" t="e">
        <f>F10-(F10*0.2)</f>
        <v>#REF!</v>
      </c>
      <c r="G46" s="34"/>
      <c r="H46" s="34" t="e">
        <f>H10-(H10*0.2)</f>
        <v>#REF!</v>
      </c>
      <c r="I46" s="34"/>
      <c r="J46" s="34" t="e">
        <f>J10-(J10*0.2)</f>
        <v>#REF!</v>
      </c>
      <c r="K46" s="34"/>
      <c r="L46" s="34"/>
      <c r="M46" s="34"/>
      <c r="N46" s="34"/>
      <c r="O46" s="34"/>
      <c r="P46" s="34" t="e">
        <f t="shared" si="9"/>
        <v>#REF!</v>
      </c>
      <c r="Q46" s="34"/>
      <c r="R46" s="34"/>
      <c r="S46" s="34" t="e">
        <f t="shared" si="9"/>
        <v>#REF!</v>
      </c>
      <c r="T46" s="34" t="e">
        <f t="shared" si="9"/>
        <v>#REF!</v>
      </c>
      <c r="U46" s="34" t="e">
        <f t="shared" si="9"/>
        <v>#REF!</v>
      </c>
      <c r="V46" s="34"/>
      <c r="W46" s="34"/>
      <c r="X46" s="34"/>
      <c r="Y46" s="34" t="e">
        <f>Y10-(Y10*0.2)</f>
        <v>#REF!</v>
      </c>
      <c r="Z46" s="34" t="e">
        <f t="shared" si="10"/>
        <v>#REF!</v>
      </c>
      <c r="AA46" s="34" t="e">
        <f t="shared" si="10"/>
        <v>#REF!</v>
      </c>
      <c r="AB46" s="34" t="e">
        <f t="shared" si="10"/>
        <v>#REF!</v>
      </c>
      <c r="AC46" s="34"/>
      <c r="AD46" s="34" t="e">
        <f t="shared" si="10"/>
        <v>#REF!</v>
      </c>
      <c r="AE46" s="34"/>
      <c r="AF46" s="34"/>
      <c r="AG46" s="34" t="e">
        <f t="shared" si="10"/>
        <v>#REF!</v>
      </c>
      <c r="AH46" s="34" t="e">
        <f t="shared" si="10"/>
        <v>#REF!</v>
      </c>
      <c r="AI46" s="34" t="e">
        <f t="shared" si="10"/>
        <v>#REF!</v>
      </c>
      <c r="AJ46" s="34" t="e">
        <f t="shared" si="10"/>
        <v>#REF!</v>
      </c>
      <c r="AK46" s="34" t="e">
        <f t="shared" si="10"/>
        <v>#REF!</v>
      </c>
      <c r="AL46" s="34" t="e">
        <f t="shared" si="10"/>
        <v>#REF!</v>
      </c>
      <c r="AM46" s="34"/>
      <c r="AN46" s="34"/>
      <c r="AO46" s="34"/>
      <c r="AP46" s="34"/>
      <c r="AQ46" s="34"/>
      <c r="AR46" s="34"/>
      <c r="AS46" s="34"/>
      <c r="AT46" s="34"/>
      <c r="AU46" s="34"/>
      <c r="AV46" s="34"/>
      <c r="AW46" s="34"/>
      <c r="AX46" s="34"/>
      <c r="AY46" s="34"/>
      <c r="AZ46" s="34"/>
      <c r="BA46" s="34"/>
      <c r="BB46" s="34" t="e">
        <f t="shared" si="10"/>
        <v>#REF!</v>
      </c>
      <c r="BC46" s="34"/>
      <c r="BD46" s="34"/>
      <c r="BE46" s="34"/>
      <c r="BF46" s="34"/>
      <c r="BG46" s="34"/>
      <c r="BH46" s="34"/>
      <c r="BI46" s="34"/>
      <c r="BJ46" s="34"/>
      <c r="BK46" s="34"/>
      <c r="BL46" s="34" t="e">
        <f t="shared" si="10"/>
        <v>#REF!</v>
      </c>
      <c r="BM46" s="34" t="e">
        <f t="shared" si="10"/>
        <v>#REF!</v>
      </c>
      <c r="BN46" s="34" t="e">
        <f t="shared" si="10"/>
        <v>#REF!</v>
      </c>
      <c r="BO46" s="34" t="e">
        <f t="shared" si="10"/>
        <v>#REF!</v>
      </c>
      <c r="BP46" s="34" t="e">
        <f t="shared" si="10"/>
        <v>#REF!</v>
      </c>
      <c r="BQ46" s="34" t="e">
        <f t="shared" si="10"/>
        <v>#REF!</v>
      </c>
      <c r="BR46" s="32"/>
      <c r="BS46" s="32"/>
      <c r="BT46" s="32"/>
      <c r="BU46" s="32"/>
      <c r="BV46" s="32"/>
      <c r="BW46" s="32"/>
      <c r="BX46" s="32"/>
      <c r="BY46" s="32"/>
      <c r="BZ46" s="32"/>
      <c r="CA46" s="32"/>
      <c r="CB46" s="32"/>
      <c r="CC46" s="32"/>
    </row>
    <row r="47" spans="1:81" s="36" customFormat="1" ht="12" hidden="1" customHeight="1" x14ac:dyDescent="0.2">
      <c r="A47" s="34" t="s">
        <v>2</v>
      </c>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2"/>
      <c r="BS47" s="32"/>
      <c r="BT47" s="32"/>
      <c r="BU47" s="32"/>
      <c r="BV47" s="32"/>
      <c r="BW47" s="32"/>
      <c r="BX47" s="32"/>
      <c r="BY47" s="32"/>
      <c r="BZ47" s="32"/>
      <c r="CA47" s="32"/>
      <c r="CB47" s="32"/>
      <c r="CC47" s="32"/>
    </row>
    <row r="48" spans="1:81" s="9" customFormat="1" ht="12" hidden="1" customHeight="1" x14ac:dyDescent="0.2">
      <c r="A48" s="8">
        <v>1</v>
      </c>
      <c r="B48" s="34"/>
      <c r="C48" s="34" t="e">
        <f>#REF!-(#REF!*0.2)</f>
        <v>#REF!</v>
      </c>
      <c r="D48" s="34"/>
      <c r="E48" s="34"/>
      <c r="F48" s="34" t="e">
        <f>#REF!-(#REF!*0.2)</f>
        <v>#REF!</v>
      </c>
      <c r="G48" s="34"/>
      <c r="H48" s="34" t="e">
        <f>#REF!-(#REF!*0.2)</f>
        <v>#REF!</v>
      </c>
      <c r="I48" s="34"/>
      <c r="J48" s="34" t="e">
        <f>#REF!-(#REF!*0.2)</f>
        <v>#REF!</v>
      </c>
      <c r="K48" s="34"/>
      <c r="L48" s="34"/>
      <c r="M48" s="34"/>
      <c r="N48" s="34"/>
      <c r="O48" s="34"/>
      <c r="P48" s="34" t="e">
        <f>#REF!-(#REF!*0.2)</f>
        <v>#REF!</v>
      </c>
      <c r="Q48" s="34"/>
      <c r="R48" s="34"/>
      <c r="S48" s="34" t="e">
        <f>#REF!-(#REF!*0.2)</f>
        <v>#REF!</v>
      </c>
      <c r="T48" s="34" t="e">
        <f>#REF!-(#REF!*0.2)</f>
        <v>#REF!</v>
      </c>
      <c r="U48" s="34" t="e">
        <f>#REF!-(#REF!*0.2)</f>
        <v>#REF!</v>
      </c>
      <c r="V48" s="34"/>
      <c r="W48" s="34"/>
      <c r="X48" s="34"/>
      <c r="Y48" s="34" t="e">
        <f>#REF!-(#REF!*0.2)</f>
        <v>#REF!</v>
      </c>
      <c r="Z48" s="34" t="e">
        <f>#REF!-(#REF!*0.2)</f>
        <v>#REF!</v>
      </c>
      <c r="AA48" s="34" t="e">
        <f>#REF!-(#REF!*0.2)</f>
        <v>#REF!</v>
      </c>
      <c r="AB48" s="34" t="e">
        <f>#REF!-(#REF!*0.2)</f>
        <v>#REF!</v>
      </c>
      <c r="AC48" s="34"/>
      <c r="AD48" s="34" t="e">
        <f>#REF!-(#REF!*0.2)</f>
        <v>#REF!</v>
      </c>
      <c r="AE48" s="34"/>
      <c r="AF48" s="34"/>
      <c r="AG48" s="34" t="e">
        <f>#REF!-(#REF!*0.2)</f>
        <v>#REF!</v>
      </c>
      <c r="AH48" s="34" t="e">
        <f>#REF!-(#REF!*0.2)</f>
        <v>#REF!</v>
      </c>
      <c r="AI48" s="34" t="e">
        <f>#REF!-(#REF!*0.2)</f>
        <v>#REF!</v>
      </c>
      <c r="AJ48" s="34" t="e">
        <f>#REF!-(#REF!*0.2)</f>
        <v>#REF!</v>
      </c>
      <c r="AK48" s="34" t="e">
        <f>#REF!-(#REF!*0.2)</f>
        <v>#REF!</v>
      </c>
      <c r="AL48" s="34" t="e">
        <f>#REF!-(#REF!*0.2)</f>
        <v>#REF!</v>
      </c>
      <c r="AM48" s="34"/>
      <c r="AN48" s="34"/>
      <c r="AO48" s="34"/>
      <c r="AP48" s="34"/>
      <c r="AQ48" s="34"/>
      <c r="AR48" s="34"/>
      <c r="AS48" s="34"/>
      <c r="AT48" s="34"/>
      <c r="AU48" s="34"/>
      <c r="AV48" s="34"/>
      <c r="AW48" s="34"/>
      <c r="AX48" s="34"/>
      <c r="AY48" s="34"/>
      <c r="AZ48" s="34"/>
      <c r="BA48" s="34"/>
      <c r="BB48" s="34" t="e">
        <f>#REF!-(#REF!*0.2)</f>
        <v>#REF!</v>
      </c>
      <c r="BC48" s="34"/>
      <c r="BD48" s="34"/>
      <c r="BE48" s="34"/>
      <c r="BF48" s="34"/>
      <c r="BG48" s="34"/>
      <c r="BH48" s="34"/>
      <c r="BI48" s="34"/>
      <c r="BJ48" s="34"/>
      <c r="BK48" s="34"/>
      <c r="BL48" s="34" t="e">
        <f>#REF!-(#REF!*0.2)</f>
        <v>#REF!</v>
      </c>
      <c r="BM48" s="34" t="e">
        <f>#REF!-(#REF!*0.2)</f>
        <v>#REF!</v>
      </c>
      <c r="BN48" s="34" t="e">
        <f>#REF!-(#REF!*0.2)</f>
        <v>#REF!</v>
      </c>
      <c r="BO48" s="34" t="e">
        <f>#REF!-(#REF!*0.2)</f>
        <v>#REF!</v>
      </c>
      <c r="BP48" s="34" t="e">
        <f>#REF!-(#REF!*0.2)</f>
        <v>#REF!</v>
      </c>
      <c r="BQ48" s="34" t="e">
        <f>#REF!-(#REF!*0.2)</f>
        <v>#REF!</v>
      </c>
      <c r="BR48" s="32"/>
      <c r="BS48" s="32"/>
      <c r="BT48" s="32"/>
      <c r="BU48" s="32"/>
      <c r="BV48" s="32"/>
      <c r="BW48" s="32"/>
      <c r="BX48" s="32"/>
      <c r="BY48" s="32"/>
      <c r="BZ48" s="32"/>
      <c r="CA48" s="32"/>
      <c r="CB48" s="32"/>
      <c r="CC48" s="32"/>
    </row>
    <row r="49" spans="1:81" s="9" customFormat="1" ht="12" hidden="1" customHeight="1" x14ac:dyDescent="0.2">
      <c r="A49" s="8">
        <v>2</v>
      </c>
      <c r="B49" s="34"/>
      <c r="C49" s="34" t="e">
        <f>#REF!-(#REF!*0.2)</f>
        <v>#REF!</v>
      </c>
      <c r="D49" s="34"/>
      <c r="E49" s="34"/>
      <c r="F49" s="34" t="e">
        <f>#REF!-(#REF!*0.2)</f>
        <v>#REF!</v>
      </c>
      <c r="G49" s="34"/>
      <c r="H49" s="34" t="e">
        <f>#REF!-(#REF!*0.2)</f>
        <v>#REF!</v>
      </c>
      <c r="I49" s="34"/>
      <c r="J49" s="34" t="e">
        <f>#REF!-(#REF!*0.2)</f>
        <v>#REF!</v>
      </c>
      <c r="K49" s="34"/>
      <c r="L49" s="34"/>
      <c r="M49" s="34"/>
      <c r="N49" s="34"/>
      <c r="O49" s="34"/>
      <c r="P49" s="34" t="e">
        <f>#REF!-(#REF!*0.2)</f>
        <v>#REF!</v>
      </c>
      <c r="Q49" s="34"/>
      <c r="R49" s="34"/>
      <c r="S49" s="34" t="e">
        <f>#REF!-(#REF!*0.2)</f>
        <v>#REF!</v>
      </c>
      <c r="T49" s="34" t="e">
        <f>#REF!-(#REF!*0.2)</f>
        <v>#REF!</v>
      </c>
      <c r="U49" s="34" t="e">
        <f>#REF!-(#REF!*0.2)</f>
        <v>#REF!</v>
      </c>
      <c r="V49" s="34"/>
      <c r="W49" s="34"/>
      <c r="X49" s="34"/>
      <c r="Y49" s="34" t="e">
        <f>#REF!-(#REF!*0.2)</f>
        <v>#REF!</v>
      </c>
      <c r="Z49" s="34" t="e">
        <f>#REF!-(#REF!*0.2)</f>
        <v>#REF!</v>
      </c>
      <c r="AA49" s="34" t="e">
        <f>#REF!-(#REF!*0.2)</f>
        <v>#REF!</v>
      </c>
      <c r="AB49" s="34" t="e">
        <f>#REF!-(#REF!*0.2)</f>
        <v>#REF!</v>
      </c>
      <c r="AC49" s="34"/>
      <c r="AD49" s="34" t="e">
        <f>#REF!-(#REF!*0.2)</f>
        <v>#REF!</v>
      </c>
      <c r="AE49" s="34"/>
      <c r="AF49" s="34"/>
      <c r="AG49" s="34" t="e">
        <f>#REF!-(#REF!*0.2)</f>
        <v>#REF!</v>
      </c>
      <c r="AH49" s="34" t="e">
        <f>#REF!-(#REF!*0.2)</f>
        <v>#REF!</v>
      </c>
      <c r="AI49" s="34" t="e">
        <f>#REF!-(#REF!*0.2)</f>
        <v>#REF!</v>
      </c>
      <c r="AJ49" s="34" t="e">
        <f>#REF!-(#REF!*0.2)</f>
        <v>#REF!</v>
      </c>
      <c r="AK49" s="34" t="e">
        <f>#REF!-(#REF!*0.2)</f>
        <v>#REF!</v>
      </c>
      <c r="AL49" s="34" t="e">
        <f>#REF!-(#REF!*0.2)</f>
        <v>#REF!</v>
      </c>
      <c r="AM49" s="34"/>
      <c r="AN49" s="34"/>
      <c r="AO49" s="34"/>
      <c r="AP49" s="34"/>
      <c r="AQ49" s="34"/>
      <c r="AR49" s="34"/>
      <c r="AS49" s="34"/>
      <c r="AT49" s="34"/>
      <c r="AU49" s="34"/>
      <c r="AV49" s="34"/>
      <c r="AW49" s="34"/>
      <c r="AX49" s="34"/>
      <c r="AY49" s="34"/>
      <c r="AZ49" s="34"/>
      <c r="BA49" s="34"/>
      <c r="BB49" s="34" t="e">
        <f>#REF!-(#REF!*0.2)</f>
        <v>#REF!</v>
      </c>
      <c r="BC49" s="34"/>
      <c r="BD49" s="34"/>
      <c r="BE49" s="34"/>
      <c r="BF49" s="34"/>
      <c r="BG49" s="34"/>
      <c r="BH49" s="34"/>
      <c r="BI49" s="34"/>
      <c r="BJ49" s="34"/>
      <c r="BK49" s="34"/>
      <c r="BL49" s="34" t="e">
        <f>#REF!-(#REF!*0.2)</f>
        <v>#REF!</v>
      </c>
      <c r="BM49" s="34" t="e">
        <f>#REF!-(#REF!*0.2)</f>
        <v>#REF!</v>
      </c>
      <c r="BN49" s="34" t="e">
        <f>#REF!-(#REF!*0.2)</f>
        <v>#REF!</v>
      </c>
      <c r="BO49" s="34" t="e">
        <f>#REF!-(#REF!*0.2)</f>
        <v>#REF!</v>
      </c>
      <c r="BP49" s="34" t="e">
        <f>#REF!-(#REF!*0.2)</f>
        <v>#REF!</v>
      </c>
      <c r="BQ49" s="34" t="e">
        <f>#REF!-(#REF!*0.2)</f>
        <v>#REF!</v>
      </c>
      <c r="BR49" s="32"/>
      <c r="BS49" s="32"/>
      <c r="BT49" s="32"/>
      <c r="BU49" s="32"/>
      <c r="BV49" s="32"/>
      <c r="BW49" s="32"/>
      <c r="BX49" s="32"/>
      <c r="BY49" s="32"/>
      <c r="BZ49" s="32"/>
      <c r="CA49" s="32"/>
      <c r="CB49" s="32"/>
      <c r="CC49" s="32"/>
    </row>
    <row r="50" spans="1:81" s="36" customFormat="1" ht="12" hidden="1" customHeight="1" x14ac:dyDescent="0.2">
      <c r="A50" s="34" t="s">
        <v>3</v>
      </c>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2"/>
      <c r="BS50" s="32"/>
      <c r="BT50" s="32"/>
      <c r="BU50" s="32"/>
      <c r="BV50" s="32"/>
      <c r="BW50" s="32"/>
      <c r="BX50" s="32"/>
      <c r="BY50" s="32"/>
      <c r="BZ50" s="32"/>
      <c r="CA50" s="32"/>
      <c r="CB50" s="32"/>
      <c r="CC50" s="32"/>
    </row>
    <row r="51" spans="1:81" s="9" customFormat="1" ht="12" hidden="1" customHeight="1" x14ac:dyDescent="0.2">
      <c r="A51" s="8">
        <v>1</v>
      </c>
      <c r="B51" s="34"/>
      <c r="C51" s="34" t="e">
        <f t="shared" ref="C51:BN52" si="11">C12-(C12*0.2)</f>
        <v>#REF!</v>
      </c>
      <c r="D51" s="34"/>
      <c r="E51" s="34"/>
      <c r="F51" s="34" t="e">
        <f t="shared" si="11"/>
        <v>#REF!</v>
      </c>
      <c r="G51" s="34"/>
      <c r="H51" s="34" t="e">
        <f t="shared" si="11"/>
        <v>#REF!</v>
      </c>
      <c r="I51" s="34"/>
      <c r="J51" s="34" t="e">
        <f t="shared" si="11"/>
        <v>#REF!</v>
      </c>
      <c r="K51" s="34"/>
      <c r="L51" s="34"/>
      <c r="M51" s="34"/>
      <c r="N51" s="34"/>
      <c r="O51" s="34"/>
      <c r="P51" s="34" t="e">
        <f t="shared" si="11"/>
        <v>#REF!</v>
      </c>
      <c r="Q51" s="34"/>
      <c r="R51" s="34"/>
      <c r="S51" s="34" t="e">
        <f t="shared" si="11"/>
        <v>#REF!</v>
      </c>
      <c r="T51" s="34" t="e">
        <f t="shared" si="11"/>
        <v>#REF!</v>
      </c>
      <c r="U51" s="34" t="e">
        <f t="shared" si="11"/>
        <v>#REF!</v>
      </c>
      <c r="V51" s="34"/>
      <c r="W51" s="34"/>
      <c r="X51" s="34"/>
      <c r="Y51" s="34" t="e">
        <f t="shared" si="11"/>
        <v>#REF!</v>
      </c>
      <c r="Z51" s="34" t="e">
        <f t="shared" si="11"/>
        <v>#REF!</v>
      </c>
      <c r="AA51" s="34" t="e">
        <f t="shared" si="11"/>
        <v>#REF!</v>
      </c>
      <c r="AB51" s="34" t="e">
        <f t="shared" si="11"/>
        <v>#REF!</v>
      </c>
      <c r="AC51" s="34"/>
      <c r="AD51" s="34" t="e">
        <f t="shared" si="11"/>
        <v>#REF!</v>
      </c>
      <c r="AE51" s="34"/>
      <c r="AF51" s="34"/>
      <c r="AG51" s="34" t="e">
        <f t="shared" si="11"/>
        <v>#REF!</v>
      </c>
      <c r="AH51" s="34" t="e">
        <f t="shared" si="11"/>
        <v>#REF!</v>
      </c>
      <c r="AI51" s="34" t="e">
        <f t="shared" si="11"/>
        <v>#REF!</v>
      </c>
      <c r="AJ51" s="34" t="e">
        <f t="shared" si="11"/>
        <v>#REF!</v>
      </c>
      <c r="AK51" s="34" t="e">
        <f t="shared" si="11"/>
        <v>#REF!</v>
      </c>
      <c r="AL51" s="34" t="e">
        <f t="shared" si="11"/>
        <v>#REF!</v>
      </c>
      <c r="AM51" s="34"/>
      <c r="AN51" s="34"/>
      <c r="AO51" s="34"/>
      <c r="AP51" s="34"/>
      <c r="AQ51" s="34"/>
      <c r="AR51" s="34"/>
      <c r="AS51" s="34"/>
      <c r="AT51" s="34"/>
      <c r="AU51" s="34"/>
      <c r="AV51" s="34"/>
      <c r="AW51" s="34"/>
      <c r="AX51" s="34"/>
      <c r="AY51" s="34"/>
      <c r="AZ51" s="34"/>
      <c r="BA51" s="34"/>
      <c r="BB51" s="34" t="e">
        <f t="shared" si="11"/>
        <v>#REF!</v>
      </c>
      <c r="BC51" s="34"/>
      <c r="BD51" s="34"/>
      <c r="BE51" s="34"/>
      <c r="BF51" s="34"/>
      <c r="BG51" s="34"/>
      <c r="BH51" s="34"/>
      <c r="BI51" s="34"/>
      <c r="BJ51" s="34"/>
      <c r="BK51" s="34"/>
      <c r="BL51" s="34" t="e">
        <f t="shared" si="11"/>
        <v>#REF!</v>
      </c>
      <c r="BM51" s="34" t="e">
        <f t="shared" si="11"/>
        <v>#REF!</v>
      </c>
      <c r="BN51" s="34" t="e">
        <f t="shared" si="11"/>
        <v>#REF!</v>
      </c>
      <c r="BO51" s="34" t="e">
        <f t="shared" ref="BO51:BQ52" si="12">BO12-(BO12*0.2)</f>
        <v>#REF!</v>
      </c>
      <c r="BP51" s="34" t="e">
        <f t="shared" si="12"/>
        <v>#REF!</v>
      </c>
      <c r="BQ51" s="34" t="e">
        <f t="shared" si="12"/>
        <v>#REF!</v>
      </c>
      <c r="BR51" s="32"/>
      <c r="BS51" s="32"/>
      <c r="BT51" s="32"/>
      <c r="BU51" s="32"/>
      <c r="BV51" s="32"/>
      <c r="BW51" s="32"/>
      <c r="BX51" s="32"/>
      <c r="BY51" s="32"/>
      <c r="BZ51" s="32"/>
      <c r="CA51" s="32"/>
      <c r="CB51" s="32"/>
      <c r="CC51" s="32"/>
    </row>
    <row r="52" spans="1:81" s="9" customFormat="1" ht="12" hidden="1" customHeight="1" x14ac:dyDescent="0.2">
      <c r="A52" s="8">
        <v>2</v>
      </c>
      <c r="B52" s="34"/>
      <c r="C52" s="34" t="e">
        <f t="shared" si="11"/>
        <v>#REF!</v>
      </c>
      <c r="D52" s="34"/>
      <c r="E52" s="34"/>
      <c r="F52" s="34" t="e">
        <f t="shared" si="11"/>
        <v>#REF!</v>
      </c>
      <c r="G52" s="34"/>
      <c r="H52" s="34" t="e">
        <f t="shared" si="11"/>
        <v>#REF!</v>
      </c>
      <c r="I52" s="34"/>
      <c r="J52" s="34" t="e">
        <f t="shared" si="11"/>
        <v>#REF!</v>
      </c>
      <c r="K52" s="34"/>
      <c r="L52" s="34"/>
      <c r="M52" s="34"/>
      <c r="N52" s="34"/>
      <c r="O52" s="34"/>
      <c r="P52" s="34" t="e">
        <f t="shared" si="11"/>
        <v>#REF!</v>
      </c>
      <c r="Q52" s="34"/>
      <c r="R52" s="34"/>
      <c r="S52" s="34" t="e">
        <f t="shared" si="11"/>
        <v>#REF!</v>
      </c>
      <c r="T52" s="34" t="e">
        <f t="shared" si="11"/>
        <v>#REF!</v>
      </c>
      <c r="U52" s="34" t="e">
        <f t="shared" si="11"/>
        <v>#REF!</v>
      </c>
      <c r="V52" s="34"/>
      <c r="W52" s="34"/>
      <c r="X52" s="34"/>
      <c r="Y52" s="34" t="e">
        <f t="shared" si="11"/>
        <v>#REF!</v>
      </c>
      <c r="Z52" s="34" t="e">
        <f t="shared" si="11"/>
        <v>#REF!</v>
      </c>
      <c r="AA52" s="34" t="e">
        <f t="shared" si="11"/>
        <v>#REF!</v>
      </c>
      <c r="AB52" s="34" t="e">
        <f t="shared" si="11"/>
        <v>#REF!</v>
      </c>
      <c r="AC52" s="34"/>
      <c r="AD52" s="34" t="e">
        <f t="shared" si="11"/>
        <v>#REF!</v>
      </c>
      <c r="AE52" s="34"/>
      <c r="AF52" s="34"/>
      <c r="AG52" s="34" t="e">
        <f t="shared" si="11"/>
        <v>#REF!</v>
      </c>
      <c r="AH52" s="34" t="e">
        <f t="shared" si="11"/>
        <v>#REF!</v>
      </c>
      <c r="AI52" s="34" t="e">
        <f t="shared" si="11"/>
        <v>#REF!</v>
      </c>
      <c r="AJ52" s="34" t="e">
        <f t="shared" si="11"/>
        <v>#REF!</v>
      </c>
      <c r="AK52" s="34" t="e">
        <f t="shared" si="11"/>
        <v>#REF!</v>
      </c>
      <c r="AL52" s="34" t="e">
        <f t="shared" si="11"/>
        <v>#REF!</v>
      </c>
      <c r="AM52" s="34"/>
      <c r="AN52" s="34"/>
      <c r="AO52" s="34"/>
      <c r="AP52" s="34"/>
      <c r="AQ52" s="34"/>
      <c r="AR52" s="34"/>
      <c r="AS52" s="34"/>
      <c r="AT52" s="34"/>
      <c r="AU52" s="34"/>
      <c r="AV52" s="34"/>
      <c r="AW52" s="34"/>
      <c r="AX52" s="34"/>
      <c r="AY52" s="34"/>
      <c r="AZ52" s="34"/>
      <c r="BA52" s="34"/>
      <c r="BB52" s="34" t="e">
        <f t="shared" si="11"/>
        <v>#REF!</v>
      </c>
      <c r="BC52" s="34"/>
      <c r="BD52" s="34"/>
      <c r="BE52" s="34"/>
      <c r="BF52" s="34"/>
      <c r="BG52" s="34"/>
      <c r="BH52" s="34"/>
      <c r="BI52" s="34"/>
      <c r="BJ52" s="34"/>
      <c r="BK52" s="34"/>
      <c r="BL52" s="34" t="e">
        <f t="shared" si="11"/>
        <v>#REF!</v>
      </c>
      <c r="BM52" s="34" t="e">
        <f t="shared" si="11"/>
        <v>#REF!</v>
      </c>
      <c r="BN52" s="34" t="e">
        <f t="shared" si="11"/>
        <v>#REF!</v>
      </c>
      <c r="BO52" s="34" t="e">
        <f t="shared" si="12"/>
        <v>#REF!</v>
      </c>
      <c r="BP52" s="34" t="e">
        <f t="shared" si="12"/>
        <v>#REF!</v>
      </c>
      <c r="BQ52" s="34" t="e">
        <f t="shared" si="12"/>
        <v>#REF!</v>
      </c>
      <c r="BR52" s="32"/>
      <c r="BS52" s="32"/>
      <c r="BT52" s="32"/>
      <c r="BU52" s="32"/>
      <c r="BV52" s="32"/>
      <c r="BW52" s="32"/>
      <c r="BX52" s="32"/>
      <c r="BY52" s="32"/>
      <c r="BZ52" s="32"/>
      <c r="CA52" s="32"/>
      <c r="CB52" s="32"/>
      <c r="CC52" s="32"/>
    </row>
    <row r="53" spans="1:81" s="36" customFormat="1" ht="12" hidden="1" customHeight="1" x14ac:dyDescent="0.2">
      <c r="A53" s="34" t="s">
        <v>4</v>
      </c>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2"/>
      <c r="BS53" s="32"/>
      <c r="BT53" s="32"/>
      <c r="BU53" s="32"/>
      <c r="BV53" s="32"/>
      <c r="BW53" s="32"/>
      <c r="BX53" s="32"/>
      <c r="BY53" s="32"/>
      <c r="BZ53" s="32"/>
      <c r="CA53" s="32"/>
      <c r="CB53" s="32"/>
      <c r="CC53" s="32"/>
    </row>
    <row r="54" spans="1:81" s="9" customFormat="1" ht="12" hidden="1" customHeight="1" x14ac:dyDescent="0.2">
      <c r="A54" s="8" t="s">
        <v>37</v>
      </c>
      <c r="B54" s="34"/>
      <c r="C54" s="34" t="e">
        <f t="shared" ref="C54:BN55" si="13">C15-(C15*0.2)</f>
        <v>#REF!</v>
      </c>
      <c r="D54" s="34"/>
      <c r="E54" s="34"/>
      <c r="F54" s="34" t="e">
        <f t="shared" si="13"/>
        <v>#REF!</v>
      </c>
      <c r="G54" s="34"/>
      <c r="H54" s="34" t="e">
        <f t="shared" si="13"/>
        <v>#REF!</v>
      </c>
      <c r="I54" s="34"/>
      <c r="J54" s="34" t="e">
        <f t="shared" si="13"/>
        <v>#REF!</v>
      </c>
      <c r="K54" s="34"/>
      <c r="L54" s="34"/>
      <c r="M54" s="34"/>
      <c r="N54" s="34"/>
      <c r="O54" s="34"/>
      <c r="P54" s="34" t="e">
        <f t="shared" si="13"/>
        <v>#REF!</v>
      </c>
      <c r="Q54" s="34"/>
      <c r="R54" s="34"/>
      <c r="S54" s="34" t="e">
        <f t="shared" si="13"/>
        <v>#REF!</v>
      </c>
      <c r="T54" s="34" t="e">
        <f t="shared" si="13"/>
        <v>#REF!</v>
      </c>
      <c r="U54" s="34" t="e">
        <f t="shared" si="13"/>
        <v>#REF!</v>
      </c>
      <c r="V54" s="34"/>
      <c r="W54" s="34"/>
      <c r="X54" s="34"/>
      <c r="Y54" s="34" t="e">
        <f t="shared" si="13"/>
        <v>#REF!</v>
      </c>
      <c r="Z54" s="34" t="e">
        <f t="shared" si="13"/>
        <v>#REF!</v>
      </c>
      <c r="AA54" s="34" t="e">
        <f t="shared" si="13"/>
        <v>#REF!</v>
      </c>
      <c r="AB54" s="34" t="e">
        <f t="shared" si="13"/>
        <v>#REF!</v>
      </c>
      <c r="AC54" s="34"/>
      <c r="AD54" s="34" t="e">
        <f t="shared" si="13"/>
        <v>#REF!</v>
      </c>
      <c r="AE54" s="34"/>
      <c r="AF54" s="34"/>
      <c r="AG54" s="34" t="e">
        <f t="shared" si="13"/>
        <v>#REF!</v>
      </c>
      <c r="AH54" s="34" t="e">
        <f t="shared" si="13"/>
        <v>#REF!</v>
      </c>
      <c r="AI54" s="34" t="e">
        <f t="shared" si="13"/>
        <v>#REF!</v>
      </c>
      <c r="AJ54" s="34" t="e">
        <f t="shared" si="13"/>
        <v>#REF!</v>
      </c>
      <c r="AK54" s="34" t="e">
        <f t="shared" si="13"/>
        <v>#REF!</v>
      </c>
      <c r="AL54" s="34" t="e">
        <f t="shared" si="13"/>
        <v>#REF!</v>
      </c>
      <c r="AM54" s="34"/>
      <c r="AN54" s="34"/>
      <c r="AO54" s="34"/>
      <c r="AP54" s="34"/>
      <c r="AQ54" s="34"/>
      <c r="AR54" s="34"/>
      <c r="AS54" s="34"/>
      <c r="AT54" s="34"/>
      <c r="AU54" s="34"/>
      <c r="AV54" s="34"/>
      <c r="AW54" s="34"/>
      <c r="AX54" s="34"/>
      <c r="AY54" s="34"/>
      <c r="AZ54" s="34"/>
      <c r="BA54" s="34"/>
      <c r="BB54" s="34" t="e">
        <f t="shared" si="13"/>
        <v>#REF!</v>
      </c>
      <c r="BC54" s="34"/>
      <c r="BD54" s="34"/>
      <c r="BE54" s="34"/>
      <c r="BF54" s="34"/>
      <c r="BG54" s="34"/>
      <c r="BH54" s="34"/>
      <c r="BI54" s="34"/>
      <c r="BJ54" s="34"/>
      <c r="BK54" s="34"/>
      <c r="BL54" s="34" t="e">
        <f t="shared" si="13"/>
        <v>#REF!</v>
      </c>
      <c r="BM54" s="34" t="e">
        <f t="shared" si="13"/>
        <v>#REF!</v>
      </c>
      <c r="BN54" s="34" t="e">
        <f t="shared" si="13"/>
        <v>#REF!</v>
      </c>
      <c r="BO54" s="34" t="e">
        <f t="shared" ref="BO54:BQ55" si="14">BO15-(BO15*0.2)</f>
        <v>#REF!</v>
      </c>
      <c r="BP54" s="34" t="e">
        <f t="shared" si="14"/>
        <v>#REF!</v>
      </c>
      <c r="BQ54" s="34" t="e">
        <f t="shared" si="14"/>
        <v>#REF!</v>
      </c>
      <c r="BR54" s="32"/>
      <c r="BS54" s="32"/>
      <c r="BT54" s="32"/>
      <c r="BU54" s="32"/>
      <c r="BV54" s="32"/>
      <c r="BW54" s="32"/>
      <c r="BX54" s="32"/>
      <c r="BY54" s="32"/>
      <c r="BZ54" s="32"/>
      <c r="CA54" s="32"/>
      <c r="CB54" s="32"/>
      <c r="CC54" s="32"/>
    </row>
    <row r="55" spans="1:81" s="9" customFormat="1" ht="12" hidden="1" customHeight="1" x14ac:dyDescent="0.2">
      <c r="A55" s="8">
        <v>2</v>
      </c>
      <c r="B55" s="34"/>
      <c r="C55" s="34" t="e">
        <f t="shared" si="13"/>
        <v>#REF!</v>
      </c>
      <c r="D55" s="34"/>
      <c r="E55" s="34"/>
      <c r="F55" s="34" t="e">
        <f t="shared" si="13"/>
        <v>#REF!</v>
      </c>
      <c r="G55" s="34"/>
      <c r="H55" s="34" t="e">
        <f t="shared" si="13"/>
        <v>#REF!</v>
      </c>
      <c r="I55" s="34"/>
      <c r="J55" s="34" t="e">
        <f t="shared" si="13"/>
        <v>#REF!</v>
      </c>
      <c r="K55" s="34"/>
      <c r="L55" s="34"/>
      <c r="M55" s="34"/>
      <c r="N55" s="34"/>
      <c r="O55" s="34"/>
      <c r="P55" s="34" t="e">
        <f t="shared" si="13"/>
        <v>#REF!</v>
      </c>
      <c r="Q55" s="34"/>
      <c r="R55" s="34"/>
      <c r="S55" s="34" t="e">
        <f t="shared" si="13"/>
        <v>#REF!</v>
      </c>
      <c r="T55" s="34" t="e">
        <f t="shared" si="13"/>
        <v>#REF!</v>
      </c>
      <c r="U55" s="34" t="e">
        <f t="shared" si="13"/>
        <v>#REF!</v>
      </c>
      <c r="V55" s="34"/>
      <c r="W55" s="34"/>
      <c r="X55" s="34"/>
      <c r="Y55" s="34" t="e">
        <f t="shared" si="13"/>
        <v>#REF!</v>
      </c>
      <c r="Z55" s="34" t="e">
        <f t="shared" si="13"/>
        <v>#REF!</v>
      </c>
      <c r="AA55" s="34" t="e">
        <f t="shared" si="13"/>
        <v>#REF!</v>
      </c>
      <c r="AB55" s="34" t="e">
        <f t="shared" si="13"/>
        <v>#REF!</v>
      </c>
      <c r="AC55" s="34"/>
      <c r="AD55" s="34" t="e">
        <f t="shared" si="13"/>
        <v>#REF!</v>
      </c>
      <c r="AE55" s="34"/>
      <c r="AF55" s="34"/>
      <c r="AG55" s="34" t="e">
        <f t="shared" si="13"/>
        <v>#REF!</v>
      </c>
      <c r="AH55" s="34" t="e">
        <f t="shared" si="13"/>
        <v>#REF!</v>
      </c>
      <c r="AI55" s="34" t="e">
        <f t="shared" si="13"/>
        <v>#REF!</v>
      </c>
      <c r="AJ55" s="34" t="e">
        <f t="shared" si="13"/>
        <v>#REF!</v>
      </c>
      <c r="AK55" s="34" t="e">
        <f t="shared" si="13"/>
        <v>#REF!</v>
      </c>
      <c r="AL55" s="34" t="e">
        <f t="shared" si="13"/>
        <v>#REF!</v>
      </c>
      <c r="AM55" s="34"/>
      <c r="AN55" s="34"/>
      <c r="AO55" s="34"/>
      <c r="AP55" s="34"/>
      <c r="AQ55" s="34"/>
      <c r="AR55" s="34"/>
      <c r="AS55" s="34"/>
      <c r="AT55" s="34"/>
      <c r="AU55" s="34"/>
      <c r="AV55" s="34"/>
      <c r="AW55" s="34"/>
      <c r="AX55" s="34"/>
      <c r="AY55" s="34"/>
      <c r="AZ55" s="34"/>
      <c r="BA55" s="34"/>
      <c r="BB55" s="34" t="e">
        <f t="shared" si="13"/>
        <v>#REF!</v>
      </c>
      <c r="BC55" s="34"/>
      <c r="BD55" s="34"/>
      <c r="BE55" s="34"/>
      <c r="BF55" s="34"/>
      <c r="BG55" s="34"/>
      <c r="BH55" s="34"/>
      <c r="BI55" s="34"/>
      <c r="BJ55" s="34"/>
      <c r="BK55" s="34"/>
      <c r="BL55" s="34" t="e">
        <f t="shared" si="13"/>
        <v>#REF!</v>
      </c>
      <c r="BM55" s="34" t="e">
        <f t="shared" si="13"/>
        <v>#REF!</v>
      </c>
      <c r="BN55" s="34" t="e">
        <f t="shared" si="13"/>
        <v>#REF!</v>
      </c>
      <c r="BO55" s="34" t="e">
        <f t="shared" si="14"/>
        <v>#REF!</v>
      </c>
      <c r="BP55" s="34" t="e">
        <f t="shared" si="14"/>
        <v>#REF!</v>
      </c>
      <c r="BQ55" s="34" t="e">
        <f t="shared" si="14"/>
        <v>#REF!</v>
      </c>
      <c r="BR55" s="32"/>
      <c r="BS55" s="32"/>
      <c r="BT55" s="32"/>
      <c r="BU55" s="32"/>
      <c r="BV55" s="32"/>
      <c r="BW55" s="32"/>
      <c r="BX55" s="32"/>
      <c r="BY55" s="32"/>
      <c r="BZ55" s="32"/>
      <c r="CA55" s="32"/>
      <c r="CB55" s="32"/>
      <c r="CC55" s="32"/>
    </row>
    <row r="56" spans="1:81" s="36" customFormat="1" ht="12" hidden="1" customHeight="1" x14ac:dyDescent="0.2">
      <c r="A56" s="34" t="s">
        <v>5</v>
      </c>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2"/>
      <c r="BS56" s="32"/>
      <c r="BT56" s="32"/>
      <c r="BU56" s="32"/>
      <c r="BV56" s="32"/>
      <c r="BW56" s="32"/>
      <c r="BX56" s="32"/>
      <c r="BY56" s="32"/>
      <c r="BZ56" s="32"/>
      <c r="CA56" s="32"/>
      <c r="CB56" s="32"/>
      <c r="CC56" s="32"/>
    </row>
    <row r="57" spans="1:81" s="9" customFormat="1" ht="12" hidden="1" customHeight="1" x14ac:dyDescent="0.2">
      <c r="A57" s="8" t="s">
        <v>37</v>
      </c>
      <c r="B57" s="34"/>
      <c r="C57" s="34" t="e">
        <f t="shared" ref="C57:BN58" si="15">C18-(C18*0.2)</f>
        <v>#REF!</v>
      </c>
      <c r="D57" s="34"/>
      <c r="E57" s="34"/>
      <c r="F57" s="34" t="e">
        <f t="shared" si="15"/>
        <v>#REF!</v>
      </c>
      <c r="G57" s="34"/>
      <c r="H57" s="34" t="e">
        <f t="shared" si="15"/>
        <v>#REF!</v>
      </c>
      <c r="I57" s="34"/>
      <c r="J57" s="34" t="e">
        <f t="shared" si="15"/>
        <v>#REF!</v>
      </c>
      <c r="K57" s="34"/>
      <c r="L57" s="34"/>
      <c r="M57" s="34"/>
      <c r="N57" s="34"/>
      <c r="O57" s="34"/>
      <c r="P57" s="34" t="e">
        <f t="shared" si="15"/>
        <v>#REF!</v>
      </c>
      <c r="Q57" s="34"/>
      <c r="R57" s="34"/>
      <c r="S57" s="34" t="e">
        <f t="shared" si="15"/>
        <v>#REF!</v>
      </c>
      <c r="T57" s="34" t="e">
        <f t="shared" si="15"/>
        <v>#REF!</v>
      </c>
      <c r="U57" s="34" t="e">
        <f t="shared" si="15"/>
        <v>#REF!</v>
      </c>
      <c r="V57" s="34"/>
      <c r="W57" s="34"/>
      <c r="X57" s="34"/>
      <c r="Y57" s="34" t="e">
        <f t="shared" si="15"/>
        <v>#REF!</v>
      </c>
      <c r="Z57" s="34" t="e">
        <f t="shared" si="15"/>
        <v>#REF!</v>
      </c>
      <c r="AA57" s="34" t="e">
        <f t="shared" si="15"/>
        <v>#REF!</v>
      </c>
      <c r="AB57" s="34" t="e">
        <f t="shared" si="15"/>
        <v>#REF!</v>
      </c>
      <c r="AC57" s="34"/>
      <c r="AD57" s="34" t="e">
        <f t="shared" si="15"/>
        <v>#REF!</v>
      </c>
      <c r="AE57" s="34"/>
      <c r="AF57" s="34"/>
      <c r="AG57" s="34" t="e">
        <f t="shared" si="15"/>
        <v>#REF!</v>
      </c>
      <c r="AH57" s="34" t="e">
        <f t="shared" si="15"/>
        <v>#REF!</v>
      </c>
      <c r="AI57" s="34" t="e">
        <f t="shared" si="15"/>
        <v>#REF!</v>
      </c>
      <c r="AJ57" s="34" t="e">
        <f t="shared" si="15"/>
        <v>#REF!</v>
      </c>
      <c r="AK57" s="34" t="e">
        <f t="shared" si="15"/>
        <v>#REF!</v>
      </c>
      <c r="AL57" s="34" t="e">
        <f t="shared" si="15"/>
        <v>#REF!</v>
      </c>
      <c r="AM57" s="34"/>
      <c r="AN57" s="34"/>
      <c r="AO57" s="34"/>
      <c r="AP57" s="34"/>
      <c r="AQ57" s="34"/>
      <c r="AR57" s="34"/>
      <c r="AS57" s="34"/>
      <c r="AT57" s="34"/>
      <c r="AU57" s="34"/>
      <c r="AV57" s="34"/>
      <c r="AW57" s="34"/>
      <c r="AX57" s="34"/>
      <c r="AY57" s="34"/>
      <c r="AZ57" s="34"/>
      <c r="BA57" s="34"/>
      <c r="BB57" s="34" t="e">
        <f t="shared" si="15"/>
        <v>#REF!</v>
      </c>
      <c r="BC57" s="34"/>
      <c r="BD57" s="34"/>
      <c r="BE57" s="34"/>
      <c r="BF57" s="34"/>
      <c r="BG57" s="34"/>
      <c r="BH57" s="34"/>
      <c r="BI57" s="34"/>
      <c r="BJ57" s="34"/>
      <c r="BK57" s="34"/>
      <c r="BL57" s="34" t="e">
        <f t="shared" si="15"/>
        <v>#REF!</v>
      </c>
      <c r="BM57" s="34" t="e">
        <f t="shared" si="15"/>
        <v>#REF!</v>
      </c>
      <c r="BN57" s="34" t="e">
        <f t="shared" si="15"/>
        <v>#REF!</v>
      </c>
      <c r="BO57" s="34" t="e">
        <f t="shared" ref="BO57:BQ58" si="16">BO18-(BO18*0.2)</f>
        <v>#REF!</v>
      </c>
      <c r="BP57" s="34" t="e">
        <f t="shared" si="16"/>
        <v>#REF!</v>
      </c>
      <c r="BQ57" s="34" t="e">
        <f t="shared" si="16"/>
        <v>#REF!</v>
      </c>
      <c r="BR57" s="32"/>
      <c r="BS57" s="32"/>
      <c r="BT57" s="32"/>
      <c r="BU57" s="32"/>
      <c r="BV57" s="32"/>
      <c r="BW57" s="32"/>
      <c r="BX57" s="32"/>
      <c r="BY57" s="32"/>
      <c r="BZ57" s="32"/>
      <c r="CA57" s="32"/>
      <c r="CB57" s="32"/>
      <c r="CC57" s="32"/>
    </row>
    <row r="58" spans="1:81" s="9" customFormat="1" ht="12" hidden="1" customHeight="1" x14ac:dyDescent="0.2">
      <c r="A58" s="8">
        <v>2</v>
      </c>
      <c r="B58" s="34"/>
      <c r="C58" s="34" t="e">
        <f t="shared" si="15"/>
        <v>#REF!</v>
      </c>
      <c r="D58" s="34"/>
      <c r="E58" s="34"/>
      <c r="F58" s="34" t="e">
        <f t="shared" si="15"/>
        <v>#REF!</v>
      </c>
      <c r="G58" s="34"/>
      <c r="H58" s="34" t="e">
        <f t="shared" si="15"/>
        <v>#REF!</v>
      </c>
      <c r="I58" s="34"/>
      <c r="J58" s="34" t="e">
        <f t="shared" si="15"/>
        <v>#REF!</v>
      </c>
      <c r="K58" s="34"/>
      <c r="L58" s="34"/>
      <c r="M58" s="34"/>
      <c r="N58" s="34"/>
      <c r="O58" s="34"/>
      <c r="P58" s="34" t="e">
        <f t="shared" si="15"/>
        <v>#REF!</v>
      </c>
      <c r="Q58" s="34"/>
      <c r="R58" s="34"/>
      <c r="S58" s="34" t="e">
        <f t="shared" si="15"/>
        <v>#REF!</v>
      </c>
      <c r="T58" s="34" t="e">
        <f t="shared" si="15"/>
        <v>#REF!</v>
      </c>
      <c r="U58" s="34" t="e">
        <f t="shared" si="15"/>
        <v>#REF!</v>
      </c>
      <c r="V58" s="34"/>
      <c r="W58" s="34"/>
      <c r="X58" s="34"/>
      <c r="Y58" s="34" t="e">
        <f t="shared" si="15"/>
        <v>#REF!</v>
      </c>
      <c r="Z58" s="34" t="e">
        <f t="shared" si="15"/>
        <v>#REF!</v>
      </c>
      <c r="AA58" s="34" t="e">
        <f t="shared" si="15"/>
        <v>#REF!</v>
      </c>
      <c r="AB58" s="34" t="e">
        <f t="shared" si="15"/>
        <v>#REF!</v>
      </c>
      <c r="AC58" s="34"/>
      <c r="AD58" s="34" t="e">
        <f t="shared" si="15"/>
        <v>#REF!</v>
      </c>
      <c r="AE58" s="34"/>
      <c r="AF58" s="34"/>
      <c r="AG58" s="34" t="e">
        <f t="shared" si="15"/>
        <v>#REF!</v>
      </c>
      <c r="AH58" s="34" t="e">
        <f t="shared" si="15"/>
        <v>#REF!</v>
      </c>
      <c r="AI58" s="34" t="e">
        <f t="shared" si="15"/>
        <v>#REF!</v>
      </c>
      <c r="AJ58" s="34" t="e">
        <f t="shared" si="15"/>
        <v>#REF!</v>
      </c>
      <c r="AK58" s="34" t="e">
        <f t="shared" si="15"/>
        <v>#REF!</v>
      </c>
      <c r="AL58" s="34" t="e">
        <f t="shared" si="15"/>
        <v>#REF!</v>
      </c>
      <c r="AM58" s="34"/>
      <c r="AN58" s="34"/>
      <c r="AO58" s="34"/>
      <c r="AP58" s="34"/>
      <c r="AQ58" s="34"/>
      <c r="AR58" s="34"/>
      <c r="AS58" s="34"/>
      <c r="AT58" s="34"/>
      <c r="AU58" s="34"/>
      <c r="AV58" s="34"/>
      <c r="AW58" s="34"/>
      <c r="AX58" s="34"/>
      <c r="AY58" s="34"/>
      <c r="AZ58" s="34"/>
      <c r="BA58" s="34"/>
      <c r="BB58" s="34" t="e">
        <f t="shared" si="15"/>
        <v>#REF!</v>
      </c>
      <c r="BC58" s="34"/>
      <c r="BD58" s="34"/>
      <c r="BE58" s="34"/>
      <c r="BF58" s="34"/>
      <c r="BG58" s="34"/>
      <c r="BH58" s="34"/>
      <c r="BI58" s="34"/>
      <c r="BJ58" s="34"/>
      <c r="BK58" s="34"/>
      <c r="BL58" s="34" t="e">
        <f t="shared" si="15"/>
        <v>#REF!</v>
      </c>
      <c r="BM58" s="34" t="e">
        <f t="shared" si="15"/>
        <v>#REF!</v>
      </c>
      <c r="BN58" s="34" t="e">
        <f t="shared" si="15"/>
        <v>#REF!</v>
      </c>
      <c r="BO58" s="34" t="e">
        <f t="shared" si="16"/>
        <v>#REF!</v>
      </c>
      <c r="BP58" s="34" t="e">
        <f t="shared" si="16"/>
        <v>#REF!</v>
      </c>
      <c r="BQ58" s="34" t="e">
        <f t="shared" si="16"/>
        <v>#REF!</v>
      </c>
      <c r="BR58" s="32"/>
      <c r="BS58" s="32"/>
      <c r="BT58" s="32"/>
      <c r="BU58" s="32"/>
      <c r="BV58" s="32"/>
      <c r="BW58" s="32"/>
      <c r="BX58" s="32"/>
      <c r="BY58" s="32"/>
      <c r="BZ58" s="32"/>
      <c r="CA58" s="32"/>
      <c r="CB58" s="32"/>
      <c r="CC58" s="32"/>
    </row>
    <row r="59" spans="1:81" s="36" customFormat="1" ht="12" hidden="1" customHeight="1" x14ac:dyDescent="0.2">
      <c r="A59" s="34" t="s">
        <v>6</v>
      </c>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2"/>
      <c r="BS59" s="32"/>
      <c r="BT59" s="32"/>
      <c r="BU59" s="32"/>
      <c r="BV59" s="32"/>
      <c r="BW59" s="32"/>
      <c r="BX59" s="32"/>
      <c r="BY59" s="32"/>
      <c r="BZ59" s="32"/>
      <c r="CA59" s="32"/>
      <c r="CB59" s="32"/>
      <c r="CC59" s="32"/>
    </row>
    <row r="60" spans="1:81" s="9" customFormat="1" ht="12" hidden="1" customHeight="1" x14ac:dyDescent="0.2">
      <c r="A60" s="8" t="s">
        <v>14</v>
      </c>
      <c r="B60" s="34"/>
      <c r="C60" s="34" t="e">
        <f t="shared" ref="C60:BN60" si="17">C21-(C21*0.2)</f>
        <v>#REF!</v>
      </c>
      <c r="D60" s="34"/>
      <c r="E60" s="34"/>
      <c r="F60" s="34" t="e">
        <f t="shared" si="17"/>
        <v>#REF!</v>
      </c>
      <c r="G60" s="34"/>
      <c r="H60" s="34" t="e">
        <f t="shared" si="17"/>
        <v>#REF!</v>
      </c>
      <c r="I60" s="34"/>
      <c r="J60" s="34" t="e">
        <f t="shared" si="17"/>
        <v>#REF!</v>
      </c>
      <c r="K60" s="34"/>
      <c r="L60" s="34"/>
      <c r="M60" s="34"/>
      <c r="N60" s="34"/>
      <c r="O60" s="34"/>
      <c r="P60" s="34" t="e">
        <f t="shared" si="17"/>
        <v>#REF!</v>
      </c>
      <c r="Q60" s="34"/>
      <c r="R60" s="34"/>
      <c r="S60" s="34" t="e">
        <f t="shared" si="17"/>
        <v>#REF!</v>
      </c>
      <c r="T60" s="34" t="e">
        <f t="shared" si="17"/>
        <v>#REF!</v>
      </c>
      <c r="U60" s="34" t="e">
        <f t="shared" si="17"/>
        <v>#REF!</v>
      </c>
      <c r="V60" s="34"/>
      <c r="W60" s="34"/>
      <c r="X60" s="34"/>
      <c r="Y60" s="34" t="e">
        <f t="shared" si="17"/>
        <v>#REF!</v>
      </c>
      <c r="Z60" s="34" t="e">
        <f t="shared" si="17"/>
        <v>#REF!</v>
      </c>
      <c r="AA60" s="34" t="e">
        <f t="shared" si="17"/>
        <v>#REF!</v>
      </c>
      <c r="AB60" s="34" t="e">
        <f t="shared" si="17"/>
        <v>#REF!</v>
      </c>
      <c r="AC60" s="34"/>
      <c r="AD60" s="34" t="e">
        <f t="shared" si="17"/>
        <v>#REF!</v>
      </c>
      <c r="AE60" s="34"/>
      <c r="AF60" s="34"/>
      <c r="AG60" s="34" t="e">
        <f t="shared" si="17"/>
        <v>#REF!</v>
      </c>
      <c r="AH60" s="34" t="e">
        <f t="shared" si="17"/>
        <v>#REF!</v>
      </c>
      <c r="AI60" s="34" t="e">
        <f t="shared" si="17"/>
        <v>#REF!</v>
      </c>
      <c r="AJ60" s="34" t="e">
        <f t="shared" si="17"/>
        <v>#REF!</v>
      </c>
      <c r="AK60" s="34" t="e">
        <f t="shared" si="17"/>
        <v>#REF!</v>
      </c>
      <c r="AL60" s="34" t="e">
        <f t="shared" si="17"/>
        <v>#REF!</v>
      </c>
      <c r="AM60" s="34"/>
      <c r="AN60" s="34"/>
      <c r="AO60" s="34"/>
      <c r="AP60" s="34"/>
      <c r="AQ60" s="34"/>
      <c r="AR60" s="34"/>
      <c r="AS60" s="34"/>
      <c r="AT60" s="34"/>
      <c r="AU60" s="34"/>
      <c r="AV60" s="34"/>
      <c r="AW60" s="34"/>
      <c r="AX60" s="34"/>
      <c r="AY60" s="34"/>
      <c r="AZ60" s="34"/>
      <c r="BA60" s="34"/>
      <c r="BB60" s="34" t="e">
        <f t="shared" si="17"/>
        <v>#REF!</v>
      </c>
      <c r="BC60" s="34"/>
      <c r="BD60" s="34"/>
      <c r="BE60" s="34"/>
      <c r="BF60" s="34"/>
      <c r="BG60" s="34"/>
      <c r="BH60" s="34"/>
      <c r="BI60" s="34"/>
      <c r="BJ60" s="34"/>
      <c r="BK60" s="34"/>
      <c r="BL60" s="34" t="e">
        <f t="shared" si="17"/>
        <v>#REF!</v>
      </c>
      <c r="BM60" s="34" t="e">
        <f t="shared" si="17"/>
        <v>#REF!</v>
      </c>
      <c r="BN60" s="34" t="e">
        <f t="shared" si="17"/>
        <v>#REF!</v>
      </c>
      <c r="BO60" s="34" t="e">
        <f t="shared" ref="BO60:BQ60" si="18">BO21-(BO21*0.2)</f>
        <v>#REF!</v>
      </c>
      <c r="BP60" s="34" t="e">
        <f t="shared" si="18"/>
        <v>#REF!</v>
      </c>
      <c r="BQ60" s="34" t="e">
        <f t="shared" si="18"/>
        <v>#REF!</v>
      </c>
      <c r="BR60" s="32"/>
      <c r="BS60" s="32"/>
      <c r="BT60" s="32"/>
      <c r="BU60" s="32"/>
      <c r="BV60" s="32"/>
      <c r="BW60" s="32"/>
      <c r="BX60" s="32"/>
      <c r="BY60" s="32"/>
      <c r="BZ60" s="32"/>
      <c r="CA60" s="32"/>
      <c r="CB60" s="32"/>
      <c r="CC60" s="32"/>
    </row>
    <row r="61" spans="1:81" s="36" customFormat="1" ht="12" hidden="1" customHeight="1" x14ac:dyDescent="0.2">
      <c r="A61" s="34" t="s">
        <v>7</v>
      </c>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2"/>
      <c r="BS61" s="32"/>
      <c r="BT61" s="32"/>
      <c r="BU61" s="32"/>
      <c r="BV61" s="32"/>
      <c r="BW61" s="32"/>
      <c r="BX61" s="32"/>
      <c r="BY61" s="32"/>
      <c r="BZ61" s="32"/>
      <c r="CA61" s="32"/>
      <c r="CB61" s="32"/>
      <c r="CC61" s="32"/>
    </row>
    <row r="62" spans="1:81" s="9" customFormat="1" ht="12" hidden="1" customHeight="1" x14ac:dyDescent="0.2">
      <c r="A62" s="8" t="s">
        <v>14</v>
      </c>
      <c r="B62" s="34"/>
      <c r="C62" s="34" t="e">
        <f t="shared" ref="C62:BN62" si="19">C23-(C23*0.2)</f>
        <v>#REF!</v>
      </c>
      <c r="D62" s="34"/>
      <c r="E62" s="34"/>
      <c r="F62" s="34" t="e">
        <f t="shared" si="19"/>
        <v>#REF!</v>
      </c>
      <c r="G62" s="34"/>
      <c r="H62" s="34" t="e">
        <f t="shared" si="19"/>
        <v>#REF!</v>
      </c>
      <c r="I62" s="34"/>
      <c r="J62" s="34" t="e">
        <f t="shared" si="19"/>
        <v>#REF!</v>
      </c>
      <c r="K62" s="34"/>
      <c r="L62" s="34"/>
      <c r="M62" s="34"/>
      <c r="N62" s="34"/>
      <c r="O62" s="34"/>
      <c r="P62" s="34" t="e">
        <f t="shared" si="19"/>
        <v>#REF!</v>
      </c>
      <c r="Q62" s="34"/>
      <c r="R62" s="34"/>
      <c r="S62" s="34" t="e">
        <f t="shared" si="19"/>
        <v>#REF!</v>
      </c>
      <c r="T62" s="34" t="e">
        <f t="shared" si="19"/>
        <v>#REF!</v>
      </c>
      <c r="U62" s="34" t="e">
        <f t="shared" si="19"/>
        <v>#REF!</v>
      </c>
      <c r="V62" s="34"/>
      <c r="W62" s="34"/>
      <c r="X62" s="34"/>
      <c r="Y62" s="34" t="e">
        <f t="shared" si="19"/>
        <v>#REF!</v>
      </c>
      <c r="Z62" s="34" t="e">
        <f t="shared" si="19"/>
        <v>#REF!</v>
      </c>
      <c r="AA62" s="34" t="e">
        <f t="shared" si="19"/>
        <v>#REF!</v>
      </c>
      <c r="AB62" s="34" t="e">
        <f t="shared" si="19"/>
        <v>#REF!</v>
      </c>
      <c r="AC62" s="34"/>
      <c r="AD62" s="34" t="e">
        <f t="shared" si="19"/>
        <v>#REF!</v>
      </c>
      <c r="AE62" s="34"/>
      <c r="AF62" s="34"/>
      <c r="AG62" s="34" t="e">
        <f t="shared" si="19"/>
        <v>#REF!</v>
      </c>
      <c r="AH62" s="34" t="e">
        <f t="shared" si="19"/>
        <v>#REF!</v>
      </c>
      <c r="AI62" s="34" t="e">
        <f t="shared" si="19"/>
        <v>#REF!</v>
      </c>
      <c r="AJ62" s="34" t="e">
        <f t="shared" si="19"/>
        <v>#REF!</v>
      </c>
      <c r="AK62" s="34" t="e">
        <f t="shared" si="19"/>
        <v>#REF!</v>
      </c>
      <c r="AL62" s="34" t="e">
        <f t="shared" si="19"/>
        <v>#REF!</v>
      </c>
      <c r="AM62" s="34"/>
      <c r="AN62" s="34"/>
      <c r="AO62" s="34"/>
      <c r="AP62" s="34"/>
      <c r="AQ62" s="34"/>
      <c r="AR62" s="34"/>
      <c r="AS62" s="34"/>
      <c r="AT62" s="34"/>
      <c r="AU62" s="34"/>
      <c r="AV62" s="34"/>
      <c r="AW62" s="34"/>
      <c r="AX62" s="34"/>
      <c r="AY62" s="34"/>
      <c r="AZ62" s="34"/>
      <c r="BA62" s="34"/>
      <c r="BB62" s="34" t="e">
        <f t="shared" si="19"/>
        <v>#REF!</v>
      </c>
      <c r="BC62" s="34"/>
      <c r="BD62" s="34"/>
      <c r="BE62" s="34"/>
      <c r="BF62" s="34"/>
      <c r="BG62" s="34"/>
      <c r="BH62" s="34"/>
      <c r="BI62" s="34"/>
      <c r="BJ62" s="34"/>
      <c r="BK62" s="34"/>
      <c r="BL62" s="34" t="e">
        <f t="shared" si="19"/>
        <v>#REF!</v>
      </c>
      <c r="BM62" s="34" t="e">
        <f t="shared" si="19"/>
        <v>#REF!</v>
      </c>
      <c r="BN62" s="34" t="e">
        <f t="shared" si="19"/>
        <v>#REF!</v>
      </c>
      <c r="BO62" s="34" t="e">
        <f t="shared" ref="BO62:BQ62" si="20">BO23-(BO23*0.2)</f>
        <v>#REF!</v>
      </c>
      <c r="BP62" s="34" t="e">
        <f t="shared" si="20"/>
        <v>#REF!</v>
      </c>
      <c r="BQ62" s="34" t="e">
        <f t="shared" si="20"/>
        <v>#REF!</v>
      </c>
      <c r="BR62" s="32"/>
      <c r="BS62" s="32"/>
      <c r="BT62" s="32"/>
      <c r="BU62" s="32"/>
      <c r="BV62" s="32"/>
      <c r="BW62" s="32"/>
      <c r="BX62" s="32"/>
      <c r="BY62" s="32"/>
      <c r="BZ62" s="32"/>
      <c r="CA62" s="32"/>
      <c r="CB62" s="32"/>
      <c r="CC62" s="32"/>
    </row>
    <row r="63" spans="1:81" s="36" customFormat="1" ht="12" hidden="1" customHeight="1" x14ac:dyDescent="0.2">
      <c r="A63" s="34" t="s">
        <v>8</v>
      </c>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2"/>
      <c r="BS63" s="32"/>
      <c r="BT63" s="32"/>
      <c r="BU63" s="32"/>
      <c r="BV63" s="32"/>
      <c r="BW63" s="32"/>
      <c r="BX63" s="32"/>
      <c r="BY63" s="32"/>
      <c r="BZ63" s="32"/>
      <c r="CA63" s="32"/>
      <c r="CB63" s="32"/>
      <c r="CC63" s="32"/>
    </row>
    <row r="64" spans="1:81" s="9" customFormat="1" ht="12" hidden="1" customHeight="1" x14ac:dyDescent="0.2">
      <c r="A64" s="8" t="s">
        <v>13</v>
      </c>
      <c r="B64" s="34"/>
      <c r="C64" s="34" t="e">
        <f t="shared" ref="C64:BN64" si="21">C25-(C25*0.2)</f>
        <v>#REF!</v>
      </c>
      <c r="D64" s="34"/>
      <c r="E64" s="34"/>
      <c r="F64" s="34" t="e">
        <f t="shared" si="21"/>
        <v>#REF!</v>
      </c>
      <c r="G64" s="34"/>
      <c r="H64" s="34" t="e">
        <f t="shared" si="21"/>
        <v>#REF!</v>
      </c>
      <c r="I64" s="34"/>
      <c r="J64" s="34" t="e">
        <f t="shared" si="21"/>
        <v>#REF!</v>
      </c>
      <c r="K64" s="34"/>
      <c r="L64" s="34"/>
      <c r="M64" s="34"/>
      <c r="N64" s="34"/>
      <c r="O64" s="34"/>
      <c r="P64" s="34" t="e">
        <f t="shared" si="21"/>
        <v>#REF!</v>
      </c>
      <c r="Q64" s="34"/>
      <c r="R64" s="34"/>
      <c r="S64" s="34" t="e">
        <f t="shared" si="21"/>
        <v>#REF!</v>
      </c>
      <c r="T64" s="34" t="e">
        <f t="shared" si="21"/>
        <v>#REF!</v>
      </c>
      <c r="U64" s="34" t="e">
        <f t="shared" si="21"/>
        <v>#REF!</v>
      </c>
      <c r="V64" s="34"/>
      <c r="W64" s="34"/>
      <c r="X64" s="34"/>
      <c r="Y64" s="34" t="e">
        <f t="shared" si="21"/>
        <v>#REF!</v>
      </c>
      <c r="Z64" s="34" t="e">
        <f t="shared" si="21"/>
        <v>#REF!</v>
      </c>
      <c r="AA64" s="34" t="e">
        <f t="shared" si="21"/>
        <v>#REF!</v>
      </c>
      <c r="AB64" s="34" t="e">
        <f t="shared" si="21"/>
        <v>#REF!</v>
      </c>
      <c r="AC64" s="34"/>
      <c r="AD64" s="34" t="e">
        <f t="shared" si="21"/>
        <v>#REF!</v>
      </c>
      <c r="AE64" s="34"/>
      <c r="AF64" s="34"/>
      <c r="AG64" s="34" t="e">
        <f t="shared" si="21"/>
        <v>#REF!</v>
      </c>
      <c r="AH64" s="34" t="e">
        <f t="shared" si="21"/>
        <v>#REF!</v>
      </c>
      <c r="AI64" s="34" t="e">
        <f t="shared" si="21"/>
        <v>#REF!</v>
      </c>
      <c r="AJ64" s="34" t="e">
        <f t="shared" si="21"/>
        <v>#REF!</v>
      </c>
      <c r="AK64" s="34" t="e">
        <f t="shared" si="21"/>
        <v>#REF!</v>
      </c>
      <c r="AL64" s="34" t="e">
        <f t="shared" si="21"/>
        <v>#REF!</v>
      </c>
      <c r="AM64" s="34"/>
      <c r="AN64" s="34"/>
      <c r="AO64" s="34"/>
      <c r="AP64" s="34"/>
      <c r="AQ64" s="34"/>
      <c r="AR64" s="34"/>
      <c r="AS64" s="34"/>
      <c r="AT64" s="34"/>
      <c r="AU64" s="34"/>
      <c r="AV64" s="34"/>
      <c r="AW64" s="34"/>
      <c r="AX64" s="34"/>
      <c r="AY64" s="34"/>
      <c r="AZ64" s="34"/>
      <c r="BA64" s="34"/>
      <c r="BB64" s="34" t="e">
        <f t="shared" si="21"/>
        <v>#REF!</v>
      </c>
      <c r="BC64" s="34"/>
      <c r="BD64" s="34"/>
      <c r="BE64" s="34"/>
      <c r="BF64" s="34"/>
      <c r="BG64" s="34"/>
      <c r="BH64" s="34"/>
      <c r="BI64" s="34"/>
      <c r="BJ64" s="34"/>
      <c r="BK64" s="34"/>
      <c r="BL64" s="34" t="e">
        <f t="shared" si="21"/>
        <v>#REF!</v>
      </c>
      <c r="BM64" s="34" t="e">
        <f t="shared" si="21"/>
        <v>#REF!</v>
      </c>
      <c r="BN64" s="34" t="e">
        <f t="shared" si="21"/>
        <v>#REF!</v>
      </c>
      <c r="BO64" s="34" t="e">
        <f t="shared" ref="BO64:BQ64" si="22">BO25-(BO25*0.2)</f>
        <v>#REF!</v>
      </c>
      <c r="BP64" s="34" t="e">
        <f t="shared" si="22"/>
        <v>#REF!</v>
      </c>
      <c r="BQ64" s="34" t="e">
        <f t="shared" si="22"/>
        <v>#REF!</v>
      </c>
      <c r="BR64" s="32"/>
      <c r="BS64" s="32"/>
      <c r="BT64" s="32"/>
      <c r="BU64" s="32"/>
      <c r="BV64" s="32"/>
      <c r="BW64" s="32"/>
      <c r="BX64" s="32"/>
      <c r="BY64" s="32"/>
      <c r="BZ64" s="32"/>
      <c r="CA64" s="32"/>
      <c r="CB64" s="32"/>
      <c r="CC64" s="32"/>
    </row>
    <row r="65" spans="1:81" s="36" customFormat="1" ht="12" hidden="1" customHeight="1" x14ac:dyDescent="0.2">
      <c r="A65" s="34" t="s">
        <v>9</v>
      </c>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2"/>
      <c r="BS65" s="32"/>
      <c r="BT65" s="32"/>
      <c r="BU65" s="32"/>
      <c r="BV65" s="32"/>
      <c r="BW65" s="32"/>
      <c r="BX65" s="32"/>
      <c r="BY65" s="32"/>
      <c r="BZ65" s="32"/>
      <c r="CA65" s="32"/>
      <c r="CB65" s="32"/>
      <c r="CC65" s="32"/>
    </row>
    <row r="66" spans="1:81" s="9" customFormat="1" ht="12" hidden="1" customHeight="1" x14ac:dyDescent="0.2">
      <c r="A66" s="8" t="s">
        <v>15</v>
      </c>
      <c r="B66" s="34"/>
      <c r="C66" s="34" t="e">
        <f t="shared" ref="C66:BN66" si="23">C27-(C27*0.2)</f>
        <v>#REF!</v>
      </c>
      <c r="D66" s="34"/>
      <c r="E66" s="34"/>
      <c r="F66" s="34" t="e">
        <f t="shared" si="23"/>
        <v>#REF!</v>
      </c>
      <c r="G66" s="34"/>
      <c r="H66" s="34" t="e">
        <f t="shared" si="23"/>
        <v>#REF!</v>
      </c>
      <c r="I66" s="34"/>
      <c r="J66" s="34" t="e">
        <f t="shared" si="23"/>
        <v>#REF!</v>
      </c>
      <c r="K66" s="34"/>
      <c r="L66" s="34"/>
      <c r="M66" s="34"/>
      <c r="N66" s="34"/>
      <c r="O66" s="34"/>
      <c r="P66" s="34" t="e">
        <f t="shared" si="23"/>
        <v>#REF!</v>
      </c>
      <c r="Q66" s="34"/>
      <c r="R66" s="34"/>
      <c r="S66" s="34" t="e">
        <f t="shared" si="23"/>
        <v>#REF!</v>
      </c>
      <c r="T66" s="34" t="e">
        <f t="shared" si="23"/>
        <v>#REF!</v>
      </c>
      <c r="U66" s="34" t="e">
        <f t="shared" si="23"/>
        <v>#REF!</v>
      </c>
      <c r="V66" s="34"/>
      <c r="W66" s="34"/>
      <c r="X66" s="34"/>
      <c r="Y66" s="34" t="e">
        <f t="shared" si="23"/>
        <v>#REF!</v>
      </c>
      <c r="Z66" s="34" t="e">
        <f t="shared" si="23"/>
        <v>#REF!</v>
      </c>
      <c r="AA66" s="34" t="e">
        <f t="shared" si="23"/>
        <v>#REF!</v>
      </c>
      <c r="AB66" s="34" t="e">
        <f t="shared" si="23"/>
        <v>#REF!</v>
      </c>
      <c r="AC66" s="34"/>
      <c r="AD66" s="34" t="e">
        <f t="shared" si="23"/>
        <v>#REF!</v>
      </c>
      <c r="AE66" s="34"/>
      <c r="AF66" s="34"/>
      <c r="AG66" s="34" t="e">
        <f t="shared" si="23"/>
        <v>#REF!</v>
      </c>
      <c r="AH66" s="34" t="e">
        <f t="shared" si="23"/>
        <v>#REF!</v>
      </c>
      <c r="AI66" s="34" t="e">
        <f t="shared" si="23"/>
        <v>#REF!</v>
      </c>
      <c r="AJ66" s="34" t="e">
        <f t="shared" si="23"/>
        <v>#REF!</v>
      </c>
      <c r="AK66" s="34" t="e">
        <f t="shared" si="23"/>
        <v>#REF!</v>
      </c>
      <c r="AL66" s="34" t="e">
        <f t="shared" si="23"/>
        <v>#REF!</v>
      </c>
      <c r="AM66" s="34"/>
      <c r="AN66" s="34"/>
      <c r="AO66" s="34"/>
      <c r="AP66" s="34"/>
      <c r="AQ66" s="34"/>
      <c r="AR66" s="34"/>
      <c r="AS66" s="34"/>
      <c r="AT66" s="34"/>
      <c r="AU66" s="34"/>
      <c r="AV66" s="34"/>
      <c r="AW66" s="34"/>
      <c r="AX66" s="34"/>
      <c r="AY66" s="34"/>
      <c r="AZ66" s="34"/>
      <c r="BA66" s="34"/>
      <c r="BB66" s="34" t="e">
        <f t="shared" si="23"/>
        <v>#REF!</v>
      </c>
      <c r="BC66" s="34"/>
      <c r="BD66" s="34"/>
      <c r="BE66" s="34"/>
      <c r="BF66" s="34"/>
      <c r="BG66" s="34"/>
      <c r="BH66" s="34"/>
      <c r="BI66" s="34"/>
      <c r="BJ66" s="34"/>
      <c r="BK66" s="34"/>
      <c r="BL66" s="34" t="e">
        <f t="shared" si="23"/>
        <v>#REF!</v>
      </c>
      <c r="BM66" s="34" t="e">
        <f t="shared" si="23"/>
        <v>#REF!</v>
      </c>
      <c r="BN66" s="34" t="e">
        <f t="shared" si="23"/>
        <v>#REF!</v>
      </c>
      <c r="BO66" s="34" t="e">
        <f t="shared" ref="BO66:BQ66" si="24">BO27-(BO27*0.2)</f>
        <v>#REF!</v>
      </c>
      <c r="BP66" s="34" t="e">
        <f t="shared" si="24"/>
        <v>#REF!</v>
      </c>
      <c r="BQ66" s="34" t="e">
        <f t="shared" si="24"/>
        <v>#REF!</v>
      </c>
      <c r="BR66" s="32"/>
      <c r="BS66" s="32"/>
      <c r="BT66" s="32"/>
      <c r="BU66" s="32"/>
      <c r="BV66" s="32"/>
      <c r="BW66" s="32"/>
      <c r="BX66" s="32"/>
      <c r="BY66" s="32"/>
      <c r="BZ66" s="32"/>
      <c r="CA66" s="32"/>
      <c r="CB66" s="32"/>
      <c r="CC66" s="32"/>
    </row>
    <row r="67" spans="1:81" s="36" customFormat="1" ht="12" hidden="1" customHeight="1" x14ac:dyDescent="0.2">
      <c r="A67" s="34" t="s">
        <v>11</v>
      </c>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2"/>
      <c r="BS67" s="32"/>
      <c r="BT67" s="32"/>
      <c r="BU67" s="32"/>
      <c r="BV67" s="32"/>
      <c r="BW67" s="32"/>
      <c r="BX67" s="32"/>
      <c r="BY67" s="32"/>
      <c r="BZ67" s="32"/>
      <c r="CA67" s="32"/>
      <c r="CB67" s="32"/>
      <c r="CC67" s="32"/>
    </row>
    <row r="68" spans="1:81" s="9" customFormat="1" ht="12" hidden="1" customHeight="1" x14ac:dyDescent="0.2">
      <c r="A68" s="8" t="s">
        <v>37</v>
      </c>
      <c r="B68" s="34"/>
      <c r="C68" s="34">
        <f t="shared" ref="C68:BN69" si="25">C29-(C29*0.2)</f>
        <v>76000</v>
      </c>
      <c r="D68" s="34"/>
      <c r="E68" s="34"/>
      <c r="F68" s="34">
        <f t="shared" si="25"/>
        <v>76000</v>
      </c>
      <c r="G68" s="34"/>
      <c r="H68" s="34">
        <f t="shared" si="25"/>
        <v>76000</v>
      </c>
      <c r="I68" s="34"/>
      <c r="J68" s="34">
        <f t="shared" si="25"/>
        <v>76000</v>
      </c>
      <c r="K68" s="34"/>
      <c r="L68" s="34"/>
      <c r="M68" s="34"/>
      <c r="N68" s="34"/>
      <c r="O68" s="34"/>
      <c r="P68" s="34">
        <f t="shared" si="25"/>
        <v>76000</v>
      </c>
      <c r="Q68" s="34"/>
      <c r="R68" s="34"/>
      <c r="S68" s="34">
        <f t="shared" si="25"/>
        <v>76000</v>
      </c>
      <c r="T68" s="34">
        <f t="shared" si="25"/>
        <v>76000</v>
      </c>
      <c r="U68" s="34">
        <f t="shared" si="25"/>
        <v>76000</v>
      </c>
      <c r="V68" s="34"/>
      <c r="W68" s="34"/>
      <c r="X68" s="34"/>
      <c r="Y68" s="34">
        <f t="shared" si="25"/>
        <v>76000</v>
      </c>
      <c r="Z68" s="34">
        <f t="shared" si="25"/>
        <v>76000</v>
      </c>
      <c r="AA68" s="34">
        <f t="shared" si="25"/>
        <v>76000</v>
      </c>
      <c r="AB68" s="34">
        <f t="shared" si="25"/>
        <v>76000</v>
      </c>
      <c r="AC68" s="34"/>
      <c r="AD68" s="34">
        <f t="shared" si="25"/>
        <v>76000</v>
      </c>
      <c r="AE68" s="34"/>
      <c r="AF68" s="34"/>
      <c r="AG68" s="34">
        <f t="shared" si="25"/>
        <v>76000</v>
      </c>
      <c r="AH68" s="34">
        <f t="shared" si="25"/>
        <v>76000</v>
      </c>
      <c r="AI68" s="34">
        <f t="shared" si="25"/>
        <v>76000</v>
      </c>
      <c r="AJ68" s="34">
        <f t="shared" si="25"/>
        <v>76000</v>
      </c>
      <c r="AK68" s="34">
        <f t="shared" si="25"/>
        <v>76000</v>
      </c>
      <c r="AL68" s="34">
        <f t="shared" si="25"/>
        <v>76000</v>
      </c>
      <c r="AM68" s="34"/>
      <c r="AN68" s="34"/>
      <c r="AO68" s="34"/>
      <c r="AP68" s="34"/>
      <c r="AQ68" s="34"/>
      <c r="AR68" s="34"/>
      <c r="AS68" s="34"/>
      <c r="AT68" s="34"/>
      <c r="AU68" s="34"/>
      <c r="AV68" s="34"/>
      <c r="AW68" s="34"/>
      <c r="AX68" s="34"/>
      <c r="AY68" s="34"/>
      <c r="AZ68" s="34"/>
      <c r="BA68" s="34"/>
      <c r="BB68" s="34">
        <f t="shared" si="25"/>
        <v>76000</v>
      </c>
      <c r="BC68" s="34"/>
      <c r="BD68" s="34"/>
      <c r="BE68" s="34"/>
      <c r="BF68" s="34"/>
      <c r="BG68" s="34"/>
      <c r="BH68" s="34"/>
      <c r="BI68" s="34"/>
      <c r="BJ68" s="34"/>
      <c r="BK68" s="34"/>
      <c r="BL68" s="34">
        <f t="shared" si="25"/>
        <v>76000</v>
      </c>
      <c r="BM68" s="34">
        <f t="shared" si="25"/>
        <v>76000</v>
      </c>
      <c r="BN68" s="34">
        <f t="shared" si="25"/>
        <v>76000</v>
      </c>
      <c r="BO68" s="34">
        <f t="shared" ref="BO68:BQ69" si="26">BO29-(BO29*0.2)</f>
        <v>76000</v>
      </c>
      <c r="BP68" s="34">
        <f t="shared" si="26"/>
        <v>76000</v>
      </c>
      <c r="BQ68" s="34">
        <f t="shared" si="26"/>
        <v>76000</v>
      </c>
      <c r="BR68" s="32"/>
      <c r="BS68" s="32"/>
      <c r="BT68" s="32"/>
      <c r="BU68" s="32"/>
      <c r="BV68" s="32"/>
      <c r="BW68" s="32"/>
      <c r="BX68" s="32"/>
      <c r="BY68" s="32"/>
      <c r="BZ68" s="32"/>
      <c r="CA68" s="32"/>
      <c r="CB68" s="32"/>
      <c r="CC68" s="32"/>
    </row>
    <row r="69" spans="1:81" s="9" customFormat="1" ht="12" hidden="1" customHeight="1" x14ac:dyDescent="0.2">
      <c r="A69" s="8">
        <v>2</v>
      </c>
      <c r="B69" s="34"/>
      <c r="C69" s="34">
        <f t="shared" si="25"/>
        <v>76000</v>
      </c>
      <c r="D69" s="34"/>
      <c r="E69" s="34"/>
      <c r="F69" s="34">
        <f t="shared" si="25"/>
        <v>76000</v>
      </c>
      <c r="G69" s="34"/>
      <c r="H69" s="34">
        <f t="shared" si="25"/>
        <v>76000</v>
      </c>
      <c r="I69" s="34"/>
      <c r="J69" s="34">
        <f t="shared" si="25"/>
        <v>76000</v>
      </c>
      <c r="K69" s="34"/>
      <c r="L69" s="34"/>
      <c r="M69" s="34"/>
      <c r="N69" s="34"/>
      <c r="O69" s="34"/>
      <c r="P69" s="34">
        <f t="shared" si="25"/>
        <v>76000</v>
      </c>
      <c r="Q69" s="34"/>
      <c r="R69" s="34"/>
      <c r="S69" s="34">
        <f t="shared" si="25"/>
        <v>76000</v>
      </c>
      <c r="T69" s="34">
        <f t="shared" si="25"/>
        <v>76000</v>
      </c>
      <c r="U69" s="34">
        <f t="shared" si="25"/>
        <v>76000</v>
      </c>
      <c r="V69" s="34"/>
      <c r="W69" s="34"/>
      <c r="X69" s="34"/>
      <c r="Y69" s="34">
        <f t="shared" si="25"/>
        <v>76000</v>
      </c>
      <c r="Z69" s="34">
        <f t="shared" si="25"/>
        <v>76000</v>
      </c>
      <c r="AA69" s="34">
        <f t="shared" si="25"/>
        <v>76000</v>
      </c>
      <c r="AB69" s="34">
        <f t="shared" si="25"/>
        <v>76000</v>
      </c>
      <c r="AC69" s="34"/>
      <c r="AD69" s="34">
        <f t="shared" si="25"/>
        <v>76000</v>
      </c>
      <c r="AE69" s="34"/>
      <c r="AF69" s="34"/>
      <c r="AG69" s="34">
        <f t="shared" si="25"/>
        <v>76000</v>
      </c>
      <c r="AH69" s="34">
        <f t="shared" si="25"/>
        <v>76000</v>
      </c>
      <c r="AI69" s="34">
        <f t="shared" si="25"/>
        <v>76000</v>
      </c>
      <c r="AJ69" s="34">
        <f t="shared" si="25"/>
        <v>76000</v>
      </c>
      <c r="AK69" s="34">
        <f t="shared" si="25"/>
        <v>76000</v>
      </c>
      <c r="AL69" s="34">
        <f t="shared" si="25"/>
        <v>76000</v>
      </c>
      <c r="AM69" s="34"/>
      <c r="AN69" s="34"/>
      <c r="AO69" s="34"/>
      <c r="AP69" s="34"/>
      <c r="AQ69" s="34"/>
      <c r="AR69" s="34"/>
      <c r="AS69" s="34"/>
      <c r="AT69" s="34"/>
      <c r="AU69" s="34"/>
      <c r="AV69" s="34"/>
      <c r="AW69" s="34"/>
      <c r="AX69" s="34"/>
      <c r="AY69" s="34"/>
      <c r="AZ69" s="34"/>
      <c r="BA69" s="34"/>
      <c r="BB69" s="34">
        <f t="shared" si="25"/>
        <v>76000</v>
      </c>
      <c r="BC69" s="34"/>
      <c r="BD69" s="34"/>
      <c r="BE69" s="34"/>
      <c r="BF69" s="34"/>
      <c r="BG69" s="34"/>
      <c r="BH69" s="34"/>
      <c r="BI69" s="34"/>
      <c r="BJ69" s="34"/>
      <c r="BK69" s="34"/>
      <c r="BL69" s="34">
        <f t="shared" si="25"/>
        <v>76000</v>
      </c>
      <c r="BM69" s="34">
        <f t="shared" si="25"/>
        <v>76000</v>
      </c>
      <c r="BN69" s="34">
        <f t="shared" si="25"/>
        <v>76000</v>
      </c>
      <c r="BO69" s="34">
        <f t="shared" si="26"/>
        <v>76000</v>
      </c>
      <c r="BP69" s="34">
        <f t="shared" si="26"/>
        <v>76000</v>
      </c>
      <c r="BQ69" s="34">
        <f t="shared" si="26"/>
        <v>76000</v>
      </c>
      <c r="BR69" s="32"/>
      <c r="BS69" s="32"/>
      <c r="BT69" s="32"/>
      <c r="BU69" s="32"/>
      <c r="BV69" s="32"/>
      <c r="BW69" s="32"/>
      <c r="BX69" s="32"/>
      <c r="BY69" s="32"/>
      <c r="BZ69" s="32"/>
      <c r="CA69" s="32"/>
      <c r="CB69" s="32"/>
      <c r="CC69" s="32"/>
    </row>
    <row r="70" spans="1:81" s="36" customFormat="1" ht="12" hidden="1" customHeight="1" x14ac:dyDescent="0.2">
      <c r="A70" s="34" t="s">
        <v>10</v>
      </c>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2"/>
      <c r="BS70" s="32"/>
      <c r="BT70" s="32"/>
      <c r="BU70" s="32"/>
      <c r="BV70" s="32"/>
      <c r="BW70" s="32"/>
      <c r="BX70" s="32"/>
      <c r="BY70" s="32"/>
      <c r="BZ70" s="32"/>
      <c r="CA70" s="32"/>
      <c r="CB70" s="32"/>
      <c r="CC70" s="32"/>
    </row>
    <row r="71" spans="1:81" s="9" customFormat="1" ht="12" hidden="1" customHeight="1" x14ac:dyDescent="0.2">
      <c r="A71" s="8" t="s">
        <v>13</v>
      </c>
      <c r="B71" s="34"/>
      <c r="C71" s="34">
        <f t="shared" ref="C71:BN71" si="27">C32-(C32*0.2)</f>
        <v>60000</v>
      </c>
      <c r="D71" s="34"/>
      <c r="E71" s="34"/>
      <c r="F71" s="34">
        <f t="shared" si="27"/>
        <v>60000</v>
      </c>
      <c r="G71" s="34"/>
      <c r="H71" s="34">
        <f t="shared" si="27"/>
        <v>60000</v>
      </c>
      <c r="I71" s="34"/>
      <c r="J71" s="34">
        <f t="shared" si="27"/>
        <v>60000</v>
      </c>
      <c r="K71" s="34"/>
      <c r="L71" s="34"/>
      <c r="M71" s="34"/>
      <c r="N71" s="34"/>
      <c r="O71" s="34"/>
      <c r="P71" s="34">
        <f t="shared" si="27"/>
        <v>60000</v>
      </c>
      <c r="Q71" s="34"/>
      <c r="R71" s="34"/>
      <c r="S71" s="34">
        <f t="shared" si="27"/>
        <v>60000</v>
      </c>
      <c r="T71" s="34">
        <f t="shared" si="27"/>
        <v>60000</v>
      </c>
      <c r="U71" s="34">
        <f t="shared" si="27"/>
        <v>60000</v>
      </c>
      <c r="V71" s="34"/>
      <c r="W71" s="34"/>
      <c r="X71" s="34"/>
      <c r="Y71" s="34">
        <f t="shared" si="27"/>
        <v>60000</v>
      </c>
      <c r="Z71" s="34">
        <f t="shared" si="27"/>
        <v>60000</v>
      </c>
      <c r="AA71" s="34">
        <f t="shared" si="27"/>
        <v>60000</v>
      </c>
      <c r="AB71" s="34">
        <f t="shared" si="27"/>
        <v>60000</v>
      </c>
      <c r="AC71" s="34"/>
      <c r="AD71" s="34">
        <f t="shared" si="27"/>
        <v>60000</v>
      </c>
      <c r="AE71" s="34"/>
      <c r="AF71" s="34"/>
      <c r="AG71" s="34">
        <f t="shared" si="27"/>
        <v>60000</v>
      </c>
      <c r="AH71" s="34">
        <f t="shared" si="27"/>
        <v>60000</v>
      </c>
      <c r="AI71" s="34">
        <f t="shared" si="27"/>
        <v>60000</v>
      </c>
      <c r="AJ71" s="34">
        <f t="shared" si="27"/>
        <v>60000</v>
      </c>
      <c r="AK71" s="34">
        <f t="shared" si="27"/>
        <v>60000</v>
      </c>
      <c r="AL71" s="34">
        <f t="shared" si="27"/>
        <v>60000</v>
      </c>
      <c r="AM71" s="34"/>
      <c r="AN71" s="34"/>
      <c r="AO71" s="34"/>
      <c r="AP71" s="34"/>
      <c r="AQ71" s="34"/>
      <c r="AR71" s="34"/>
      <c r="AS71" s="34"/>
      <c r="AT71" s="34"/>
      <c r="AU71" s="34"/>
      <c r="AV71" s="34"/>
      <c r="AW71" s="34"/>
      <c r="AX71" s="34"/>
      <c r="AY71" s="34"/>
      <c r="AZ71" s="34"/>
      <c r="BA71" s="34"/>
      <c r="BB71" s="34">
        <f t="shared" si="27"/>
        <v>60000</v>
      </c>
      <c r="BC71" s="34"/>
      <c r="BD71" s="34"/>
      <c r="BE71" s="34"/>
      <c r="BF71" s="34"/>
      <c r="BG71" s="34"/>
      <c r="BH71" s="34"/>
      <c r="BI71" s="34"/>
      <c r="BJ71" s="34"/>
      <c r="BK71" s="34"/>
      <c r="BL71" s="34">
        <f t="shared" si="27"/>
        <v>60000</v>
      </c>
      <c r="BM71" s="34">
        <f t="shared" si="27"/>
        <v>60000</v>
      </c>
      <c r="BN71" s="34">
        <f t="shared" si="27"/>
        <v>60000</v>
      </c>
      <c r="BO71" s="34">
        <f t="shared" ref="BO71:BQ71" si="28">BO32-(BO32*0.2)</f>
        <v>60000</v>
      </c>
      <c r="BP71" s="34">
        <f t="shared" si="28"/>
        <v>60000</v>
      </c>
      <c r="BQ71" s="34">
        <f t="shared" si="28"/>
        <v>60000</v>
      </c>
      <c r="BR71" s="32"/>
      <c r="BS71" s="32"/>
      <c r="BT71" s="32"/>
      <c r="BU71" s="32"/>
      <c r="BV71" s="32"/>
      <c r="BW71" s="32"/>
      <c r="BX71" s="32"/>
      <c r="BY71" s="32"/>
      <c r="BZ71" s="32"/>
      <c r="CA71" s="32"/>
      <c r="CB71" s="32"/>
      <c r="CC71" s="32"/>
    </row>
    <row r="72" spans="1:81" s="9" customFormat="1" ht="12" hidden="1" customHeight="1" x14ac:dyDescent="0.2">
      <c r="A72" s="8"/>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2"/>
      <c r="BS72" s="32"/>
      <c r="BT72" s="32"/>
      <c r="BU72" s="32"/>
      <c r="BV72" s="32"/>
      <c r="BW72" s="32"/>
      <c r="BX72" s="32"/>
      <c r="BY72" s="32"/>
      <c r="BZ72" s="32"/>
      <c r="CA72" s="32"/>
      <c r="CB72" s="32"/>
      <c r="CC72" s="32"/>
    </row>
    <row r="74" spans="1:81" s="6" customFormat="1" ht="12.75" customHeight="1" x14ac:dyDescent="0.2">
      <c r="A74" s="95" t="s">
        <v>74</v>
      </c>
    </row>
    <row r="75" spans="1:81" s="6" customFormat="1" ht="12.75" customHeight="1" x14ac:dyDescent="0.2">
      <c r="A75" s="68" t="s">
        <v>75</v>
      </c>
    </row>
    <row r="76" spans="1:81" s="6" customFormat="1" ht="12.75" customHeight="1" x14ac:dyDescent="0.2">
      <c r="A76" s="69" t="s">
        <v>76</v>
      </c>
    </row>
    <row r="77" spans="1:81" s="6" customFormat="1" ht="12.75" customHeight="1" x14ac:dyDescent="0.2">
      <c r="A77" s="69" t="s">
        <v>77</v>
      </c>
    </row>
    <row r="78" spans="1:81" s="6" customFormat="1" ht="12.75" customHeight="1" x14ac:dyDescent="0.2">
      <c r="A78" s="69" t="s">
        <v>78</v>
      </c>
    </row>
    <row r="79" spans="1:81" s="6" customFormat="1" ht="12.75" customHeight="1" x14ac:dyDescent="0.2">
      <c r="A79" s="69" t="s">
        <v>79</v>
      </c>
    </row>
    <row r="80" spans="1:81" s="6" customFormat="1" ht="12.75" customHeight="1" x14ac:dyDescent="0.2">
      <c r="A80" s="69" t="s">
        <v>80</v>
      </c>
    </row>
    <row r="81" spans="1:83" s="6" customFormat="1" ht="12.75" customHeight="1" x14ac:dyDescent="0.2"/>
    <row r="82" spans="1:83" s="6" customFormat="1" ht="12" x14ac:dyDescent="0.2">
      <c r="A82" s="11" t="s">
        <v>148</v>
      </c>
      <c r="B82" s="87"/>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row>
    <row r="83" spans="1:83" s="33" customFormat="1" ht="26.25" customHeight="1" x14ac:dyDescent="0.2">
      <c r="A83" s="64" t="s">
        <v>62</v>
      </c>
      <c r="B83" s="81" t="e">
        <f>B3</f>
        <v>#REF!</v>
      </c>
      <c r="C83" s="81" t="e">
        <f t="shared" ref="C83:AG83" si="29">C3</f>
        <v>#REF!</v>
      </c>
      <c r="D83" s="81" t="e">
        <f t="shared" si="29"/>
        <v>#REF!</v>
      </c>
      <c r="E83" s="81" t="e">
        <f t="shared" si="29"/>
        <v>#REF!</v>
      </c>
      <c r="F83" s="81" t="e">
        <f t="shared" si="29"/>
        <v>#REF!</v>
      </c>
      <c r="G83" s="81" t="e">
        <f t="shared" si="29"/>
        <v>#REF!</v>
      </c>
      <c r="H83" s="81" t="e">
        <f t="shared" si="29"/>
        <v>#REF!</v>
      </c>
      <c r="I83" s="81" t="e">
        <f t="shared" si="29"/>
        <v>#REF!</v>
      </c>
      <c r="J83" s="81" t="e">
        <f t="shared" si="29"/>
        <v>#REF!</v>
      </c>
      <c r="K83" s="81" t="e">
        <f t="shared" si="29"/>
        <v>#REF!</v>
      </c>
      <c r="L83" s="81" t="e">
        <f t="shared" si="29"/>
        <v>#REF!</v>
      </c>
      <c r="M83" s="81" t="e">
        <f t="shared" si="29"/>
        <v>#REF!</v>
      </c>
      <c r="N83" s="81" t="e">
        <f t="shared" si="29"/>
        <v>#REF!</v>
      </c>
      <c r="O83" s="81" t="e">
        <f t="shared" si="29"/>
        <v>#REF!</v>
      </c>
      <c r="P83" s="81" t="e">
        <f t="shared" si="29"/>
        <v>#REF!</v>
      </c>
      <c r="Q83" s="81" t="e">
        <f t="shared" si="29"/>
        <v>#REF!</v>
      </c>
      <c r="R83" s="81" t="e">
        <f t="shared" si="29"/>
        <v>#REF!</v>
      </c>
      <c r="S83" s="81" t="e">
        <f t="shared" si="29"/>
        <v>#REF!</v>
      </c>
      <c r="T83" s="81" t="e">
        <f t="shared" si="29"/>
        <v>#REF!</v>
      </c>
      <c r="U83" s="81" t="e">
        <f t="shared" si="29"/>
        <v>#REF!</v>
      </c>
      <c r="V83" s="81" t="e">
        <f t="shared" si="29"/>
        <v>#REF!</v>
      </c>
      <c r="W83" s="81" t="e">
        <f t="shared" si="29"/>
        <v>#REF!</v>
      </c>
      <c r="X83" s="81" t="e">
        <f t="shared" si="29"/>
        <v>#REF!</v>
      </c>
      <c r="Y83" s="81" t="e">
        <f t="shared" si="29"/>
        <v>#REF!</v>
      </c>
      <c r="Z83" s="81" t="e">
        <f t="shared" si="29"/>
        <v>#REF!</v>
      </c>
      <c r="AA83" s="81" t="e">
        <f t="shared" si="29"/>
        <v>#REF!</v>
      </c>
      <c r="AB83" s="81" t="e">
        <f t="shared" si="29"/>
        <v>#REF!</v>
      </c>
      <c r="AC83" s="81" t="e">
        <f t="shared" si="29"/>
        <v>#REF!</v>
      </c>
      <c r="AD83" s="81" t="e">
        <f t="shared" si="29"/>
        <v>#REF!</v>
      </c>
      <c r="AE83" s="81" t="e">
        <f t="shared" si="29"/>
        <v>#REF!</v>
      </c>
      <c r="AF83" s="81" t="e">
        <f t="shared" si="29"/>
        <v>#REF!</v>
      </c>
      <c r="AG83" s="112" t="e">
        <f t="shared" si="29"/>
        <v>#REF!</v>
      </c>
      <c r="AH83" s="114" t="e">
        <f>AH3</f>
        <v>#REF!</v>
      </c>
      <c r="AI83" s="114" t="e">
        <f t="shared" ref="AI83:BK84" si="30">AI3</f>
        <v>#REF!</v>
      </c>
      <c r="AJ83" s="114" t="e">
        <f t="shared" si="30"/>
        <v>#REF!</v>
      </c>
      <c r="AK83" s="114" t="e">
        <f t="shared" si="30"/>
        <v>#REF!</v>
      </c>
      <c r="AL83" s="114" t="e">
        <f t="shared" si="30"/>
        <v>#REF!</v>
      </c>
      <c r="AM83" s="114" t="e">
        <f t="shared" si="30"/>
        <v>#REF!</v>
      </c>
      <c r="AN83" s="114" t="e">
        <f t="shared" si="30"/>
        <v>#REF!</v>
      </c>
      <c r="AO83" s="114" t="e">
        <f t="shared" si="30"/>
        <v>#REF!</v>
      </c>
      <c r="AP83" s="114" t="e">
        <f t="shared" si="30"/>
        <v>#REF!</v>
      </c>
      <c r="AQ83" s="114" t="e">
        <f t="shared" si="30"/>
        <v>#REF!</v>
      </c>
      <c r="AR83" s="114" t="e">
        <f t="shared" si="30"/>
        <v>#REF!</v>
      </c>
      <c r="AS83" s="114" t="e">
        <f t="shared" si="30"/>
        <v>#REF!</v>
      </c>
      <c r="AT83" s="114" t="e">
        <f t="shared" si="30"/>
        <v>#REF!</v>
      </c>
      <c r="AU83" s="114" t="e">
        <f t="shared" si="30"/>
        <v>#REF!</v>
      </c>
      <c r="AV83" s="114" t="e">
        <f t="shared" si="30"/>
        <v>#REF!</v>
      </c>
      <c r="AW83" s="114" t="e">
        <f t="shared" si="30"/>
        <v>#REF!</v>
      </c>
      <c r="AX83" s="114" t="e">
        <f t="shared" si="30"/>
        <v>#REF!</v>
      </c>
      <c r="AY83" s="114" t="e">
        <f t="shared" si="30"/>
        <v>#REF!</v>
      </c>
      <c r="AZ83" s="114" t="e">
        <f t="shared" si="30"/>
        <v>#REF!</v>
      </c>
      <c r="BA83" s="114" t="e">
        <f t="shared" si="30"/>
        <v>#REF!</v>
      </c>
      <c r="BB83" s="114" t="e">
        <f t="shared" si="30"/>
        <v>#REF!</v>
      </c>
      <c r="BC83" s="114" t="e">
        <f t="shared" si="30"/>
        <v>#REF!</v>
      </c>
      <c r="BD83" s="114" t="e">
        <f t="shared" si="30"/>
        <v>#REF!</v>
      </c>
      <c r="BE83" s="114" t="e">
        <f t="shared" si="30"/>
        <v>#REF!</v>
      </c>
      <c r="BF83" s="114" t="e">
        <f t="shared" si="30"/>
        <v>#REF!</v>
      </c>
      <c r="BG83" s="114" t="e">
        <f t="shared" si="30"/>
        <v>#REF!</v>
      </c>
      <c r="BH83" s="114" t="e">
        <f t="shared" si="30"/>
        <v>#REF!</v>
      </c>
      <c r="BI83" s="114" t="e">
        <f t="shared" si="30"/>
        <v>#REF!</v>
      </c>
      <c r="BJ83" s="114" t="e">
        <f t="shared" si="30"/>
        <v>#REF!</v>
      </c>
      <c r="BK83" s="114" t="e">
        <f t="shared" si="30"/>
        <v>#REF!</v>
      </c>
      <c r="BL83" s="114" t="e">
        <f t="shared" ref="BL83:CE83" si="31">BL3</f>
        <v>#REF!</v>
      </c>
      <c r="BM83" s="114" t="e">
        <f t="shared" si="31"/>
        <v>#REF!</v>
      </c>
      <c r="BN83" s="114" t="e">
        <f t="shared" si="31"/>
        <v>#REF!</v>
      </c>
      <c r="BO83" s="114" t="e">
        <f t="shared" si="31"/>
        <v>#REF!</v>
      </c>
      <c r="BP83" s="114" t="e">
        <f t="shared" si="31"/>
        <v>#REF!</v>
      </c>
      <c r="BQ83" s="114" t="e">
        <f t="shared" si="31"/>
        <v>#REF!</v>
      </c>
      <c r="BR83" s="114" t="e">
        <f t="shared" si="31"/>
        <v>#REF!</v>
      </c>
      <c r="BS83" s="114" t="e">
        <f t="shared" si="31"/>
        <v>#REF!</v>
      </c>
      <c r="BT83" s="114" t="e">
        <f t="shared" si="31"/>
        <v>#REF!</v>
      </c>
      <c r="BU83" s="114" t="e">
        <f t="shared" si="31"/>
        <v>#REF!</v>
      </c>
      <c r="BV83" s="114" t="e">
        <f t="shared" si="31"/>
        <v>#REF!</v>
      </c>
      <c r="BW83" s="114" t="e">
        <f t="shared" si="31"/>
        <v>#REF!</v>
      </c>
      <c r="BX83" s="114" t="e">
        <f t="shared" si="31"/>
        <v>#REF!</v>
      </c>
      <c r="BY83" s="114" t="e">
        <f t="shared" si="31"/>
        <v>#REF!</v>
      </c>
      <c r="BZ83" s="114" t="e">
        <f t="shared" si="31"/>
        <v>#REF!</v>
      </c>
      <c r="CA83" s="114" t="e">
        <f t="shared" si="31"/>
        <v>#REF!</v>
      </c>
      <c r="CB83" s="114" t="e">
        <f t="shared" si="31"/>
        <v>#REF!</v>
      </c>
      <c r="CC83" s="114" t="e">
        <f t="shared" si="31"/>
        <v>#REF!</v>
      </c>
      <c r="CD83" s="114" t="e">
        <f t="shared" si="31"/>
        <v>#REF!</v>
      </c>
      <c r="CE83" s="114" t="e">
        <f t="shared" si="31"/>
        <v>#REF!</v>
      </c>
    </row>
    <row r="84" spans="1:83" s="33" customFormat="1" ht="26.25" customHeight="1" x14ac:dyDescent="0.2">
      <c r="A84" s="108"/>
      <c r="B84" s="111"/>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4" t="e">
        <f>AH4</f>
        <v>#REF!</v>
      </c>
      <c r="AI84" s="114" t="e">
        <f t="shared" si="30"/>
        <v>#REF!</v>
      </c>
      <c r="AJ84" s="114" t="e">
        <f t="shared" si="30"/>
        <v>#REF!</v>
      </c>
      <c r="AK84" s="114" t="e">
        <f t="shared" si="30"/>
        <v>#REF!</v>
      </c>
      <c r="AL84" s="114" t="e">
        <f t="shared" si="30"/>
        <v>#REF!</v>
      </c>
      <c r="AM84" s="114" t="e">
        <f t="shared" si="30"/>
        <v>#REF!</v>
      </c>
      <c r="AN84" s="114" t="e">
        <f t="shared" si="30"/>
        <v>#REF!</v>
      </c>
      <c r="AO84" s="114" t="e">
        <f t="shared" si="30"/>
        <v>#REF!</v>
      </c>
      <c r="AP84" s="114" t="e">
        <f t="shared" si="30"/>
        <v>#REF!</v>
      </c>
      <c r="AQ84" s="114" t="e">
        <f t="shared" si="30"/>
        <v>#REF!</v>
      </c>
      <c r="AR84" s="114" t="e">
        <f t="shared" si="30"/>
        <v>#REF!</v>
      </c>
      <c r="AS84" s="114" t="e">
        <f t="shared" si="30"/>
        <v>#REF!</v>
      </c>
      <c r="AT84" s="114" t="e">
        <f t="shared" si="30"/>
        <v>#REF!</v>
      </c>
      <c r="AU84" s="114" t="e">
        <f t="shared" si="30"/>
        <v>#REF!</v>
      </c>
      <c r="AV84" s="114" t="e">
        <f t="shared" si="30"/>
        <v>#REF!</v>
      </c>
      <c r="AW84" s="114" t="e">
        <f t="shared" si="30"/>
        <v>#REF!</v>
      </c>
      <c r="AX84" s="114" t="e">
        <f t="shared" si="30"/>
        <v>#REF!</v>
      </c>
      <c r="AY84" s="114" t="e">
        <f t="shared" si="30"/>
        <v>#REF!</v>
      </c>
      <c r="AZ84" s="114" t="e">
        <f t="shared" si="30"/>
        <v>#REF!</v>
      </c>
      <c r="BA84" s="114" t="e">
        <f t="shared" si="30"/>
        <v>#REF!</v>
      </c>
      <c r="BB84" s="114" t="e">
        <f t="shared" si="30"/>
        <v>#REF!</v>
      </c>
      <c r="BC84" s="114" t="e">
        <f t="shared" si="30"/>
        <v>#REF!</v>
      </c>
      <c r="BD84" s="114" t="e">
        <f t="shared" si="30"/>
        <v>#REF!</v>
      </c>
      <c r="BE84" s="114" t="e">
        <f t="shared" si="30"/>
        <v>#REF!</v>
      </c>
      <c r="BF84" s="114" t="e">
        <f t="shared" si="30"/>
        <v>#REF!</v>
      </c>
      <c r="BG84" s="114" t="e">
        <f t="shared" si="30"/>
        <v>#REF!</v>
      </c>
      <c r="BH84" s="114" t="e">
        <f t="shared" si="30"/>
        <v>#REF!</v>
      </c>
      <c r="BI84" s="114" t="e">
        <f t="shared" si="30"/>
        <v>#REF!</v>
      </c>
      <c r="BJ84" s="114" t="e">
        <f t="shared" si="30"/>
        <v>#REF!</v>
      </c>
      <c r="BK84" s="114" t="e">
        <f t="shared" si="30"/>
        <v>#REF!</v>
      </c>
      <c r="BL84" s="114" t="e">
        <f t="shared" ref="BL84:CE84" si="32">BL4</f>
        <v>#REF!</v>
      </c>
      <c r="BM84" s="114" t="e">
        <f t="shared" si="32"/>
        <v>#REF!</v>
      </c>
      <c r="BN84" s="114" t="e">
        <f t="shared" si="32"/>
        <v>#REF!</v>
      </c>
      <c r="BO84" s="114" t="e">
        <f t="shared" si="32"/>
        <v>#REF!</v>
      </c>
      <c r="BP84" s="114" t="e">
        <f t="shared" si="32"/>
        <v>#REF!</v>
      </c>
      <c r="BQ84" s="114" t="e">
        <f t="shared" si="32"/>
        <v>#REF!</v>
      </c>
      <c r="BR84" s="114" t="e">
        <f t="shared" si="32"/>
        <v>#REF!</v>
      </c>
      <c r="BS84" s="114" t="e">
        <f t="shared" si="32"/>
        <v>#REF!</v>
      </c>
      <c r="BT84" s="114" t="e">
        <f t="shared" si="32"/>
        <v>#REF!</v>
      </c>
      <c r="BU84" s="114" t="e">
        <f t="shared" si="32"/>
        <v>#REF!</v>
      </c>
      <c r="BV84" s="114" t="e">
        <f t="shared" si="32"/>
        <v>#REF!</v>
      </c>
      <c r="BW84" s="114" t="e">
        <f t="shared" si="32"/>
        <v>#REF!</v>
      </c>
      <c r="BX84" s="114" t="e">
        <f t="shared" si="32"/>
        <v>#REF!</v>
      </c>
      <c r="BY84" s="114" t="e">
        <f t="shared" si="32"/>
        <v>#REF!</v>
      </c>
      <c r="BZ84" s="114" t="e">
        <f t="shared" si="32"/>
        <v>#REF!</v>
      </c>
      <c r="CA84" s="114" t="e">
        <f t="shared" si="32"/>
        <v>#REF!</v>
      </c>
      <c r="CB84" s="114" t="e">
        <f t="shared" si="32"/>
        <v>#REF!</v>
      </c>
      <c r="CC84" s="114" t="e">
        <f t="shared" si="32"/>
        <v>#REF!</v>
      </c>
      <c r="CD84" s="114" t="e">
        <f t="shared" si="32"/>
        <v>#REF!</v>
      </c>
      <c r="CE84" s="114" t="e">
        <f t="shared" si="32"/>
        <v>#REF!</v>
      </c>
    </row>
    <row r="85" spans="1:83" s="36" customFormat="1" ht="12" customHeight="1" x14ac:dyDescent="0.2">
      <c r="A85" s="65" t="s">
        <v>63</v>
      </c>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c r="CE85" s="35"/>
    </row>
    <row r="86" spans="1:83" s="36" customFormat="1" ht="12" customHeight="1" x14ac:dyDescent="0.2">
      <c r="A86" s="52">
        <v>1</v>
      </c>
      <c r="B86" s="43" t="e">
        <f>B6*0.8*0.9</f>
        <v>#REF!</v>
      </c>
      <c r="C86" s="43" t="e">
        <f t="shared" ref="C86:AV87" si="33">C6*0.8*0.9</f>
        <v>#REF!</v>
      </c>
      <c r="D86" s="43" t="e">
        <f t="shared" si="33"/>
        <v>#REF!</v>
      </c>
      <c r="E86" s="43" t="e">
        <f t="shared" si="33"/>
        <v>#REF!</v>
      </c>
      <c r="F86" s="43" t="e">
        <f t="shared" si="33"/>
        <v>#REF!</v>
      </c>
      <c r="G86" s="43" t="e">
        <f t="shared" si="33"/>
        <v>#REF!</v>
      </c>
      <c r="H86" s="43" t="e">
        <f t="shared" si="33"/>
        <v>#REF!</v>
      </c>
      <c r="I86" s="43" t="e">
        <f t="shared" si="33"/>
        <v>#REF!</v>
      </c>
      <c r="J86" s="43" t="e">
        <f t="shared" si="33"/>
        <v>#REF!</v>
      </c>
      <c r="K86" s="43" t="e">
        <f t="shared" si="33"/>
        <v>#REF!</v>
      </c>
      <c r="L86" s="43" t="e">
        <f t="shared" si="33"/>
        <v>#REF!</v>
      </c>
      <c r="M86" s="43" t="e">
        <f t="shared" si="33"/>
        <v>#REF!</v>
      </c>
      <c r="N86" s="43" t="e">
        <f t="shared" si="33"/>
        <v>#REF!</v>
      </c>
      <c r="O86" s="43" t="e">
        <f t="shared" si="33"/>
        <v>#REF!</v>
      </c>
      <c r="P86" s="43" t="e">
        <f t="shared" si="33"/>
        <v>#REF!</v>
      </c>
      <c r="Q86" s="43" t="e">
        <f t="shared" si="33"/>
        <v>#REF!</v>
      </c>
      <c r="R86" s="43" t="e">
        <f t="shared" si="33"/>
        <v>#REF!</v>
      </c>
      <c r="S86" s="43" t="e">
        <f t="shared" si="33"/>
        <v>#REF!</v>
      </c>
      <c r="T86" s="43" t="e">
        <f t="shared" si="33"/>
        <v>#REF!</v>
      </c>
      <c r="U86" s="43" t="e">
        <f t="shared" si="33"/>
        <v>#REF!</v>
      </c>
      <c r="V86" s="43" t="e">
        <f t="shared" si="33"/>
        <v>#REF!</v>
      </c>
      <c r="W86" s="43" t="e">
        <f t="shared" si="33"/>
        <v>#REF!</v>
      </c>
      <c r="X86" s="43" t="e">
        <f t="shared" si="33"/>
        <v>#REF!</v>
      </c>
      <c r="Y86" s="43" t="e">
        <f t="shared" si="33"/>
        <v>#REF!</v>
      </c>
      <c r="Z86" s="43" t="e">
        <f t="shared" si="33"/>
        <v>#REF!</v>
      </c>
      <c r="AA86" s="43" t="e">
        <f t="shared" si="33"/>
        <v>#REF!</v>
      </c>
      <c r="AB86" s="43" t="e">
        <f t="shared" si="33"/>
        <v>#REF!</v>
      </c>
      <c r="AC86" s="43" t="e">
        <f t="shared" si="33"/>
        <v>#REF!</v>
      </c>
      <c r="AD86" s="43" t="e">
        <f t="shared" si="33"/>
        <v>#REF!</v>
      </c>
      <c r="AE86" s="43" t="e">
        <f t="shared" si="33"/>
        <v>#REF!</v>
      </c>
      <c r="AF86" s="43" t="e">
        <f t="shared" si="33"/>
        <v>#REF!</v>
      </c>
      <c r="AG86" s="43" t="e">
        <f t="shared" si="33"/>
        <v>#REF!</v>
      </c>
      <c r="AH86" s="43" t="e">
        <f t="shared" si="33"/>
        <v>#REF!</v>
      </c>
      <c r="AI86" s="43" t="e">
        <f t="shared" si="33"/>
        <v>#REF!</v>
      </c>
      <c r="AJ86" s="43" t="e">
        <f t="shared" si="33"/>
        <v>#REF!</v>
      </c>
      <c r="AK86" s="43" t="e">
        <f t="shared" si="33"/>
        <v>#REF!</v>
      </c>
      <c r="AL86" s="43" t="e">
        <f t="shared" si="33"/>
        <v>#REF!</v>
      </c>
      <c r="AM86" s="43" t="e">
        <f t="shared" si="33"/>
        <v>#REF!</v>
      </c>
      <c r="AN86" s="43" t="e">
        <f t="shared" si="33"/>
        <v>#REF!</v>
      </c>
      <c r="AO86" s="43" t="e">
        <f t="shared" si="33"/>
        <v>#REF!</v>
      </c>
      <c r="AP86" s="43" t="e">
        <f t="shared" si="33"/>
        <v>#REF!</v>
      </c>
      <c r="AQ86" s="43" t="e">
        <f t="shared" si="33"/>
        <v>#REF!</v>
      </c>
      <c r="AR86" s="43" t="e">
        <f t="shared" si="33"/>
        <v>#REF!</v>
      </c>
      <c r="AS86" s="43" t="e">
        <f t="shared" si="33"/>
        <v>#REF!</v>
      </c>
      <c r="AT86" s="43" t="e">
        <f t="shared" si="33"/>
        <v>#REF!</v>
      </c>
      <c r="AU86" s="43" t="e">
        <f t="shared" si="33"/>
        <v>#REF!</v>
      </c>
      <c r="AV86" s="43" t="e">
        <f t="shared" si="33"/>
        <v>#REF!</v>
      </c>
      <c r="AW86" s="149" t="e">
        <f>AW6*0.87*0.9</f>
        <v>#REF!</v>
      </c>
      <c r="AX86" s="149" t="e">
        <f t="shared" ref="AX86:BE87" si="34">AX6*0.87*0.9</f>
        <v>#REF!</v>
      </c>
      <c r="AY86" s="57" t="e">
        <f t="shared" si="34"/>
        <v>#REF!</v>
      </c>
      <c r="AZ86" s="57" t="e">
        <f t="shared" si="34"/>
        <v>#REF!</v>
      </c>
      <c r="BA86" s="57" t="e">
        <f t="shared" si="34"/>
        <v>#REF!</v>
      </c>
      <c r="BB86" s="57" t="e">
        <f t="shared" si="34"/>
        <v>#REF!</v>
      </c>
      <c r="BC86" s="57" t="e">
        <f t="shared" si="34"/>
        <v>#REF!</v>
      </c>
      <c r="BD86" s="57" t="e">
        <f t="shared" si="34"/>
        <v>#REF!</v>
      </c>
      <c r="BE86" s="57" t="e">
        <f t="shared" si="34"/>
        <v>#REF!</v>
      </c>
      <c r="BF86" s="57" t="e">
        <f>BF6*0.9</f>
        <v>#REF!</v>
      </c>
      <c r="BG86" s="57" t="e">
        <f t="shared" ref="BG86:BG101" si="35">BG6*0.9</f>
        <v>#REF!</v>
      </c>
      <c r="BH86" s="57" t="e">
        <f>BH6*0.85</f>
        <v>#REF!</v>
      </c>
      <c r="BI86" s="57" t="e">
        <f t="shared" ref="BI86:BK101" si="36">BI6*0.85</f>
        <v>#REF!</v>
      </c>
      <c r="BJ86" s="57" t="e">
        <f t="shared" si="36"/>
        <v>#REF!</v>
      </c>
      <c r="BK86" s="57" t="e">
        <f t="shared" si="36"/>
        <v>#REF!</v>
      </c>
      <c r="BL86" s="57" t="e">
        <f t="shared" ref="BL86:CE86" si="37">BL6*0.85</f>
        <v>#REF!</v>
      </c>
      <c r="BM86" s="57" t="e">
        <f t="shared" si="37"/>
        <v>#REF!</v>
      </c>
      <c r="BN86" s="57" t="e">
        <f t="shared" si="37"/>
        <v>#REF!</v>
      </c>
      <c r="BO86" s="57" t="e">
        <f t="shared" si="37"/>
        <v>#REF!</v>
      </c>
      <c r="BP86" s="57" t="e">
        <f t="shared" si="37"/>
        <v>#REF!</v>
      </c>
      <c r="BQ86" s="57" t="e">
        <f t="shared" si="37"/>
        <v>#REF!</v>
      </c>
      <c r="BR86" s="57" t="e">
        <f t="shared" si="37"/>
        <v>#REF!</v>
      </c>
      <c r="BS86" s="57" t="e">
        <f t="shared" si="37"/>
        <v>#REF!</v>
      </c>
      <c r="BT86" s="57" t="e">
        <f t="shared" si="37"/>
        <v>#REF!</v>
      </c>
      <c r="BU86" s="57" t="e">
        <f t="shared" si="37"/>
        <v>#REF!</v>
      </c>
      <c r="BV86" s="57" t="e">
        <f t="shared" si="37"/>
        <v>#REF!</v>
      </c>
      <c r="BW86" s="57" t="e">
        <f t="shared" si="37"/>
        <v>#REF!</v>
      </c>
      <c r="BX86" s="57" t="e">
        <f t="shared" si="37"/>
        <v>#REF!</v>
      </c>
      <c r="BY86" s="57" t="e">
        <f t="shared" si="37"/>
        <v>#REF!</v>
      </c>
      <c r="BZ86" s="57" t="e">
        <f t="shared" si="37"/>
        <v>#REF!</v>
      </c>
      <c r="CA86" s="57" t="e">
        <f t="shared" si="37"/>
        <v>#REF!</v>
      </c>
      <c r="CB86" s="57" t="e">
        <f t="shared" si="37"/>
        <v>#REF!</v>
      </c>
      <c r="CC86" s="57" t="e">
        <f t="shared" si="37"/>
        <v>#REF!</v>
      </c>
      <c r="CD86" s="57" t="e">
        <f t="shared" si="37"/>
        <v>#REF!</v>
      </c>
      <c r="CE86" s="57" t="e">
        <f t="shared" si="37"/>
        <v>#REF!</v>
      </c>
    </row>
    <row r="87" spans="1:83" s="36" customFormat="1" ht="12" customHeight="1" x14ac:dyDescent="0.2">
      <c r="A87" s="52">
        <v>2</v>
      </c>
      <c r="B87" s="43" t="e">
        <f t="shared" ref="B87:Q93" si="38">B7*0.8*0.9</f>
        <v>#REF!</v>
      </c>
      <c r="C87" s="43" t="e">
        <f t="shared" si="33"/>
        <v>#REF!</v>
      </c>
      <c r="D87" s="43" t="e">
        <f t="shared" si="33"/>
        <v>#REF!</v>
      </c>
      <c r="E87" s="43" t="e">
        <f t="shared" si="33"/>
        <v>#REF!</v>
      </c>
      <c r="F87" s="43" t="e">
        <f t="shared" si="33"/>
        <v>#REF!</v>
      </c>
      <c r="G87" s="43" t="e">
        <f t="shared" si="33"/>
        <v>#REF!</v>
      </c>
      <c r="H87" s="43" t="e">
        <f t="shared" si="33"/>
        <v>#REF!</v>
      </c>
      <c r="I87" s="43" t="e">
        <f t="shared" si="33"/>
        <v>#REF!</v>
      </c>
      <c r="J87" s="43" t="e">
        <f t="shared" si="33"/>
        <v>#REF!</v>
      </c>
      <c r="K87" s="43" t="e">
        <f t="shared" si="33"/>
        <v>#REF!</v>
      </c>
      <c r="L87" s="43" t="e">
        <f t="shared" si="33"/>
        <v>#REF!</v>
      </c>
      <c r="M87" s="43" t="e">
        <f t="shared" si="33"/>
        <v>#REF!</v>
      </c>
      <c r="N87" s="43" t="e">
        <f t="shared" si="33"/>
        <v>#REF!</v>
      </c>
      <c r="O87" s="43" t="e">
        <f t="shared" si="33"/>
        <v>#REF!</v>
      </c>
      <c r="P87" s="43" t="e">
        <f t="shared" si="33"/>
        <v>#REF!</v>
      </c>
      <c r="Q87" s="43" t="e">
        <f t="shared" si="33"/>
        <v>#REF!</v>
      </c>
      <c r="R87" s="43" t="e">
        <f t="shared" si="33"/>
        <v>#REF!</v>
      </c>
      <c r="S87" s="43" t="e">
        <f t="shared" si="33"/>
        <v>#REF!</v>
      </c>
      <c r="T87" s="43" t="e">
        <f t="shared" si="33"/>
        <v>#REF!</v>
      </c>
      <c r="U87" s="43" t="e">
        <f t="shared" si="33"/>
        <v>#REF!</v>
      </c>
      <c r="V87" s="43" t="e">
        <f t="shared" si="33"/>
        <v>#REF!</v>
      </c>
      <c r="W87" s="43" t="e">
        <f t="shared" si="33"/>
        <v>#REF!</v>
      </c>
      <c r="X87" s="43" t="e">
        <f t="shared" si="33"/>
        <v>#REF!</v>
      </c>
      <c r="Y87" s="43" t="e">
        <f t="shared" si="33"/>
        <v>#REF!</v>
      </c>
      <c r="Z87" s="43" t="e">
        <f t="shared" si="33"/>
        <v>#REF!</v>
      </c>
      <c r="AA87" s="43" t="e">
        <f t="shared" si="33"/>
        <v>#REF!</v>
      </c>
      <c r="AB87" s="43" t="e">
        <f t="shared" si="33"/>
        <v>#REF!</v>
      </c>
      <c r="AC87" s="43" t="e">
        <f t="shared" si="33"/>
        <v>#REF!</v>
      </c>
      <c r="AD87" s="43" t="e">
        <f t="shared" si="33"/>
        <v>#REF!</v>
      </c>
      <c r="AE87" s="43" t="e">
        <f t="shared" si="33"/>
        <v>#REF!</v>
      </c>
      <c r="AF87" s="43" t="e">
        <f t="shared" si="33"/>
        <v>#REF!</v>
      </c>
      <c r="AG87" s="43" t="e">
        <f t="shared" si="33"/>
        <v>#REF!</v>
      </c>
      <c r="AH87" s="43" t="e">
        <f t="shared" si="33"/>
        <v>#REF!</v>
      </c>
      <c r="AI87" s="43" t="e">
        <f t="shared" si="33"/>
        <v>#REF!</v>
      </c>
      <c r="AJ87" s="43" t="e">
        <f t="shared" si="33"/>
        <v>#REF!</v>
      </c>
      <c r="AK87" s="43" t="e">
        <f t="shared" si="33"/>
        <v>#REF!</v>
      </c>
      <c r="AL87" s="43" t="e">
        <f t="shared" si="33"/>
        <v>#REF!</v>
      </c>
      <c r="AM87" s="43" t="e">
        <f t="shared" si="33"/>
        <v>#REF!</v>
      </c>
      <c r="AN87" s="43" t="e">
        <f t="shared" si="33"/>
        <v>#REF!</v>
      </c>
      <c r="AO87" s="43" t="e">
        <f t="shared" si="33"/>
        <v>#REF!</v>
      </c>
      <c r="AP87" s="43" t="e">
        <f t="shared" si="33"/>
        <v>#REF!</v>
      </c>
      <c r="AQ87" s="43" t="e">
        <f t="shared" si="33"/>
        <v>#REF!</v>
      </c>
      <c r="AR87" s="43" t="e">
        <f t="shared" si="33"/>
        <v>#REF!</v>
      </c>
      <c r="AS87" s="43" t="e">
        <f t="shared" si="33"/>
        <v>#REF!</v>
      </c>
      <c r="AT87" s="43" t="e">
        <f t="shared" si="33"/>
        <v>#REF!</v>
      </c>
      <c r="AU87" s="43" t="e">
        <f t="shared" si="33"/>
        <v>#REF!</v>
      </c>
      <c r="AV87" s="43" t="e">
        <f t="shared" si="33"/>
        <v>#REF!</v>
      </c>
      <c r="AW87" s="149" t="e">
        <f>AW7*0.87*0.9</f>
        <v>#REF!</v>
      </c>
      <c r="AX87" s="149" t="e">
        <f t="shared" si="34"/>
        <v>#REF!</v>
      </c>
      <c r="AY87" s="57" t="e">
        <f t="shared" si="34"/>
        <v>#REF!</v>
      </c>
      <c r="AZ87" s="57" t="e">
        <f t="shared" si="34"/>
        <v>#REF!</v>
      </c>
      <c r="BA87" s="57" t="e">
        <f t="shared" si="34"/>
        <v>#REF!</v>
      </c>
      <c r="BB87" s="57" t="e">
        <f t="shared" si="34"/>
        <v>#REF!</v>
      </c>
      <c r="BC87" s="57" t="e">
        <f t="shared" si="34"/>
        <v>#REF!</v>
      </c>
      <c r="BD87" s="57" t="e">
        <f t="shared" si="34"/>
        <v>#REF!</v>
      </c>
      <c r="BE87" s="57" t="e">
        <f t="shared" si="34"/>
        <v>#REF!</v>
      </c>
      <c r="BF87" s="57" t="e">
        <f t="shared" ref="BF87:BG101" si="39">BF7*0.9</f>
        <v>#REF!</v>
      </c>
      <c r="BG87" s="57" t="e">
        <f t="shared" si="39"/>
        <v>#REF!</v>
      </c>
      <c r="BH87" s="57" t="e">
        <f t="shared" ref="BH87:BK105" si="40">BH7*0.85</f>
        <v>#REF!</v>
      </c>
      <c r="BI87" s="57" t="e">
        <f t="shared" si="40"/>
        <v>#REF!</v>
      </c>
      <c r="BJ87" s="57" t="e">
        <f t="shared" si="40"/>
        <v>#REF!</v>
      </c>
      <c r="BK87" s="57" t="e">
        <f t="shared" si="40"/>
        <v>#REF!</v>
      </c>
      <c r="BL87" s="57" t="e">
        <f t="shared" ref="BL87:CE87" si="41">BL7*0.85</f>
        <v>#REF!</v>
      </c>
      <c r="BM87" s="57" t="e">
        <f t="shared" si="41"/>
        <v>#REF!</v>
      </c>
      <c r="BN87" s="57" t="e">
        <f t="shared" si="41"/>
        <v>#REF!</v>
      </c>
      <c r="BO87" s="57" t="e">
        <f t="shared" si="41"/>
        <v>#REF!</v>
      </c>
      <c r="BP87" s="57" t="e">
        <f t="shared" si="41"/>
        <v>#REF!</v>
      </c>
      <c r="BQ87" s="57" t="e">
        <f t="shared" si="41"/>
        <v>#REF!</v>
      </c>
      <c r="BR87" s="57" t="e">
        <f t="shared" si="41"/>
        <v>#REF!</v>
      </c>
      <c r="BS87" s="57" t="e">
        <f t="shared" si="41"/>
        <v>#REF!</v>
      </c>
      <c r="BT87" s="57" t="e">
        <f t="shared" si="41"/>
        <v>#REF!</v>
      </c>
      <c r="BU87" s="57" t="e">
        <f t="shared" si="41"/>
        <v>#REF!</v>
      </c>
      <c r="BV87" s="57" t="e">
        <f t="shared" si="41"/>
        <v>#REF!</v>
      </c>
      <c r="BW87" s="57" t="e">
        <f t="shared" si="41"/>
        <v>#REF!</v>
      </c>
      <c r="BX87" s="57" t="e">
        <f t="shared" si="41"/>
        <v>#REF!</v>
      </c>
      <c r="BY87" s="57" t="e">
        <f t="shared" si="41"/>
        <v>#REF!</v>
      </c>
      <c r="BZ87" s="57" t="e">
        <f t="shared" si="41"/>
        <v>#REF!</v>
      </c>
      <c r="CA87" s="57" t="e">
        <f t="shared" si="41"/>
        <v>#REF!</v>
      </c>
      <c r="CB87" s="57" t="e">
        <f t="shared" si="41"/>
        <v>#REF!</v>
      </c>
      <c r="CC87" s="57" t="e">
        <f t="shared" si="41"/>
        <v>#REF!</v>
      </c>
      <c r="CD87" s="57" t="e">
        <f t="shared" si="41"/>
        <v>#REF!</v>
      </c>
      <c r="CE87" s="57" t="e">
        <f t="shared" si="41"/>
        <v>#REF!</v>
      </c>
    </row>
    <row r="88" spans="1:83" s="36" customFormat="1" ht="12" customHeight="1" x14ac:dyDescent="0.2">
      <c r="A88" s="66" t="s">
        <v>64</v>
      </c>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57"/>
      <c r="AX88" s="57"/>
      <c r="AY88" s="57"/>
      <c r="AZ88" s="57"/>
      <c r="BA88" s="57"/>
      <c r="BB88" s="57"/>
      <c r="BC88" s="57"/>
      <c r="BD88" s="57"/>
      <c r="BE88" s="57"/>
      <c r="BF88" s="57"/>
      <c r="BG88" s="57"/>
      <c r="BH88" s="57"/>
      <c r="BI88" s="57"/>
      <c r="BJ88" s="57"/>
      <c r="BK88" s="57"/>
      <c r="BL88" s="57"/>
      <c r="BM88" s="57"/>
      <c r="BN88" s="57"/>
      <c r="BO88" s="57"/>
      <c r="BP88" s="57"/>
      <c r="BQ88" s="57"/>
      <c r="BR88" s="57"/>
      <c r="BS88" s="57"/>
      <c r="BT88" s="57"/>
      <c r="BU88" s="57"/>
      <c r="BV88" s="57"/>
      <c r="BW88" s="57"/>
      <c r="BX88" s="57"/>
      <c r="BY88" s="57"/>
      <c r="BZ88" s="57"/>
      <c r="CA88" s="57"/>
      <c r="CB88" s="57"/>
      <c r="CC88" s="57"/>
      <c r="CD88" s="57"/>
      <c r="CE88" s="57"/>
    </row>
    <row r="89" spans="1:83" s="9" customFormat="1" ht="12" customHeight="1" x14ac:dyDescent="0.2">
      <c r="A89" s="8">
        <v>1</v>
      </c>
      <c r="B89" s="43" t="e">
        <f t="shared" si="38"/>
        <v>#REF!</v>
      </c>
      <c r="C89" s="43" t="e">
        <f t="shared" si="38"/>
        <v>#REF!</v>
      </c>
      <c r="D89" s="43" t="e">
        <f t="shared" si="38"/>
        <v>#REF!</v>
      </c>
      <c r="E89" s="43" t="e">
        <f t="shared" si="38"/>
        <v>#REF!</v>
      </c>
      <c r="F89" s="43" t="e">
        <f t="shared" si="38"/>
        <v>#REF!</v>
      </c>
      <c r="G89" s="43" t="e">
        <f t="shared" si="38"/>
        <v>#REF!</v>
      </c>
      <c r="H89" s="43" t="e">
        <f t="shared" si="38"/>
        <v>#REF!</v>
      </c>
      <c r="I89" s="43" t="e">
        <f t="shared" si="38"/>
        <v>#REF!</v>
      </c>
      <c r="J89" s="43" t="e">
        <f t="shared" si="38"/>
        <v>#REF!</v>
      </c>
      <c r="K89" s="43" t="e">
        <f t="shared" si="38"/>
        <v>#REF!</v>
      </c>
      <c r="L89" s="43" t="e">
        <f t="shared" si="38"/>
        <v>#REF!</v>
      </c>
      <c r="M89" s="43" t="e">
        <f t="shared" si="38"/>
        <v>#REF!</v>
      </c>
      <c r="N89" s="43" t="e">
        <f t="shared" si="38"/>
        <v>#REF!</v>
      </c>
      <c r="O89" s="43" t="e">
        <f t="shared" si="38"/>
        <v>#REF!</v>
      </c>
      <c r="P89" s="43" t="e">
        <f t="shared" si="38"/>
        <v>#REF!</v>
      </c>
      <c r="Q89" s="43" t="e">
        <f t="shared" si="38"/>
        <v>#REF!</v>
      </c>
      <c r="R89" s="43" t="e">
        <f t="shared" ref="R89:AV90" si="42">R9*0.8*0.9</f>
        <v>#REF!</v>
      </c>
      <c r="S89" s="43" t="e">
        <f t="shared" si="42"/>
        <v>#REF!</v>
      </c>
      <c r="T89" s="43" t="e">
        <f t="shared" si="42"/>
        <v>#REF!</v>
      </c>
      <c r="U89" s="43" t="e">
        <f t="shared" si="42"/>
        <v>#REF!</v>
      </c>
      <c r="V89" s="43" t="e">
        <f t="shared" si="42"/>
        <v>#REF!</v>
      </c>
      <c r="W89" s="43" t="e">
        <f t="shared" si="42"/>
        <v>#REF!</v>
      </c>
      <c r="X89" s="43" t="e">
        <f t="shared" si="42"/>
        <v>#REF!</v>
      </c>
      <c r="Y89" s="43" t="e">
        <f t="shared" si="42"/>
        <v>#REF!</v>
      </c>
      <c r="Z89" s="43" t="e">
        <f t="shared" si="42"/>
        <v>#REF!</v>
      </c>
      <c r="AA89" s="43" t="e">
        <f t="shared" si="42"/>
        <v>#REF!</v>
      </c>
      <c r="AB89" s="43" t="e">
        <f t="shared" si="42"/>
        <v>#REF!</v>
      </c>
      <c r="AC89" s="43" t="e">
        <f t="shared" si="42"/>
        <v>#REF!</v>
      </c>
      <c r="AD89" s="43" t="e">
        <f t="shared" si="42"/>
        <v>#REF!</v>
      </c>
      <c r="AE89" s="43" t="e">
        <f t="shared" si="42"/>
        <v>#REF!</v>
      </c>
      <c r="AF89" s="43" t="e">
        <f t="shared" si="42"/>
        <v>#REF!</v>
      </c>
      <c r="AG89" s="43" t="e">
        <f t="shared" si="42"/>
        <v>#REF!</v>
      </c>
      <c r="AH89" s="43" t="e">
        <f t="shared" si="42"/>
        <v>#REF!</v>
      </c>
      <c r="AI89" s="43" t="e">
        <f t="shared" si="42"/>
        <v>#REF!</v>
      </c>
      <c r="AJ89" s="43" t="e">
        <f t="shared" si="42"/>
        <v>#REF!</v>
      </c>
      <c r="AK89" s="43" t="e">
        <f t="shared" si="42"/>
        <v>#REF!</v>
      </c>
      <c r="AL89" s="43" t="e">
        <f t="shared" si="42"/>
        <v>#REF!</v>
      </c>
      <c r="AM89" s="43" t="e">
        <f t="shared" si="42"/>
        <v>#REF!</v>
      </c>
      <c r="AN89" s="43" t="e">
        <f t="shared" si="42"/>
        <v>#REF!</v>
      </c>
      <c r="AO89" s="43" t="e">
        <f t="shared" si="42"/>
        <v>#REF!</v>
      </c>
      <c r="AP89" s="43" t="e">
        <f t="shared" si="42"/>
        <v>#REF!</v>
      </c>
      <c r="AQ89" s="43" t="e">
        <f t="shared" si="42"/>
        <v>#REF!</v>
      </c>
      <c r="AR89" s="43" t="e">
        <f t="shared" si="42"/>
        <v>#REF!</v>
      </c>
      <c r="AS89" s="43" t="e">
        <f t="shared" si="42"/>
        <v>#REF!</v>
      </c>
      <c r="AT89" s="43" t="e">
        <f t="shared" si="42"/>
        <v>#REF!</v>
      </c>
      <c r="AU89" s="43" t="e">
        <f t="shared" si="42"/>
        <v>#REF!</v>
      </c>
      <c r="AV89" s="43" t="e">
        <f t="shared" si="42"/>
        <v>#REF!</v>
      </c>
      <c r="AW89" s="149" t="e">
        <f t="shared" ref="AW89:BE96" si="43">AW9*0.87*0.9</f>
        <v>#REF!</v>
      </c>
      <c r="AX89" s="149" t="e">
        <f t="shared" si="43"/>
        <v>#REF!</v>
      </c>
      <c r="AY89" s="57" t="e">
        <f t="shared" si="43"/>
        <v>#REF!</v>
      </c>
      <c r="AZ89" s="57" t="e">
        <f t="shared" si="43"/>
        <v>#REF!</v>
      </c>
      <c r="BA89" s="57" t="e">
        <f t="shared" si="43"/>
        <v>#REF!</v>
      </c>
      <c r="BB89" s="57" t="e">
        <f t="shared" si="43"/>
        <v>#REF!</v>
      </c>
      <c r="BC89" s="57" t="e">
        <f t="shared" si="43"/>
        <v>#REF!</v>
      </c>
      <c r="BD89" s="57" t="e">
        <f t="shared" si="43"/>
        <v>#REF!</v>
      </c>
      <c r="BE89" s="57" t="e">
        <f t="shared" si="43"/>
        <v>#REF!</v>
      </c>
      <c r="BF89" s="57" t="e">
        <f t="shared" si="39"/>
        <v>#REF!</v>
      </c>
      <c r="BG89" s="57" t="e">
        <f t="shared" si="35"/>
        <v>#REF!</v>
      </c>
      <c r="BH89" s="57" t="e">
        <f t="shared" si="40"/>
        <v>#REF!</v>
      </c>
      <c r="BI89" s="57" t="e">
        <f t="shared" si="36"/>
        <v>#REF!</v>
      </c>
      <c r="BJ89" s="57" t="e">
        <f t="shared" si="36"/>
        <v>#REF!</v>
      </c>
      <c r="BK89" s="57" t="e">
        <f t="shared" si="36"/>
        <v>#REF!</v>
      </c>
      <c r="BL89" s="57" t="e">
        <f t="shared" ref="BL89:CE89" si="44">BL9*0.85</f>
        <v>#REF!</v>
      </c>
      <c r="BM89" s="57" t="e">
        <f t="shared" si="44"/>
        <v>#REF!</v>
      </c>
      <c r="BN89" s="57" t="e">
        <f t="shared" si="44"/>
        <v>#REF!</v>
      </c>
      <c r="BO89" s="57" t="e">
        <f t="shared" si="44"/>
        <v>#REF!</v>
      </c>
      <c r="BP89" s="57" t="e">
        <f t="shared" si="44"/>
        <v>#REF!</v>
      </c>
      <c r="BQ89" s="57" t="e">
        <f t="shared" si="44"/>
        <v>#REF!</v>
      </c>
      <c r="BR89" s="57" t="e">
        <f t="shared" si="44"/>
        <v>#REF!</v>
      </c>
      <c r="BS89" s="57" t="e">
        <f t="shared" si="44"/>
        <v>#REF!</v>
      </c>
      <c r="BT89" s="57" t="e">
        <f t="shared" si="44"/>
        <v>#REF!</v>
      </c>
      <c r="BU89" s="57" t="e">
        <f t="shared" si="44"/>
        <v>#REF!</v>
      </c>
      <c r="BV89" s="57" t="e">
        <f t="shared" si="44"/>
        <v>#REF!</v>
      </c>
      <c r="BW89" s="57" t="e">
        <f t="shared" si="44"/>
        <v>#REF!</v>
      </c>
      <c r="BX89" s="57" t="e">
        <f t="shared" si="44"/>
        <v>#REF!</v>
      </c>
      <c r="BY89" s="57" t="e">
        <f t="shared" si="44"/>
        <v>#REF!</v>
      </c>
      <c r="BZ89" s="57" t="e">
        <f t="shared" si="44"/>
        <v>#REF!</v>
      </c>
      <c r="CA89" s="57" t="e">
        <f t="shared" si="44"/>
        <v>#REF!</v>
      </c>
      <c r="CB89" s="57" t="e">
        <f t="shared" si="44"/>
        <v>#REF!</v>
      </c>
      <c r="CC89" s="57" t="e">
        <f t="shared" si="44"/>
        <v>#REF!</v>
      </c>
      <c r="CD89" s="57" t="e">
        <f t="shared" si="44"/>
        <v>#REF!</v>
      </c>
      <c r="CE89" s="57" t="e">
        <f t="shared" si="44"/>
        <v>#REF!</v>
      </c>
    </row>
    <row r="90" spans="1:83" s="9" customFormat="1" ht="12" customHeight="1" x14ac:dyDescent="0.2">
      <c r="A90" s="8">
        <v>2</v>
      </c>
      <c r="B90" s="43" t="e">
        <f t="shared" si="38"/>
        <v>#REF!</v>
      </c>
      <c r="C90" s="43" t="e">
        <f t="shared" si="38"/>
        <v>#REF!</v>
      </c>
      <c r="D90" s="43" t="e">
        <f t="shared" si="38"/>
        <v>#REF!</v>
      </c>
      <c r="E90" s="43" t="e">
        <f t="shared" si="38"/>
        <v>#REF!</v>
      </c>
      <c r="F90" s="43" t="e">
        <f t="shared" si="38"/>
        <v>#REF!</v>
      </c>
      <c r="G90" s="43" t="e">
        <f t="shared" si="38"/>
        <v>#REF!</v>
      </c>
      <c r="H90" s="43" t="e">
        <f t="shared" si="38"/>
        <v>#REF!</v>
      </c>
      <c r="I90" s="43" t="e">
        <f t="shared" si="38"/>
        <v>#REF!</v>
      </c>
      <c r="J90" s="43" t="e">
        <f t="shared" si="38"/>
        <v>#REF!</v>
      </c>
      <c r="K90" s="43" t="e">
        <f t="shared" si="38"/>
        <v>#REF!</v>
      </c>
      <c r="L90" s="43" t="e">
        <f t="shared" si="38"/>
        <v>#REF!</v>
      </c>
      <c r="M90" s="43" t="e">
        <f t="shared" si="38"/>
        <v>#REF!</v>
      </c>
      <c r="N90" s="43" t="e">
        <f t="shared" si="38"/>
        <v>#REF!</v>
      </c>
      <c r="O90" s="43" t="e">
        <f t="shared" si="38"/>
        <v>#REF!</v>
      </c>
      <c r="P90" s="43" t="e">
        <f t="shared" si="38"/>
        <v>#REF!</v>
      </c>
      <c r="Q90" s="43" t="e">
        <f t="shared" si="38"/>
        <v>#REF!</v>
      </c>
      <c r="R90" s="43" t="e">
        <f t="shared" si="42"/>
        <v>#REF!</v>
      </c>
      <c r="S90" s="43" t="e">
        <f t="shared" si="42"/>
        <v>#REF!</v>
      </c>
      <c r="T90" s="43" t="e">
        <f t="shared" si="42"/>
        <v>#REF!</v>
      </c>
      <c r="U90" s="43" t="e">
        <f t="shared" si="42"/>
        <v>#REF!</v>
      </c>
      <c r="V90" s="43" t="e">
        <f t="shared" si="42"/>
        <v>#REF!</v>
      </c>
      <c r="W90" s="43" t="e">
        <f t="shared" si="42"/>
        <v>#REF!</v>
      </c>
      <c r="X90" s="43" t="e">
        <f t="shared" si="42"/>
        <v>#REF!</v>
      </c>
      <c r="Y90" s="43" t="e">
        <f t="shared" si="42"/>
        <v>#REF!</v>
      </c>
      <c r="Z90" s="43" t="e">
        <f t="shared" si="42"/>
        <v>#REF!</v>
      </c>
      <c r="AA90" s="43" t="e">
        <f t="shared" si="42"/>
        <v>#REF!</v>
      </c>
      <c r="AB90" s="43" t="e">
        <f t="shared" si="42"/>
        <v>#REF!</v>
      </c>
      <c r="AC90" s="43" t="e">
        <f t="shared" si="42"/>
        <v>#REF!</v>
      </c>
      <c r="AD90" s="43" t="e">
        <f t="shared" si="42"/>
        <v>#REF!</v>
      </c>
      <c r="AE90" s="43" t="e">
        <f t="shared" si="42"/>
        <v>#REF!</v>
      </c>
      <c r="AF90" s="43" t="e">
        <f t="shared" si="42"/>
        <v>#REF!</v>
      </c>
      <c r="AG90" s="43" t="e">
        <f t="shared" si="42"/>
        <v>#REF!</v>
      </c>
      <c r="AH90" s="43" t="e">
        <f t="shared" si="42"/>
        <v>#REF!</v>
      </c>
      <c r="AI90" s="43" t="e">
        <f t="shared" si="42"/>
        <v>#REF!</v>
      </c>
      <c r="AJ90" s="43" t="e">
        <f t="shared" si="42"/>
        <v>#REF!</v>
      </c>
      <c r="AK90" s="43" t="e">
        <f t="shared" si="42"/>
        <v>#REF!</v>
      </c>
      <c r="AL90" s="43" t="e">
        <f t="shared" si="42"/>
        <v>#REF!</v>
      </c>
      <c r="AM90" s="43" t="e">
        <f t="shared" si="42"/>
        <v>#REF!</v>
      </c>
      <c r="AN90" s="43" t="e">
        <f t="shared" si="42"/>
        <v>#REF!</v>
      </c>
      <c r="AO90" s="43" t="e">
        <f t="shared" si="42"/>
        <v>#REF!</v>
      </c>
      <c r="AP90" s="43" t="e">
        <f t="shared" si="42"/>
        <v>#REF!</v>
      </c>
      <c r="AQ90" s="43" t="e">
        <f t="shared" si="42"/>
        <v>#REF!</v>
      </c>
      <c r="AR90" s="43" t="e">
        <f t="shared" si="42"/>
        <v>#REF!</v>
      </c>
      <c r="AS90" s="43" t="e">
        <f t="shared" si="42"/>
        <v>#REF!</v>
      </c>
      <c r="AT90" s="43" t="e">
        <f t="shared" si="42"/>
        <v>#REF!</v>
      </c>
      <c r="AU90" s="43" t="e">
        <f t="shared" si="42"/>
        <v>#REF!</v>
      </c>
      <c r="AV90" s="43" t="e">
        <f t="shared" si="42"/>
        <v>#REF!</v>
      </c>
      <c r="AW90" s="149" t="e">
        <f t="shared" si="43"/>
        <v>#REF!</v>
      </c>
      <c r="AX90" s="149" t="e">
        <f t="shared" si="43"/>
        <v>#REF!</v>
      </c>
      <c r="AY90" s="57" t="e">
        <f t="shared" si="43"/>
        <v>#REF!</v>
      </c>
      <c r="AZ90" s="57" t="e">
        <f t="shared" si="43"/>
        <v>#REF!</v>
      </c>
      <c r="BA90" s="57" t="e">
        <f t="shared" si="43"/>
        <v>#REF!</v>
      </c>
      <c r="BB90" s="57" t="e">
        <f t="shared" si="43"/>
        <v>#REF!</v>
      </c>
      <c r="BC90" s="57" t="e">
        <f t="shared" si="43"/>
        <v>#REF!</v>
      </c>
      <c r="BD90" s="57" t="e">
        <f t="shared" si="43"/>
        <v>#REF!</v>
      </c>
      <c r="BE90" s="57" t="e">
        <f t="shared" si="43"/>
        <v>#REF!</v>
      </c>
      <c r="BF90" s="57" t="e">
        <f t="shared" si="39"/>
        <v>#REF!</v>
      </c>
      <c r="BG90" s="57" t="e">
        <f t="shared" si="35"/>
        <v>#REF!</v>
      </c>
      <c r="BH90" s="57" t="e">
        <f t="shared" si="40"/>
        <v>#REF!</v>
      </c>
      <c r="BI90" s="57" t="e">
        <f t="shared" si="36"/>
        <v>#REF!</v>
      </c>
      <c r="BJ90" s="57" t="e">
        <f t="shared" si="36"/>
        <v>#REF!</v>
      </c>
      <c r="BK90" s="57" t="e">
        <f t="shared" si="36"/>
        <v>#REF!</v>
      </c>
      <c r="BL90" s="57" t="e">
        <f t="shared" ref="BL90:CE90" si="45">BL10*0.85</f>
        <v>#REF!</v>
      </c>
      <c r="BM90" s="57" t="e">
        <f t="shared" si="45"/>
        <v>#REF!</v>
      </c>
      <c r="BN90" s="57" t="e">
        <f t="shared" si="45"/>
        <v>#REF!</v>
      </c>
      <c r="BO90" s="57" t="e">
        <f t="shared" si="45"/>
        <v>#REF!</v>
      </c>
      <c r="BP90" s="57" t="e">
        <f t="shared" si="45"/>
        <v>#REF!</v>
      </c>
      <c r="BQ90" s="57" t="e">
        <f t="shared" si="45"/>
        <v>#REF!</v>
      </c>
      <c r="BR90" s="57" t="e">
        <f t="shared" si="45"/>
        <v>#REF!</v>
      </c>
      <c r="BS90" s="57" t="e">
        <f t="shared" si="45"/>
        <v>#REF!</v>
      </c>
      <c r="BT90" s="57" t="e">
        <f t="shared" si="45"/>
        <v>#REF!</v>
      </c>
      <c r="BU90" s="57" t="e">
        <f t="shared" si="45"/>
        <v>#REF!</v>
      </c>
      <c r="BV90" s="57" t="e">
        <f t="shared" si="45"/>
        <v>#REF!</v>
      </c>
      <c r="BW90" s="57" t="e">
        <f t="shared" si="45"/>
        <v>#REF!</v>
      </c>
      <c r="BX90" s="57" t="e">
        <f t="shared" si="45"/>
        <v>#REF!</v>
      </c>
      <c r="BY90" s="57" t="e">
        <f t="shared" si="45"/>
        <v>#REF!</v>
      </c>
      <c r="BZ90" s="57" t="e">
        <f t="shared" si="45"/>
        <v>#REF!</v>
      </c>
      <c r="CA90" s="57" t="e">
        <f t="shared" si="45"/>
        <v>#REF!</v>
      </c>
      <c r="CB90" s="57" t="e">
        <f t="shared" si="45"/>
        <v>#REF!</v>
      </c>
      <c r="CC90" s="57" t="e">
        <f t="shared" si="45"/>
        <v>#REF!</v>
      </c>
      <c r="CD90" s="57" t="e">
        <f t="shared" si="45"/>
        <v>#REF!</v>
      </c>
      <c r="CE90" s="57" t="e">
        <f t="shared" si="45"/>
        <v>#REF!</v>
      </c>
    </row>
    <row r="91" spans="1:83" s="36" customFormat="1" ht="12" customHeight="1" x14ac:dyDescent="0.2">
      <c r="A91" s="66" t="s">
        <v>65</v>
      </c>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57"/>
      <c r="AX91" s="57"/>
      <c r="AY91" s="57"/>
      <c r="AZ91" s="57"/>
      <c r="BA91" s="57"/>
      <c r="BB91" s="57"/>
      <c r="BC91" s="57"/>
      <c r="BD91" s="57"/>
      <c r="BE91" s="57"/>
      <c r="BF91" s="57"/>
      <c r="BG91" s="57"/>
      <c r="BH91" s="57"/>
      <c r="BI91" s="57"/>
      <c r="BJ91" s="57"/>
      <c r="BK91" s="57"/>
      <c r="BL91" s="57"/>
      <c r="BM91" s="57"/>
      <c r="BN91" s="57"/>
      <c r="BO91" s="57"/>
      <c r="BP91" s="57"/>
      <c r="BQ91" s="57"/>
      <c r="BR91" s="57"/>
      <c r="BS91" s="57"/>
      <c r="BT91" s="57"/>
      <c r="BU91" s="57"/>
      <c r="BV91" s="57"/>
      <c r="BW91" s="57"/>
      <c r="BX91" s="57"/>
      <c r="BY91" s="57"/>
      <c r="BZ91" s="57"/>
      <c r="CA91" s="57"/>
      <c r="CB91" s="57"/>
      <c r="CC91" s="57"/>
      <c r="CD91" s="57"/>
      <c r="CE91" s="57"/>
    </row>
    <row r="92" spans="1:83" s="9" customFormat="1" ht="12" customHeight="1" x14ac:dyDescent="0.2">
      <c r="A92" s="8">
        <v>1</v>
      </c>
      <c r="B92" s="43" t="e">
        <f t="shared" si="38"/>
        <v>#REF!</v>
      </c>
      <c r="C92" s="43" t="e">
        <f t="shared" si="38"/>
        <v>#REF!</v>
      </c>
      <c r="D92" s="43" t="e">
        <f t="shared" si="38"/>
        <v>#REF!</v>
      </c>
      <c r="E92" s="43" t="e">
        <f t="shared" si="38"/>
        <v>#REF!</v>
      </c>
      <c r="F92" s="43" t="e">
        <f t="shared" si="38"/>
        <v>#REF!</v>
      </c>
      <c r="G92" s="43" t="e">
        <f t="shared" si="38"/>
        <v>#REF!</v>
      </c>
      <c r="H92" s="43" t="e">
        <f t="shared" si="38"/>
        <v>#REF!</v>
      </c>
      <c r="I92" s="43" t="e">
        <f t="shared" si="38"/>
        <v>#REF!</v>
      </c>
      <c r="J92" s="43" t="e">
        <f t="shared" si="38"/>
        <v>#REF!</v>
      </c>
      <c r="K92" s="43" t="e">
        <f t="shared" si="38"/>
        <v>#REF!</v>
      </c>
      <c r="L92" s="43" t="e">
        <f t="shared" si="38"/>
        <v>#REF!</v>
      </c>
      <c r="M92" s="43" t="e">
        <f t="shared" si="38"/>
        <v>#REF!</v>
      </c>
      <c r="N92" s="43" t="e">
        <f t="shared" si="38"/>
        <v>#REF!</v>
      </c>
      <c r="O92" s="43" t="e">
        <f t="shared" si="38"/>
        <v>#REF!</v>
      </c>
      <c r="P92" s="43" t="e">
        <f t="shared" si="38"/>
        <v>#REF!</v>
      </c>
      <c r="Q92" s="43" t="e">
        <f t="shared" si="38"/>
        <v>#REF!</v>
      </c>
      <c r="R92" s="43" t="e">
        <f t="shared" ref="R92:AV93" si="46">R12*0.8*0.9</f>
        <v>#REF!</v>
      </c>
      <c r="S92" s="43" t="e">
        <f t="shared" si="46"/>
        <v>#REF!</v>
      </c>
      <c r="T92" s="43" t="e">
        <f t="shared" si="46"/>
        <v>#REF!</v>
      </c>
      <c r="U92" s="43" t="e">
        <f t="shared" si="46"/>
        <v>#REF!</v>
      </c>
      <c r="V92" s="43" t="e">
        <f t="shared" si="46"/>
        <v>#REF!</v>
      </c>
      <c r="W92" s="43" t="e">
        <f t="shared" si="46"/>
        <v>#REF!</v>
      </c>
      <c r="X92" s="43" t="e">
        <f t="shared" si="46"/>
        <v>#REF!</v>
      </c>
      <c r="Y92" s="43" t="e">
        <f t="shared" si="46"/>
        <v>#REF!</v>
      </c>
      <c r="Z92" s="43" t="e">
        <f t="shared" si="46"/>
        <v>#REF!</v>
      </c>
      <c r="AA92" s="43" t="e">
        <f t="shared" si="46"/>
        <v>#REF!</v>
      </c>
      <c r="AB92" s="43" t="e">
        <f t="shared" si="46"/>
        <v>#REF!</v>
      </c>
      <c r="AC92" s="43" t="e">
        <f t="shared" si="46"/>
        <v>#REF!</v>
      </c>
      <c r="AD92" s="43" t="e">
        <f t="shared" si="46"/>
        <v>#REF!</v>
      </c>
      <c r="AE92" s="43" t="e">
        <f t="shared" si="46"/>
        <v>#REF!</v>
      </c>
      <c r="AF92" s="43" t="e">
        <f t="shared" si="46"/>
        <v>#REF!</v>
      </c>
      <c r="AG92" s="43" t="e">
        <f t="shared" si="46"/>
        <v>#REF!</v>
      </c>
      <c r="AH92" s="43" t="e">
        <f t="shared" si="46"/>
        <v>#REF!</v>
      </c>
      <c r="AI92" s="43" t="e">
        <f t="shared" si="46"/>
        <v>#REF!</v>
      </c>
      <c r="AJ92" s="43" t="e">
        <f t="shared" si="46"/>
        <v>#REF!</v>
      </c>
      <c r="AK92" s="43" t="e">
        <f t="shared" si="46"/>
        <v>#REF!</v>
      </c>
      <c r="AL92" s="43" t="e">
        <f t="shared" si="46"/>
        <v>#REF!</v>
      </c>
      <c r="AM92" s="43" t="e">
        <f t="shared" si="46"/>
        <v>#REF!</v>
      </c>
      <c r="AN92" s="43" t="e">
        <f t="shared" si="46"/>
        <v>#REF!</v>
      </c>
      <c r="AO92" s="43" t="e">
        <f t="shared" si="46"/>
        <v>#REF!</v>
      </c>
      <c r="AP92" s="43" t="e">
        <f t="shared" si="46"/>
        <v>#REF!</v>
      </c>
      <c r="AQ92" s="43" t="e">
        <f t="shared" si="46"/>
        <v>#REF!</v>
      </c>
      <c r="AR92" s="43" t="e">
        <f t="shared" si="46"/>
        <v>#REF!</v>
      </c>
      <c r="AS92" s="43" t="e">
        <f t="shared" si="46"/>
        <v>#REF!</v>
      </c>
      <c r="AT92" s="43" t="e">
        <f t="shared" si="46"/>
        <v>#REF!</v>
      </c>
      <c r="AU92" s="43" t="e">
        <f t="shared" si="46"/>
        <v>#REF!</v>
      </c>
      <c r="AV92" s="43" t="e">
        <f t="shared" si="46"/>
        <v>#REF!</v>
      </c>
      <c r="AW92" s="149" t="e">
        <f t="shared" si="43"/>
        <v>#REF!</v>
      </c>
      <c r="AX92" s="149" t="e">
        <f t="shared" si="43"/>
        <v>#REF!</v>
      </c>
      <c r="AY92" s="57" t="e">
        <f t="shared" si="43"/>
        <v>#REF!</v>
      </c>
      <c r="AZ92" s="57" t="e">
        <f t="shared" si="43"/>
        <v>#REF!</v>
      </c>
      <c r="BA92" s="57" t="e">
        <f t="shared" si="43"/>
        <v>#REF!</v>
      </c>
      <c r="BB92" s="57" t="e">
        <f t="shared" si="43"/>
        <v>#REF!</v>
      </c>
      <c r="BC92" s="57" t="e">
        <f t="shared" si="43"/>
        <v>#REF!</v>
      </c>
      <c r="BD92" s="57" t="e">
        <f t="shared" si="43"/>
        <v>#REF!</v>
      </c>
      <c r="BE92" s="57" t="e">
        <f t="shared" si="43"/>
        <v>#REF!</v>
      </c>
      <c r="BF92" s="57" t="e">
        <f t="shared" si="39"/>
        <v>#REF!</v>
      </c>
      <c r="BG92" s="57" t="e">
        <f t="shared" si="35"/>
        <v>#REF!</v>
      </c>
      <c r="BH92" s="57" t="e">
        <f t="shared" si="40"/>
        <v>#REF!</v>
      </c>
      <c r="BI92" s="57" t="e">
        <f t="shared" si="36"/>
        <v>#REF!</v>
      </c>
      <c r="BJ92" s="57" t="e">
        <f t="shared" si="36"/>
        <v>#REF!</v>
      </c>
      <c r="BK92" s="57" t="e">
        <f t="shared" si="36"/>
        <v>#REF!</v>
      </c>
      <c r="BL92" s="57" t="e">
        <f t="shared" ref="BL92:CE92" si="47">BL12*0.85</f>
        <v>#REF!</v>
      </c>
      <c r="BM92" s="57" t="e">
        <f t="shared" si="47"/>
        <v>#REF!</v>
      </c>
      <c r="BN92" s="57" t="e">
        <f t="shared" si="47"/>
        <v>#REF!</v>
      </c>
      <c r="BO92" s="57" t="e">
        <f t="shared" si="47"/>
        <v>#REF!</v>
      </c>
      <c r="BP92" s="57" t="e">
        <f t="shared" si="47"/>
        <v>#REF!</v>
      </c>
      <c r="BQ92" s="57" t="e">
        <f t="shared" si="47"/>
        <v>#REF!</v>
      </c>
      <c r="BR92" s="57" t="e">
        <f t="shared" si="47"/>
        <v>#REF!</v>
      </c>
      <c r="BS92" s="57" t="e">
        <f t="shared" si="47"/>
        <v>#REF!</v>
      </c>
      <c r="BT92" s="57" t="e">
        <f t="shared" si="47"/>
        <v>#REF!</v>
      </c>
      <c r="BU92" s="57" t="e">
        <f t="shared" si="47"/>
        <v>#REF!</v>
      </c>
      <c r="BV92" s="57" t="e">
        <f t="shared" si="47"/>
        <v>#REF!</v>
      </c>
      <c r="BW92" s="57" t="e">
        <f t="shared" si="47"/>
        <v>#REF!</v>
      </c>
      <c r="BX92" s="57" t="e">
        <f t="shared" si="47"/>
        <v>#REF!</v>
      </c>
      <c r="BY92" s="57" t="e">
        <f t="shared" si="47"/>
        <v>#REF!</v>
      </c>
      <c r="BZ92" s="57" t="e">
        <f t="shared" si="47"/>
        <v>#REF!</v>
      </c>
      <c r="CA92" s="57" t="e">
        <f t="shared" si="47"/>
        <v>#REF!</v>
      </c>
      <c r="CB92" s="57" t="e">
        <f t="shared" si="47"/>
        <v>#REF!</v>
      </c>
      <c r="CC92" s="57" t="e">
        <f t="shared" si="47"/>
        <v>#REF!</v>
      </c>
      <c r="CD92" s="57" t="e">
        <f t="shared" si="47"/>
        <v>#REF!</v>
      </c>
      <c r="CE92" s="57" t="e">
        <f t="shared" si="47"/>
        <v>#REF!</v>
      </c>
    </row>
    <row r="93" spans="1:83" s="9" customFormat="1" ht="12" customHeight="1" x14ac:dyDescent="0.2">
      <c r="A93" s="8">
        <v>2</v>
      </c>
      <c r="B93" s="43" t="e">
        <f t="shared" si="38"/>
        <v>#REF!</v>
      </c>
      <c r="C93" s="43" t="e">
        <f t="shared" si="38"/>
        <v>#REF!</v>
      </c>
      <c r="D93" s="43" t="e">
        <f t="shared" si="38"/>
        <v>#REF!</v>
      </c>
      <c r="E93" s="43" t="e">
        <f t="shared" si="38"/>
        <v>#REF!</v>
      </c>
      <c r="F93" s="43" t="e">
        <f t="shared" si="38"/>
        <v>#REF!</v>
      </c>
      <c r="G93" s="43" t="e">
        <f t="shared" si="38"/>
        <v>#REF!</v>
      </c>
      <c r="H93" s="43" t="e">
        <f t="shared" si="38"/>
        <v>#REF!</v>
      </c>
      <c r="I93" s="43" t="e">
        <f t="shared" si="38"/>
        <v>#REF!</v>
      </c>
      <c r="J93" s="43" t="e">
        <f t="shared" si="38"/>
        <v>#REF!</v>
      </c>
      <c r="K93" s="43" t="e">
        <f t="shared" si="38"/>
        <v>#REF!</v>
      </c>
      <c r="L93" s="43" t="e">
        <f t="shared" si="38"/>
        <v>#REF!</v>
      </c>
      <c r="M93" s="43" t="e">
        <f t="shared" si="38"/>
        <v>#REF!</v>
      </c>
      <c r="N93" s="43" t="e">
        <f t="shared" si="38"/>
        <v>#REF!</v>
      </c>
      <c r="O93" s="43" t="e">
        <f t="shared" si="38"/>
        <v>#REF!</v>
      </c>
      <c r="P93" s="43" t="e">
        <f t="shared" si="38"/>
        <v>#REF!</v>
      </c>
      <c r="Q93" s="43" t="e">
        <f t="shared" si="38"/>
        <v>#REF!</v>
      </c>
      <c r="R93" s="43" t="e">
        <f t="shared" si="46"/>
        <v>#REF!</v>
      </c>
      <c r="S93" s="43" t="e">
        <f t="shared" si="46"/>
        <v>#REF!</v>
      </c>
      <c r="T93" s="43" t="e">
        <f t="shared" si="46"/>
        <v>#REF!</v>
      </c>
      <c r="U93" s="43" t="e">
        <f t="shared" si="46"/>
        <v>#REF!</v>
      </c>
      <c r="V93" s="43" t="e">
        <f t="shared" si="46"/>
        <v>#REF!</v>
      </c>
      <c r="W93" s="43" t="e">
        <f t="shared" si="46"/>
        <v>#REF!</v>
      </c>
      <c r="X93" s="43" t="e">
        <f t="shared" si="46"/>
        <v>#REF!</v>
      </c>
      <c r="Y93" s="43" t="e">
        <f t="shared" si="46"/>
        <v>#REF!</v>
      </c>
      <c r="Z93" s="43" t="e">
        <f t="shared" si="46"/>
        <v>#REF!</v>
      </c>
      <c r="AA93" s="43" t="e">
        <f t="shared" si="46"/>
        <v>#REF!</v>
      </c>
      <c r="AB93" s="43" t="e">
        <f t="shared" si="46"/>
        <v>#REF!</v>
      </c>
      <c r="AC93" s="43" t="e">
        <f t="shared" si="46"/>
        <v>#REF!</v>
      </c>
      <c r="AD93" s="43" t="e">
        <f t="shared" si="46"/>
        <v>#REF!</v>
      </c>
      <c r="AE93" s="43" t="e">
        <f t="shared" si="46"/>
        <v>#REF!</v>
      </c>
      <c r="AF93" s="43" t="e">
        <f t="shared" si="46"/>
        <v>#REF!</v>
      </c>
      <c r="AG93" s="43" t="e">
        <f t="shared" si="46"/>
        <v>#REF!</v>
      </c>
      <c r="AH93" s="43" t="e">
        <f t="shared" si="46"/>
        <v>#REF!</v>
      </c>
      <c r="AI93" s="43" t="e">
        <f t="shared" si="46"/>
        <v>#REF!</v>
      </c>
      <c r="AJ93" s="43" t="e">
        <f t="shared" si="46"/>
        <v>#REF!</v>
      </c>
      <c r="AK93" s="43" t="e">
        <f t="shared" si="46"/>
        <v>#REF!</v>
      </c>
      <c r="AL93" s="43" t="e">
        <f t="shared" si="46"/>
        <v>#REF!</v>
      </c>
      <c r="AM93" s="43" t="e">
        <f t="shared" si="46"/>
        <v>#REF!</v>
      </c>
      <c r="AN93" s="43" t="e">
        <f t="shared" si="46"/>
        <v>#REF!</v>
      </c>
      <c r="AO93" s="43" t="e">
        <f t="shared" si="46"/>
        <v>#REF!</v>
      </c>
      <c r="AP93" s="43" t="e">
        <f t="shared" si="46"/>
        <v>#REF!</v>
      </c>
      <c r="AQ93" s="43" t="e">
        <f t="shared" si="46"/>
        <v>#REF!</v>
      </c>
      <c r="AR93" s="43" t="e">
        <f t="shared" si="46"/>
        <v>#REF!</v>
      </c>
      <c r="AS93" s="43" t="e">
        <f t="shared" si="46"/>
        <v>#REF!</v>
      </c>
      <c r="AT93" s="43" t="e">
        <f t="shared" si="46"/>
        <v>#REF!</v>
      </c>
      <c r="AU93" s="43" t="e">
        <f t="shared" si="46"/>
        <v>#REF!</v>
      </c>
      <c r="AV93" s="43" t="e">
        <f t="shared" si="46"/>
        <v>#REF!</v>
      </c>
      <c r="AW93" s="149" t="e">
        <f t="shared" si="43"/>
        <v>#REF!</v>
      </c>
      <c r="AX93" s="149" t="e">
        <f t="shared" si="43"/>
        <v>#REF!</v>
      </c>
      <c r="AY93" s="57" t="e">
        <f t="shared" si="43"/>
        <v>#REF!</v>
      </c>
      <c r="AZ93" s="57" t="e">
        <f t="shared" si="43"/>
        <v>#REF!</v>
      </c>
      <c r="BA93" s="57" t="e">
        <f t="shared" si="43"/>
        <v>#REF!</v>
      </c>
      <c r="BB93" s="57" t="e">
        <f t="shared" si="43"/>
        <v>#REF!</v>
      </c>
      <c r="BC93" s="57" t="e">
        <f t="shared" si="43"/>
        <v>#REF!</v>
      </c>
      <c r="BD93" s="57" t="e">
        <f t="shared" si="43"/>
        <v>#REF!</v>
      </c>
      <c r="BE93" s="57" t="e">
        <f t="shared" si="43"/>
        <v>#REF!</v>
      </c>
      <c r="BF93" s="57" t="e">
        <f t="shared" si="39"/>
        <v>#REF!</v>
      </c>
      <c r="BG93" s="57" t="e">
        <f t="shared" si="35"/>
        <v>#REF!</v>
      </c>
      <c r="BH93" s="57" t="e">
        <f t="shared" si="40"/>
        <v>#REF!</v>
      </c>
      <c r="BI93" s="57" t="e">
        <f t="shared" si="36"/>
        <v>#REF!</v>
      </c>
      <c r="BJ93" s="57" t="e">
        <f t="shared" si="36"/>
        <v>#REF!</v>
      </c>
      <c r="BK93" s="57" t="e">
        <f t="shared" si="36"/>
        <v>#REF!</v>
      </c>
      <c r="BL93" s="57" t="e">
        <f t="shared" ref="BL93:CE93" si="48">BL13*0.85</f>
        <v>#REF!</v>
      </c>
      <c r="BM93" s="57" t="e">
        <f t="shared" si="48"/>
        <v>#REF!</v>
      </c>
      <c r="BN93" s="57" t="e">
        <f t="shared" si="48"/>
        <v>#REF!</v>
      </c>
      <c r="BO93" s="57" t="e">
        <f t="shared" si="48"/>
        <v>#REF!</v>
      </c>
      <c r="BP93" s="57" t="e">
        <f t="shared" si="48"/>
        <v>#REF!</v>
      </c>
      <c r="BQ93" s="57" t="e">
        <f t="shared" si="48"/>
        <v>#REF!</v>
      </c>
      <c r="BR93" s="57" t="e">
        <f t="shared" si="48"/>
        <v>#REF!</v>
      </c>
      <c r="BS93" s="57" t="e">
        <f t="shared" si="48"/>
        <v>#REF!</v>
      </c>
      <c r="BT93" s="57" t="e">
        <f t="shared" si="48"/>
        <v>#REF!</v>
      </c>
      <c r="BU93" s="57" t="e">
        <f t="shared" si="48"/>
        <v>#REF!</v>
      </c>
      <c r="BV93" s="57" t="e">
        <f t="shared" si="48"/>
        <v>#REF!</v>
      </c>
      <c r="BW93" s="57" t="e">
        <f t="shared" si="48"/>
        <v>#REF!</v>
      </c>
      <c r="BX93" s="57" t="e">
        <f t="shared" si="48"/>
        <v>#REF!</v>
      </c>
      <c r="BY93" s="57" t="e">
        <f t="shared" si="48"/>
        <v>#REF!</v>
      </c>
      <c r="BZ93" s="57" t="e">
        <f t="shared" si="48"/>
        <v>#REF!</v>
      </c>
      <c r="CA93" s="57" t="e">
        <f t="shared" si="48"/>
        <v>#REF!</v>
      </c>
      <c r="CB93" s="57" t="e">
        <f t="shared" si="48"/>
        <v>#REF!</v>
      </c>
      <c r="CC93" s="57" t="e">
        <f t="shared" si="48"/>
        <v>#REF!</v>
      </c>
      <c r="CD93" s="57" t="e">
        <f t="shared" si="48"/>
        <v>#REF!</v>
      </c>
      <c r="CE93" s="57" t="e">
        <f t="shared" si="48"/>
        <v>#REF!</v>
      </c>
    </row>
    <row r="94" spans="1:83" s="9" customFormat="1" ht="12" customHeight="1" x14ac:dyDescent="0.2">
      <c r="A94" s="146" t="s">
        <v>66</v>
      </c>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34"/>
      <c r="AO94" s="34"/>
      <c r="AP94" s="34"/>
      <c r="AQ94" s="34"/>
      <c r="AR94" s="34"/>
      <c r="AS94" s="34"/>
      <c r="AT94" s="34"/>
      <c r="AU94" s="34"/>
      <c r="AV94" s="34"/>
      <c r="AW94" s="57"/>
      <c r="AX94" s="57"/>
      <c r="AY94" s="57"/>
      <c r="AZ94" s="57"/>
      <c r="BA94" s="57"/>
      <c r="BB94" s="57"/>
      <c r="BC94" s="57"/>
      <c r="BD94" s="57"/>
      <c r="BE94" s="57"/>
      <c r="BF94" s="57"/>
      <c r="BG94" s="57"/>
      <c r="BH94" s="57"/>
      <c r="BI94" s="57"/>
      <c r="BJ94" s="57"/>
      <c r="BK94" s="57"/>
      <c r="BL94" s="57"/>
      <c r="BM94" s="57"/>
      <c r="BN94" s="57"/>
      <c r="BO94" s="57"/>
      <c r="BP94" s="57"/>
      <c r="BQ94" s="57"/>
      <c r="BR94" s="57"/>
      <c r="BS94" s="57"/>
      <c r="BT94" s="57"/>
      <c r="BU94" s="57"/>
      <c r="BV94" s="57"/>
      <c r="BW94" s="57"/>
      <c r="BX94" s="57"/>
      <c r="BY94" s="57"/>
      <c r="BZ94" s="57"/>
      <c r="CA94" s="57"/>
      <c r="CB94" s="57"/>
      <c r="CC94" s="57"/>
      <c r="CD94" s="57"/>
      <c r="CE94" s="57"/>
    </row>
    <row r="95" spans="1:83" s="9" customFormat="1" ht="12" customHeight="1" x14ac:dyDescent="0.2">
      <c r="A95" s="52" t="s">
        <v>37</v>
      </c>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53" t="e">
        <f>AN15*0.8*0.9</f>
        <v>#REF!</v>
      </c>
      <c r="AO95" s="43" t="e">
        <f t="shared" ref="AO95:AV96" si="49">AO15*0.8*0.9</f>
        <v>#REF!</v>
      </c>
      <c r="AP95" s="43" t="e">
        <f t="shared" si="49"/>
        <v>#REF!</v>
      </c>
      <c r="AQ95" s="43" t="e">
        <f t="shared" si="49"/>
        <v>#REF!</v>
      </c>
      <c r="AR95" s="43" t="e">
        <f t="shared" si="49"/>
        <v>#REF!</v>
      </c>
      <c r="AS95" s="43" t="e">
        <f t="shared" si="49"/>
        <v>#REF!</v>
      </c>
      <c r="AT95" s="43" t="e">
        <f t="shared" si="49"/>
        <v>#REF!</v>
      </c>
      <c r="AU95" s="43" t="e">
        <f t="shared" si="49"/>
        <v>#REF!</v>
      </c>
      <c r="AV95" s="43" t="e">
        <f t="shared" si="49"/>
        <v>#REF!</v>
      </c>
      <c r="AW95" s="149" t="e">
        <f t="shared" si="43"/>
        <v>#REF!</v>
      </c>
      <c r="AX95" s="149" t="e">
        <f t="shared" si="43"/>
        <v>#REF!</v>
      </c>
      <c r="AY95" s="57" t="e">
        <f t="shared" si="43"/>
        <v>#REF!</v>
      </c>
      <c r="AZ95" s="57" t="e">
        <f t="shared" si="43"/>
        <v>#REF!</v>
      </c>
      <c r="BA95" s="57" t="e">
        <f t="shared" si="43"/>
        <v>#REF!</v>
      </c>
      <c r="BB95" s="57" t="e">
        <f t="shared" si="43"/>
        <v>#REF!</v>
      </c>
      <c r="BC95" s="57" t="e">
        <f t="shared" si="43"/>
        <v>#REF!</v>
      </c>
      <c r="BD95" s="57" t="e">
        <f t="shared" si="43"/>
        <v>#REF!</v>
      </c>
      <c r="BE95" s="57" t="e">
        <f t="shared" si="43"/>
        <v>#REF!</v>
      </c>
      <c r="BF95" s="57" t="e">
        <f t="shared" si="39"/>
        <v>#REF!</v>
      </c>
      <c r="BG95" s="57" t="e">
        <f t="shared" si="35"/>
        <v>#REF!</v>
      </c>
      <c r="BH95" s="57" t="e">
        <f t="shared" si="40"/>
        <v>#REF!</v>
      </c>
      <c r="BI95" s="57" t="e">
        <f t="shared" si="36"/>
        <v>#REF!</v>
      </c>
      <c r="BJ95" s="57" t="e">
        <f t="shared" si="36"/>
        <v>#REF!</v>
      </c>
      <c r="BK95" s="57" t="e">
        <f t="shared" si="36"/>
        <v>#REF!</v>
      </c>
      <c r="BL95" s="57" t="e">
        <f t="shared" ref="BL95:CE95" si="50">BL15*0.85</f>
        <v>#REF!</v>
      </c>
      <c r="BM95" s="57" t="e">
        <f t="shared" si="50"/>
        <v>#REF!</v>
      </c>
      <c r="BN95" s="57" t="e">
        <f t="shared" si="50"/>
        <v>#REF!</v>
      </c>
      <c r="BO95" s="57" t="e">
        <f t="shared" si="50"/>
        <v>#REF!</v>
      </c>
      <c r="BP95" s="57" t="e">
        <f t="shared" si="50"/>
        <v>#REF!</v>
      </c>
      <c r="BQ95" s="57" t="e">
        <f t="shared" si="50"/>
        <v>#REF!</v>
      </c>
      <c r="BR95" s="57" t="e">
        <f t="shared" si="50"/>
        <v>#REF!</v>
      </c>
      <c r="BS95" s="57" t="e">
        <f t="shared" si="50"/>
        <v>#REF!</v>
      </c>
      <c r="BT95" s="57" t="e">
        <f t="shared" si="50"/>
        <v>#REF!</v>
      </c>
      <c r="BU95" s="57" t="e">
        <f t="shared" si="50"/>
        <v>#REF!</v>
      </c>
      <c r="BV95" s="57" t="e">
        <f t="shared" si="50"/>
        <v>#REF!</v>
      </c>
      <c r="BW95" s="57" t="e">
        <f t="shared" si="50"/>
        <v>#REF!</v>
      </c>
      <c r="BX95" s="57" t="e">
        <f t="shared" si="50"/>
        <v>#REF!</v>
      </c>
      <c r="BY95" s="57" t="e">
        <f t="shared" si="50"/>
        <v>#REF!</v>
      </c>
      <c r="BZ95" s="57" t="e">
        <f t="shared" si="50"/>
        <v>#REF!</v>
      </c>
      <c r="CA95" s="57" t="e">
        <f t="shared" si="50"/>
        <v>#REF!</v>
      </c>
      <c r="CB95" s="57" t="e">
        <f t="shared" si="50"/>
        <v>#REF!</v>
      </c>
      <c r="CC95" s="57" t="e">
        <f t="shared" si="50"/>
        <v>#REF!</v>
      </c>
      <c r="CD95" s="57" t="e">
        <f t="shared" si="50"/>
        <v>#REF!</v>
      </c>
      <c r="CE95" s="57" t="e">
        <f t="shared" si="50"/>
        <v>#REF!</v>
      </c>
    </row>
    <row r="96" spans="1:83" s="9" customFormat="1" ht="12" customHeight="1" x14ac:dyDescent="0.2">
      <c r="A96" s="52">
        <v>2</v>
      </c>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53" t="e">
        <f>AN16*0.8*0.9</f>
        <v>#REF!</v>
      </c>
      <c r="AO96" s="43" t="e">
        <f t="shared" si="49"/>
        <v>#REF!</v>
      </c>
      <c r="AP96" s="43" t="e">
        <f t="shared" si="49"/>
        <v>#REF!</v>
      </c>
      <c r="AQ96" s="43" t="e">
        <f t="shared" si="49"/>
        <v>#REF!</v>
      </c>
      <c r="AR96" s="43" t="e">
        <f t="shared" si="49"/>
        <v>#REF!</v>
      </c>
      <c r="AS96" s="43" t="e">
        <f t="shared" si="49"/>
        <v>#REF!</v>
      </c>
      <c r="AT96" s="43" t="e">
        <f t="shared" si="49"/>
        <v>#REF!</v>
      </c>
      <c r="AU96" s="43" t="e">
        <f t="shared" si="49"/>
        <v>#REF!</v>
      </c>
      <c r="AV96" s="43" t="e">
        <f t="shared" si="49"/>
        <v>#REF!</v>
      </c>
      <c r="AW96" s="149" t="e">
        <f t="shared" si="43"/>
        <v>#REF!</v>
      </c>
      <c r="AX96" s="149" t="e">
        <f t="shared" si="43"/>
        <v>#REF!</v>
      </c>
      <c r="AY96" s="57" t="e">
        <f t="shared" si="43"/>
        <v>#REF!</v>
      </c>
      <c r="AZ96" s="57" t="e">
        <f t="shared" si="43"/>
        <v>#REF!</v>
      </c>
      <c r="BA96" s="57" t="e">
        <f t="shared" si="43"/>
        <v>#REF!</v>
      </c>
      <c r="BB96" s="57" t="e">
        <f t="shared" si="43"/>
        <v>#REF!</v>
      </c>
      <c r="BC96" s="57" t="e">
        <f t="shared" si="43"/>
        <v>#REF!</v>
      </c>
      <c r="BD96" s="57" t="e">
        <f t="shared" si="43"/>
        <v>#REF!</v>
      </c>
      <c r="BE96" s="57" t="e">
        <f t="shared" si="43"/>
        <v>#REF!</v>
      </c>
      <c r="BF96" s="57" t="e">
        <f t="shared" si="39"/>
        <v>#REF!</v>
      </c>
      <c r="BG96" s="57" t="e">
        <f t="shared" si="35"/>
        <v>#REF!</v>
      </c>
      <c r="BH96" s="57" t="e">
        <f t="shared" si="40"/>
        <v>#REF!</v>
      </c>
      <c r="BI96" s="57" t="e">
        <f t="shared" si="36"/>
        <v>#REF!</v>
      </c>
      <c r="BJ96" s="57" t="e">
        <f t="shared" si="36"/>
        <v>#REF!</v>
      </c>
      <c r="BK96" s="57" t="e">
        <f t="shared" si="36"/>
        <v>#REF!</v>
      </c>
      <c r="BL96" s="57" t="e">
        <f t="shared" ref="BL96:CE96" si="51">BL16*0.85</f>
        <v>#REF!</v>
      </c>
      <c r="BM96" s="57" t="e">
        <f t="shared" si="51"/>
        <v>#REF!</v>
      </c>
      <c r="BN96" s="57" t="e">
        <f t="shared" si="51"/>
        <v>#REF!</v>
      </c>
      <c r="BO96" s="57" t="e">
        <f t="shared" si="51"/>
        <v>#REF!</v>
      </c>
      <c r="BP96" s="57" t="e">
        <f t="shared" si="51"/>
        <v>#REF!</v>
      </c>
      <c r="BQ96" s="57" t="e">
        <f t="shared" si="51"/>
        <v>#REF!</v>
      </c>
      <c r="BR96" s="57" t="e">
        <f t="shared" si="51"/>
        <v>#REF!</v>
      </c>
      <c r="BS96" s="57" t="e">
        <f t="shared" si="51"/>
        <v>#REF!</v>
      </c>
      <c r="BT96" s="57" t="e">
        <f t="shared" si="51"/>
        <v>#REF!</v>
      </c>
      <c r="BU96" s="57" t="e">
        <f t="shared" si="51"/>
        <v>#REF!</v>
      </c>
      <c r="BV96" s="57" t="e">
        <f t="shared" si="51"/>
        <v>#REF!</v>
      </c>
      <c r="BW96" s="57" t="e">
        <f t="shared" si="51"/>
        <v>#REF!</v>
      </c>
      <c r="BX96" s="57" t="e">
        <f t="shared" si="51"/>
        <v>#REF!</v>
      </c>
      <c r="BY96" s="57" t="e">
        <f t="shared" si="51"/>
        <v>#REF!</v>
      </c>
      <c r="BZ96" s="57" t="e">
        <f t="shared" si="51"/>
        <v>#REF!</v>
      </c>
      <c r="CA96" s="57" t="e">
        <f t="shared" si="51"/>
        <v>#REF!</v>
      </c>
      <c r="CB96" s="57" t="e">
        <f t="shared" si="51"/>
        <v>#REF!</v>
      </c>
      <c r="CC96" s="57" t="e">
        <f t="shared" si="51"/>
        <v>#REF!</v>
      </c>
      <c r="CD96" s="57" t="e">
        <f t="shared" si="51"/>
        <v>#REF!</v>
      </c>
      <c r="CE96" s="57" t="e">
        <f t="shared" si="51"/>
        <v>#REF!</v>
      </c>
    </row>
    <row r="97" spans="1:83" s="9" customFormat="1" ht="12" customHeight="1" x14ac:dyDescent="0.2">
      <c r="A97" s="146" t="s">
        <v>67</v>
      </c>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34"/>
      <c r="AO97" s="43"/>
      <c r="AP97" s="43"/>
      <c r="AQ97" s="43"/>
      <c r="AR97" s="43"/>
      <c r="AS97" s="43"/>
      <c r="AT97" s="43"/>
      <c r="AU97" s="43"/>
      <c r="AV97" s="43"/>
      <c r="AW97" s="57"/>
      <c r="AX97" s="57"/>
      <c r="AY97" s="57"/>
      <c r="AZ97" s="57"/>
      <c r="BA97" s="57"/>
      <c r="BB97" s="57"/>
      <c r="BC97" s="57"/>
      <c r="BD97" s="57"/>
      <c r="BE97" s="57"/>
      <c r="BF97" s="57"/>
      <c r="BG97" s="57"/>
      <c r="BH97" s="57"/>
      <c r="BI97" s="57"/>
      <c r="BJ97" s="57"/>
      <c r="BK97" s="57"/>
      <c r="BL97" s="57"/>
      <c r="BM97" s="57"/>
      <c r="BN97" s="57"/>
      <c r="BO97" s="57"/>
      <c r="BP97" s="57"/>
      <c r="BQ97" s="57"/>
      <c r="BR97" s="57"/>
      <c r="BS97" s="57"/>
      <c r="BT97" s="57"/>
      <c r="BU97" s="57"/>
      <c r="BV97" s="57"/>
      <c r="BW97" s="57"/>
      <c r="BX97" s="57"/>
      <c r="BY97" s="57"/>
      <c r="BZ97" s="57"/>
      <c r="CA97" s="57"/>
      <c r="CB97" s="57"/>
      <c r="CC97" s="57"/>
      <c r="CD97" s="57"/>
      <c r="CE97" s="57"/>
    </row>
    <row r="98" spans="1:83" s="9" customFormat="1" ht="12" customHeight="1" x14ac:dyDescent="0.2">
      <c r="A98" s="52" t="s">
        <v>37</v>
      </c>
      <c r="B98" s="86"/>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53" t="e">
        <f t="shared" ref="AN98:AV105" si="52">AN18*0.8*0.9</f>
        <v>#REF!</v>
      </c>
      <c r="AO98" s="43" t="e">
        <f t="shared" si="52"/>
        <v>#REF!</v>
      </c>
      <c r="AP98" s="43" t="e">
        <f t="shared" si="52"/>
        <v>#REF!</v>
      </c>
      <c r="AQ98" s="43" t="e">
        <f t="shared" si="52"/>
        <v>#REF!</v>
      </c>
      <c r="AR98" s="43" t="e">
        <f t="shared" si="52"/>
        <v>#REF!</v>
      </c>
      <c r="AS98" s="43" t="e">
        <f t="shared" si="52"/>
        <v>#REF!</v>
      </c>
      <c r="AT98" s="43" t="e">
        <f t="shared" si="52"/>
        <v>#REF!</v>
      </c>
      <c r="AU98" s="43" t="e">
        <f t="shared" si="52"/>
        <v>#REF!</v>
      </c>
      <c r="AV98" s="43" t="e">
        <f t="shared" si="52"/>
        <v>#REF!</v>
      </c>
      <c r="AW98" s="149" t="e">
        <f t="shared" ref="AW98:BE105" si="53">AW18*0.87*0.9</f>
        <v>#REF!</v>
      </c>
      <c r="AX98" s="149" t="e">
        <f t="shared" si="53"/>
        <v>#REF!</v>
      </c>
      <c r="AY98" s="57" t="e">
        <f t="shared" si="53"/>
        <v>#REF!</v>
      </c>
      <c r="AZ98" s="57" t="e">
        <f t="shared" si="53"/>
        <v>#REF!</v>
      </c>
      <c r="BA98" s="57" t="e">
        <f t="shared" si="53"/>
        <v>#REF!</v>
      </c>
      <c r="BB98" s="57" t="e">
        <f t="shared" si="53"/>
        <v>#REF!</v>
      </c>
      <c r="BC98" s="57" t="e">
        <f t="shared" si="53"/>
        <v>#REF!</v>
      </c>
      <c r="BD98" s="57" t="e">
        <f t="shared" si="53"/>
        <v>#REF!</v>
      </c>
      <c r="BE98" s="57" t="e">
        <f t="shared" si="53"/>
        <v>#REF!</v>
      </c>
      <c r="BF98" s="57" t="e">
        <f t="shared" si="39"/>
        <v>#REF!</v>
      </c>
      <c r="BG98" s="57" t="e">
        <f t="shared" si="35"/>
        <v>#REF!</v>
      </c>
      <c r="BH98" s="57" t="e">
        <f t="shared" si="40"/>
        <v>#REF!</v>
      </c>
      <c r="BI98" s="57" t="e">
        <f t="shared" si="36"/>
        <v>#REF!</v>
      </c>
      <c r="BJ98" s="57" t="e">
        <f t="shared" si="36"/>
        <v>#REF!</v>
      </c>
      <c r="BK98" s="57" t="e">
        <f t="shared" si="36"/>
        <v>#REF!</v>
      </c>
      <c r="BL98" s="57" t="e">
        <f t="shared" ref="BL98:CE98" si="54">BL18*0.85</f>
        <v>#REF!</v>
      </c>
      <c r="BM98" s="57" t="e">
        <f t="shared" si="54"/>
        <v>#REF!</v>
      </c>
      <c r="BN98" s="57" t="e">
        <f t="shared" si="54"/>
        <v>#REF!</v>
      </c>
      <c r="BO98" s="57" t="e">
        <f t="shared" si="54"/>
        <v>#REF!</v>
      </c>
      <c r="BP98" s="57" t="e">
        <f t="shared" si="54"/>
        <v>#REF!</v>
      </c>
      <c r="BQ98" s="57" t="e">
        <f t="shared" si="54"/>
        <v>#REF!</v>
      </c>
      <c r="BR98" s="57" t="e">
        <f t="shared" si="54"/>
        <v>#REF!</v>
      </c>
      <c r="BS98" s="57" t="e">
        <f t="shared" si="54"/>
        <v>#REF!</v>
      </c>
      <c r="BT98" s="57" t="e">
        <f t="shared" si="54"/>
        <v>#REF!</v>
      </c>
      <c r="BU98" s="57" t="e">
        <f t="shared" si="54"/>
        <v>#REF!</v>
      </c>
      <c r="BV98" s="57" t="e">
        <f t="shared" si="54"/>
        <v>#REF!</v>
      </c>
      <c r="BW98" s="57" t="e">
        <f t="shared" si="54"/>
        <v>#REF!</v>
      </c>
      <c r="BX98" s="57" t="e">
        <f t="shared" si="54"/>
        <v>#REF!</v>
      </c>
      <c r="BY98" s="57" t="e">
        <f t="shared" si="54"/>
        <v>#REF!</v>
      </c>
      <c r="BZ98" s="57" t="e">
        <f t="shared" si="54"/>
        <v>#REF!</v>
      </c>
      <c r="CA98" s="57" t="e">
        <f t="shared" si="54"/>
        <v>#REF!</v>
      </c>
      <c r="CB98" s="57" t="e">
        <f t="shared" si="54"/>
        <v>#REF!</v>
      </c>
      <c r="CC98" s="57" t="e">
        <f t="shared" si="54"/>
        <v>#REF!</v>
      </c>
      <c r="CD98" s="57" t="e">
        <f t="shared" si="54"/>
        <v>#REF!</v>
      </c>
      <c r="CE98" s="57" t="e">
        <f t="shared" si="54"/>
        <v>#REF!</v>
      </c>
    </row>
    <row r="99" spans="1:83" s="9" customFormat="1" ht="12" customHeight="1" x14ac:dyDescent="0.2">
      <c r="A99" s="52">
        <v>2</v>
      </c>
      <c r="B99" s="86"/>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53" t="e">
        <f t="shared" si="52"/>
        <v>#REF!</v>
      </c>
      <c r="AO99" s="43" t="e">
        <f t="shared" si="52"/>
        <v>#REF!</v>
      </c>
      <c r="AP99" s="43" t="e">
        <f t="shared" si="52"/>
        <v>#REF!</v>
      </c>
      <c r="AQ99" s="43" t="e">
        <f t="shared" si="52"/>
        <v>#REF!</v>
      </c>
      <c r="AR99" s="43" t="e">
        <f t="shared" si="52"/>
        <v>#REF!</v>
      </c>
      <c r="AS99" s="43" t="e">
        <f t="shared" si="52"/>
        <v>#REF!</v>
      </c>
      <c r="AT99" s="43" t="e">
        <f t="shared" si="52"/>
        <v>#REF!</v>
      </c>
      <c r="AU99" s="43" t="e">
        <f t="shared" si="52"/>
        <v>#REF!</v>
      </c>
      <c r="AV99" s="43" t="e">
        <f t="shared" si="52"/>
        <v>#REF!</v>
      </c>
      <c r="AW99" s="149" t="e">
        <f t="shared" si="53"/>
        <v>#REF!</v>
      </c>
      <c r="AX99" s="149" t="e">
        <f t="shared" si="53"/>
        <v>#REF!</v>
      </c>
      <c r="AY99" s="57" t="e">
        <f t="shared" si="53"/>
        <v>#REF!</v>
      </c>
      <c r="AZ99" s="57" t="e">
        <f t="shared" si="53"/>
        <v>#REF!</v>
      </c>
      <c r="BA99" s="57" t="e">
        <f t="shared" si="53"/>
        <v>#REF!</v>
      </c>
      <c r="BB99" s="57" t="e">
        <f t="shared" si="53"/>
        <v>#REF!</v>
      </c>
      <c r="BC99" s="57" t="e">
        <f t="shared" si="53"/>
        <v>#REF!</v>
      </c>
      <c r="BD99" s="57" t="e">
        <f t="shared" si="53"/>
        <v>#REF!</v>
      </c>
      <c r="BE99" s="57" t="e">
        <f t="shared" si="53"/>
        <v>#REF!</v>
      </c>
      <c r="BF99" s="57" t="e">
        <f t="shared" si="39"/>
        <v>#REF!</v>
      </c>
      <c r="BG99" s="57" t="e">
        <f t="shared" si="35"/>
        <v>#REF!</v>
      </c>
      <c r="BH99" s="57" t="e">
        <f t="shared" si="40"/>
        <v>#REF!</v>
      </c>
      <c r="BI99" s="57" t="e">
        <f t="shared" si="36"/>
        <v>#REF!</v>
      </c>
      <c r="BJ99" s="57" t="e">
        <f t="shared" si="36"/>
        <v>#REF!</v>
      </c>
      <c r="BK99" s="57" t="e">
        <f t="shared" si="36"/>
        <v>#REF!</v>
      </c>
      <c r="BL99" s="57" t="e">
        <f t="shared" ref="BL99:CE99" si="55">BL19*0.85</f>
        <v>#REF!</v>
      </c>
      <c r="BM99" s="57" t="e">
        <f t="shared" si="55"/>
        <v>#REF!</v>
      </c>
      <c r="BN99" s="57" t="e">
        <f t="shared" si="55"/>
        <v>#REF!</v>
      </c>
      <c r="BO99" s="57" t="e">
        <f t="shared" si="55"/>
        <v>#REF!</v>
      </c>
      <c r="BP99" s="57" t="e">
        <f t="shared" si="55"/>
        <v>#REF!</v>
      </c>
      <c r="BQ99" s="57" t="e">
        <f t="shared" si="55"/>
        <v>#REF!</v>
      </c>
      <c r="BR99" s="57" t="e">
        <f t="shared" si="55"/>
        <v>#REF!</v>
      </c>
      <c r="BS99" s="57" t="e">
        <f t="shared" si="55"/>
        <v>#REF!</v>
      </c>
      <c r="BT99" s="57" t="e">
        <f t="shared" si="55"/>
        <v>#REF!</v>
      </c>
      <c r="BU99" s="57" t="e">
        <f t="shared" si="55"/>
        <v>#REF!</v>
      </c>
      <c r="BV99" s="57" t="e">
        <f t="shared" si="55"/>
        <v>#REF!</v>
      </c>
      <c r="BW99" s="57" t="e">
        <f t="shared" si="55"/>
        <v>#REF!</v>
      </c>
      <c r="BX99" s="57" t="e">
        <f t="shared" si="55"/>
        <v>#REF!</v>
      </c>
      <c r="BY99" s="57" t="e">
        <f t="shared" si="55"/>
        <v>#REF!</v>
      </c>
      <c r="BZ99" s="57" t="e">
        <f t="shared" si="55"/>
        <v>#REF!</v>
      </c>
      <c r="CA99" s="57" t="e">
        <f t="shared" si="55"/>
        <v>#REF!</v>
      </c>
      <c r="CB99" s="57" t="e">
        <f t="shared" si="55"/>
        <v>#REF!</v>
      </c>
      <c r="CC99" s="57" t="e">
        <f t="shared" si="55"/>
        <v>#REF!</v>
      </c>
      <c r="CD99" s="57" t="e">
        <f t="shared" si="55"/>
        <v>#REF!</v>
      </c>
      <c r="CE99" s="57" t="e">
        <f t="shared" si="55"/>
        <v>#REF!</v>
      </c>
    </row>
    <row r="100" spans="1:83" s="9" customFormat="1" ht="12" customHeight="1" x14ac:dyDescent="0.2">
      <c r="A100" s="146" t="s">
        <v>68</v>
      </c>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34"/>
      <c r="AO100" s="43"/>
      <c r="AP100" s="43"/>
      <c r="AQ100" s="43"/>
      <c r="AR100" s="43"/>
      <c r="AS100" s="43"/>
      <c r="AT100" s="43"/>
      <c r="AU100" s="43"/>
      <c r="AV100" s="43"/>
      <c r="AW100" s="57"/>
      <c r="AX100" s="57"/>
      <c r="AY100" s="57"/>
      <c r="AZ100" s="57"/>
      <c r="BA100" s="57"/>
      <c r="BB100" s="57"/>
      <c r="BC100" s="57"/>
      <c r="BD100" s="57"/>
      <c r="BE100" s="57"/>
      <c r="BF100" s="57"/>
      <c r="BG100" s="57"/>
      <c r="BH100" s="57"/>
      <c r="BI100" s="57"/>
      <c r="BJ100" s="57"/>
      <c r="BK100" s="57"/>
      <c r="BL100" s="57"/>
      <c r="BM100" s="57"/>
      <c r="BN100" s="57"/>
      <c r="BO100" s="57"/>
      <c r="BP100" s="57"/>
      <c r="BQ100" s="57"/>
      <c r="BR100" s="57"/>
      <c r="BS100" s="57"/>
      <c r="BT100" s="57"/>
      <c r="BU100" s="57"/>
      <c r="BV100" s="57"/>
      <c r="BW100" s="57"/>
      <c r="BX100" s="57"/>
      <c r="BY100" s="57"/>
      <c r="BZ100" s="57"/>
      <c r="CA100" s="57"/>
      <c r="CB100" s="57"/>
      <c r="CC100" s="57"/>
      <c r="CD100" s="57"/>
      <c r="CE100" s="57"/>
    </row>
    <row r="101" spans="1:83" s="9" customFormat="1" ht="12" customHeight="1" x14ac:dyDescent="0.2">
      <c r="A101" s="52" t="s">
        <v>14</v>
      </c>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53" t="e">
        <f t="shared" si="52"/>
        <v>#REF!</v>
      </c>
      <c r="AO101" s="43" t="e">
        <f t="shared" si="52"/>
        <v>#REF!</v>
      </c>
      <c r="AP101" s="43" t="e">
        <f t="shared" si="52"/>
        <v>#REF!</v>
      </c>
      <c r="AQ101" s="43" t="e">
        <f t="shared" si="52"/>
        <v>#REF!</v>
      </c>
      <c r="AR101" s="43" t="e">
        <f t="shared" si="52"/>
        <v>#REF!</v>
      </c>
      <c r="AS101" s="43" t="e">
        <f t="shared" si="52"/>
        <v>#REF!</v>
      </c>
      <c r="AT101" s="43" t="e">
        <f t="shared" si="52"/>
        <v>#REF!</v>
      </c>
      <c r="AU101" s="43" t="e">
        <f t="shared" si="52"/>
        <v>#REF!</v>
      </c>
      <c r="AV101" s="43" t="e">
        <f t="shared" si="52"/>
        <v>#REF!</v>
      </c>
      <c r="AW101" s="149" t="e">
        <f t="shared" si="53"/>
        <v>#REF!</v>
      </c>
      <c r="AX101" s="149" t="e">
        <f t="shared" si="53"/>
        <v>#REF!</v>
      </c>
      <c r="AY101" s="57" t="e">
        <f t="shared" si="53"/>
        <v>#REF!</v>
      </c>
      <c r="AZ101" s="57" t="e">
        <f t="shared" si="53"/>
        <v>#REF!</v>
      </c>
      <c r="BA101" s="57" t="e">
        <f t="shared" si="53"/>
        <v>#REF!</v>
      </c>
      <c r="BB101" s="57" t="e">
        <f t="shared" si="53"/>
        <v>#REF!</v>
      </c>
      <c r="BC101" s="57" t="e">
        <f t="shared" si="53"/>
        <v>#REF!</v>
      </c>
      <c r="BD101" s="57" t="e">
        <f t="shared" si="53"/>
        <v>#REF!</v>
      </c>
      <c r="BE101" s="57" t="e">
        <f t="shared" si="53"/>
        <v>#REF!</v>
      </c>
      <c r="BF101" s="57" t="e">
        <f t="shared" si="39"/>
        <v>#REF!</v>
      </c>
      <c r="BG101" s="57" t="e">
        <f t="shared" si="35"/>
        <v>#REF!</v>
      </c>
      <c r="BH101" s="57" t="e">
        <f t="shared" si="40"/>
        <v>#REF!</v>
      </c>
      <c r="BI101" s="57" t="e">
        <f t="shared" si="36"/>
        <v>#REF!</v>
      </c>
      <c r="BJ101" s="57" t="e">
        <f t="shared" si="36"/>
        <v>#REF!</v>
      </c>
      <c r="BK101" s="57" t="e">
        <f t="shared" si="36"/>
        <v>#REF!</v>
      </c>
      <c r="BL101" s="57" t="e">
        <f t="shared" ref="BL101:CE101" si="56">BL21*0.85</f>
        <v>#REF!</v>
      </c>
      <c r="BM101" s="57" t="e">
        <f t="shared" si="56"/>
        <v>#REF!</v>
      </c>
      <c r="BN101" s="57" t="e">
        <f t="shared" si="56"/>
        <v>#REF!</v>
      </c>
      <c r="BO101" s="57" t="e">
        <f t="shared" si="56"/>
        <v>#REF!</v>
      </c>
      <c r="BP101" s="57" t="e">
        <f t="shared" si="56"/>
        <v>#REF!</v>
      </c>
      <c r="BQ101" s="57" t="e">
        <f t="shared" si="56"/>
        <v>#REF!</v>
      </c>
      <c r="BR101" s="57" t="e">
        <f t="shared" si="56"/>
        <v>#REF!</v>
      </c>
      <c r="BS101" s="57" t="e">
        <f t="shared" si="56"/>
        <v>#REF!</v>
      </c>
      <c r="BT101" s="57" t="e">
        <f t="shared" si="56"/>
        <v>#REF!</v>
      </c>
      <c r="BU101" s="57" t="e">
        <f t="shared" si="56"/>
        <v>#REF!</v>
      </c>
      <c r="BV101" s="57" t="e">
        <f t="shared" si="56"/>
        <v>#REF!</v>
      </c>
      <c r="BW101" s="57" t="e">
        <f t="shared" si="56"/>
        <v>#REF!</v>
      </c>
      <c r="BX101" s="57" t="e">
        <f t="shared" si="56"/>
        <v>#REF!</v>
      </c>
      <c r="BY101" s="57" t="e">
        <f t="shared" si="56"/>
        <v>#REF!</v>
      </c>
      <c r="BZ101" s="57" t="e">
        <f t="shared" si="56"/>
        <v>#REF!</v>
      </c>
      <c r="CA101" s="57" t="e">
        <f t="shared" si="56"/>
        <v>#REF!</v>
      </c>
      <c r="CB101" s="57" t="e">
        <f t="shared" si="56"/>
        <v>#REF!</v>
      </c>
      <c r="CC101" s="57" t="e">
        <f t="shared" si="56"/>
        <v>#REF!</v>
      </c>
      <c r="CD101" s="57" t="e">
        <f t="shared" si="56"/>
        <v>#REF!</v>
      </c>
      <c r="CE101" s="57" t="e">
        <f t="shared" si="56"/>
        <v>#REF!</v>
      </c>
    </row>
    <row r="102" spans="1:83" s="9" customFormat="1" ht="12" customHeight="1" x14ac:dyDescent="0.2">
      <c r="A102" s="146" t="s">
        <v>69</v>
      </c>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34"/>
      <c r="AO102" s="43"/>
      <c r="AP102" s="43"/>
      <c r="AQ102" s="43"/>
      <c r="AR102" s="43"/>
      <c r="AS102" s="43"/>
      <c r="AT102" s="43"/>
      <c r="AU102" s="43"/>
      <c r="AV102" s="43"/>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c r="BS102" s="57"/>
      <c r="BT102" s="57"/>
      <c r="BU102" s="57"/>
      <c r="BV102" s="57"/>
      <c r="BW102" s="57"/>
      <c r="BX102" s="57"/>
      <c r="BY102" s="57"/>
      <c r="BZ102" s="57"/>
      <c r="CA102" s="57"/>
      <c r="CB102" s="57"/>
      <c r="CC102" s="57"/>
      <c r="CD102" s="57"/>
      <c r="CE102" s="57"/>
    </row>
    <row r="103" spans="1:83" x14ac:dyDescent="0.2">
      <c r="A103" s="52" t="s">
        <v>14</v>
      </c>
      <c r="B103" s="85"/>
      <c r="C103" s="85"/>
      <c r="D103" s="85"/>
      <c r="E103" s="85"/>
      <c r="AN103" s="53" t="e">
        <f t="shared" si="52"/>
        <v>#REF!</v>
      </c>
      <c r="AO103" s="43" t="e">
        <f t="shared" si="52"/>
        <v>#REF!</v>
      </c>
      <c r="AP103" s="43" t="e">
        <f t="shared" si="52"/>
        <v>#REF!</v>
      </c>
      <c r="AQ103" s="43" t="e">
        <f t="shared" si="52"/>
        <v>#REF!</v>
      </c>
      <c r="AR103" s="43" t="e">
        <f t="shared" si="52"/>
        <v>#REF!</v>
      </c>
      <c r="AS103" s="43" t="e">
        <f t="shared" si="52"/>
        <v>#REF!</v>
      </c>
      <c r="AT103" s="43" t="e">
        <f t="shared" si="52"/>
        <v>#REF!</v>
      </c>
      <c r="AU103" s="43" t="e">
        <f t="shared" si="52"/>
        <v>#REF!</v>
      </c>
      <c r="AV103" s="43" t="e">
        <f t="shared" si="52"/>
        <v>#REF!</v>
      </c>
      <c r="AW103" s="149" t="e">
        <f t="shared" si="53"/>
        <v>#REF!</v>
      </c>
      <c r="AX103" s="149" t="e">
        <f t="shared" si="53"/>
        <v>#REF!</v>
      </c>
      <c r="AY103" s="57" t="e">
        <f t="shared" si="53"/>
        <v>#REF!</v>
      </c>
      <c r="AZ103" s="57" t="e">
        <f t="shared" si="53"/>
        <v>#REF!</v>
      </c>
      <c r="BA103" s="57" t="e">
        <f t="shared" si="53"/>
        <v>#REF!</v>
      </c>
      <c r="BB103" s="57" t="e">
        <f t="shared" si="53"/>
        <v>#REF!</v>
      </c>
      <c r="BC103" s="57" t="e">
        <f t="shared" si="53"/>
        <v>#REF!</v>
      </c>
      <c r="BD103" s="57" t="e">
        <f t="shared" si="53"/>
        <v>#REF!</v>
      </c>
      <c r="BE103" s="57" t="e">
        <f t="shared" si="53"/>
        <v>#REF!</v>
      </c>
      <c r="BF103" s="57" t="e">
        <f t="shared" ref="BF103:BG105" si="57">BF23*0.9</f>
        <v>#REF!</v>
      </c>
      <c r="BG103" s="57" t="e">
        <f t="shared" si="57"/>
        <v>#REF!</v>
      </c>
      <c r="BH103" s="57" t="e">
        <f t="shared" si="40"/>
        <v>#REF!</v>
      </c>
      <c r="BI103" s="57" t="e">
        <f t="shared" ref="BI103:BK105" si="58">BI23*0.85</f>
        <v>#REF!</v>
      </c>
      <c r="BJ103" s="57" t="e">
        <f t="shared" si="58"/>
        <v>#REF!</v>
      </c>
      <c r="BK103" s="57" t="e">
        <f t="shared" si="58"/>
        <v>#REF!</v>
      </c>
      <c r="BL103" s="57" t="e">
        <f t="shared" ref="BL103:CE103" si="59">BL23*0.85</f>
        <v>#REF!</v>
      </c>
      <c r="BM103" s="57" t="e">
        <f t="shared" si="59"/>
        <v>#REF!</v>
      </c>
      <c r="BN103" s="57" t="e">
        <f t="shared" si="59"/>
        <v>#REF!</v>
      </c>
      <c r="BO103" s="57" t="e">
        <f t="shared" si="59"/>
        <v>#REF!</v>
      </c>
      <c r="BP103" s="57" t="e">
        <f t="shared" si="59"/>
        <v>#REF!</v>
      </c>
      <c r="BQ103" s="57" t="e">
        <f t="shared" si="59"/>
        <v>#REF!</v>
      </c>
      <c r="BR103" s="57" t="e">
        <f t="shared" si="59"/>
        <v>#REF!</v>
      </c>
      <c r="BS103" s="57" t="e">
        <f t="shared" si="59"/>
        <v>#REF!</v>
      </c>
      <c r="BT103" s="57" t="e">
        <f t="shared" si="59"/>
        <v>#REF!</v>
      </c>
      <c r="BU103" s="57" t="e">
        <f t="shared" si="59"/>
        <v>#REF!</v>
      </c>
      <c r="BV103" s="57" t="e">
        <f t="shared" si="59"/>
        <v>#REF!</v>
      </c>
      <c r="BW103" s="57" t="e">
        <f t="shared" si="59"/>
        <v>#REF!</v>
      </c>
      <c r="BX103" s="57" t="e">
        <f t="shared" si="59"/>
        <v>#REF!</v>
      </c>
      <c r="BY103" s="57" t="e">
        <f t="shared" si="59"/>
        <v>#REF!</v>
      </c>
      <c r="BZ103" s="57" t="e">
        <f t="shared" si="59"/>
        <v>#REF!</v>
      </c>
      <c r="CA103" s="57" t="e">
        <f t="shared" si="59"/>
        <v>#REF!</v>
      </c>
      <c r="CB103" s="57" t="e">
        <f t="shared" si="59"/>
        <v>#REF!</v>
      </c>
      <c r="CC103" s="57" t="e">
        <f t="shared" si="59"/>
        <v>#REF!</v>
      </c>
      <c r="CD103" s="57" t="e">
        <f t="shared" si="59"/>
        <v>#REF!</v>
      </c>
      <c r="CE103" s="57" t="e">
        <f t="shared" si="59"/>
        <v>#REF!</v>
      </c>
    </row>
    <row r="104" spans="1:83" x14ac:dyDescent="0.2">
      <c r="A104" s="146" t="s">
        <v>70</v>
      </c>
      <c r="B104" s="85"/>
      <c r="C104" s="85"/>
      <c r="D104" s="85"/>
      <c r="E104" s="85"/>
      <c r="AN104" s="34"/>
      <c r="AO104" s="43"/>
      <c r="AP104" s="43"/>
      <c r="AQ104" s="43"/>
      <c r="AR104" s="43"/>
      <c r="AS104" s="43"/>
      <c r="AT104" s="43"/>
      <c r="AU104" s="43"/>
      <c r="AV104" s="43"/>
      <c r="AW104" s="57"/>
      <c r="AX104" s="57"/>
      <c r="AY104" s="57"/>
      <c r="AZ104" s="57"/>
      <c r="BA104" s="57"/>
      <c r="BB104" s="57"/>
      <c r="BC104" s="57"/>
      <c r="BD104" s="57"/>
      <c r="BE104" s="57"/>
      <c r="BF104" s="57"/>
      <c r="BG104" s="57"/>
      <c r="BH104" s="57"/>
      <c r="BI104" s="57"/>
      <c r="BJ104" s="57"/>
      <c r="BK104" s="57"/>
      <c r="BL104" s="57"/>
      <c r="BM104" s="57"/>
      <c r="BN104" s="57"/>
      <c r="BO104" s="57"/>
      <c r="BP104" s="57"/>
      <c r="BQ104" s="57"/>
      <c r="BR104" s="57"/>
      <c r="BS104" s="57"/>
      <c r="BT104" s="57"/>
      <c r="BU104" s="57"/>
      <c r="BV104" s="57"/>
      <c r="BW104" s="57"/>
      <c r="BX104" s="57"/>
      <c r="BY104" s="57"/>
      <c r="BZ104" s="57"/>
      <c r="CA104" s="57"/>
      <c r="CB104" s="57"/>
      <c r="CC104" s="57"/>
      <c r="CD104" s="57"/>
      <c r="CE104" s="57"/>
    </row>
    <row r="105" spans="1:83" x14ac:dyDescent="0.2">
      <c r="A105" s="52" t="s">
        <v>13</v>
      </c>
      <c r="B105" s="85"/>
      <c r="C105" s="85"/>
      <c r="D105" s="85"/>
      <c r="E105" s="85"/>
      <c r="AN105" s="53" t="e">
        <f t="shared" si="52"/>
        <v>#REF!</v>
      </c>
      <c r="AO105" s="43" t="e">
        <f t="shared" si="52"/>
        <v>#REF!</v>
      </c>
      <c r="AP105" s="43" t="e">
        <f t="shared" si="52"/>
        <v>#REF!</v>
      </c>
      <c r="AQ105" s="43" t="e">
        <f t="shared" si="52"/>
        <v>#REF!</v>
      </c>
      <c r="AR105" s="43" t="e">
        <f t="shared" si="52"/>
        <v>#REF!</v>
      </c>
      <c r="AS105" s="43" t="e">
        <f t="shared" si="52"/>
        <v>#REF!</v>
      </c>
      <c r="AT105" s="43" t="e">
        <f t="shared" si="52"/>
        <v>#REF!</v>
      </c>
      <c r="AU105" s="43" t="e">
        <f t="shared" si="52"/>
        <v>#REF!</v>
      </c>
      <c r="AV105" s="43" t="e">
        <f t="shared" si="52"/>
        <v>#REF!</v>
      </c>
      <c r="AW105" s="149" t="e">
        <f t="shared" si="53"/>
        <v>#REF!</v>
      </c>
      <c r="AX105" s="149" t="e">
        <f t="shared" si="53"/>
        <v>#REF!</v>
      </c>
      <c r="AY105" s="57" t="e">
        <f t="shared" si="53"/>
        <v>#REF!</v>
      </c>
      <c r="AZ105" s="57" t="e">
        <f t="shared" si="53"/>
        <v>#REF!</v>
      </c>
      <c r="BA105" s="57" t="e">
        <f t="shared" si="53"/>
        <v>#REF!</v>
      </c>
      <c r="BB105" s="57" t="e">
        <f t="shared" si="53"/>
        <v>#REF!</v>
      </c>
      <c r="BC105" s="57" t="e">
        <f t="shared" si="53"/>
        <v>#REF!</v>
      </c>
      <c r="BD105" s="57" t="e">
        <f t="shared" si="53"/>
        <v>#REF!</v>
      </c>
      <c r="BE105" s="57" t="e">
        <f t="shared" si="53"/>
        <v>#REF!</v>
      </c>
      <c r="BF105" s="57" t="e">
        <f t="shared" si="57"/>
        <v>#REF!</v>
      </c>
      <c r="BG105" s="57" t="e">
        <f t="shared" si="57"/>
        <v>#REF!</v>
      </c>
      <c r="BH105" s="57" t="e">
        <f t="shared" si="40"/>
        <v>#REF!</v>
      </c>
      <c r="BI105" s="57" t="e">
        <f t="shared" si="58"/>
        <v>#REF!</v>
      </c>
      <c r="BJ105" s="57" t="e">
        <f t="shared" si="58"/>
        <v>#REF!</v>
      </c>
      <c r="BK105" s="57" t="e">
        <f t="shared" si="58"/>
        <v>#REF!</v>
      </c>
      <c r="BL105" s="57" t="e">
        <f t="shared" ref="BL105:CE105" si="60">BL25*0.85</f>
        <v>#REF!</v>
      </c>
      <c r="BM105" s="57" t="e">
        <f t="shared" si="60"/>
        <v>#REF!</v>
      </c>
      <c r="BN105" s="57" t="e">
        <f t="shared" si="60"/>
        <v>#REF!</v>
      </c>
      <c r="BO105" s="57" t="e">
        <f t="shared" si="60"/>
        <v>#REF!</v>
      </c>
      <c r="BP105" s="57" t="e">
        <f t="shared" si="60"/>
        <v>#REF!</v>
      </c>
      <c r="BQ105" s="57" t="e">
        <f t="shared" si="60"/>
        <v>#REF!</v>
      </c>
      <c r="BR105" s="57" t="e">
        <f t="shared" si="60"/>
        <v>#REF!</v>
      </c>
      <c r="BS105" s="57" t="e">
        <f t="shared" si="60"/>
        <v>#REF!</v>
      </c>
      <c r="BT105" s="57" t="e">
        <f t="shared" si="60"/>
        <v>#REF!</v>
      </c>
      <c r="BU105" s="57" t="e">
        <f t="shared" si="60"/>
        <v>#REF!</v>
      </c>
      <c r="BV105" s="57" t="e">
        <f t="shared" si="60"/>
        <v>#REF!</v>
      </c>
      <c r="BW105" s="57" t="e">
        <f t="shared" si="60"/>
        <v>#REF!</v>
      </c>
      <c r="BX105" s="57" t="e">
        <f t="shared" si="60"/>
        <v>#REF!</v>
      </c>
      <c r="BY105" s="57" t="e">
        <f t="shared" si="60"/>
        <v>#REF!</v>
      </c>
      <c r="BZ105" s="57" t="e">
        <f t="shared" si="60"/>
        <v>#REF!</v>
      </c>
      <c r="CA105" s="57" t="e">
        <f t="shared" si="60"/>
        <v>#REF!</v>
      </c>
      <c r="CB105" s="57" t="e">
        <f t="shared" si="60"/>
        <v>#REF!</v>
      </c>
      <c r="CC105" s="57" t="e">
        <f t="shared" si="60"/>
        <v>#REF!</v>
      </c>
      <c r="CD105" s="57" t="e">
        <f t="shared" si="60"/>
        <v>#REF!</v>
      </c>
      <c r="CE105" s="57" t="e">
        <f t="shared" si="60"/>
        <v>#REF!</v>
      </c>
    </row>
    <row r="106" spans="1:83" x14ac:dyDescent="0.2">
      <c r="A106" s="97" t="s">
        <v>81</v>
      </c>
      <c r="B106" s="85"/>
      <c r="C106" s="85"/>
      <c r="D106" s="85"/>
      <c r="E106" s="85"/>
    </row>
    <row r="107" spans="1:83" ht="60" x14ac:dyDescent="0.2">
      <c r="A107" s="76" t="s">
        <v>96</v>
      </c>
      <c r="B107" s="85"/>
      <c r="C107" s="85"/>
      <c r="D107" s="85"/>
      <c r="E107" s="85"/>
    </row>
    <row r="109" spans="1:83" x14ac:dyDescent="0.2">
      <c r="A109" s="98" t="s">
        <v>83</v>
      </c>
      <c r="B109" s="147"/>
      <c r="C109" s="147"/>
      <c r="D109" s="147"/>
      <c r="E109" s="147"/>
      <c r="F109" s="147"/>
      <c r="G109" s="147"/>
      <c r="H109" s="147"/>
      <c r="I109" s="147"/>
      <c r="J109" s="147"/>
      <c r="K109" s="147"/>
      <c r="L109" s="147"/>
      <c r="M109" s="147"/>
      <c r="N109" s="147"/>
      <c r="O109" s="147"/>
      <c r="P109" s="147"/>
      <c r="Q109" s="147"/>
      <c r="R109" s="147"/>
      <c r="S109" s="147"/>
      <c r="T109" s="147"/>
      <c r="U109" s="147"/>
      <c r="V109" s="147"/>
      <c r="W109" s="147"/>
      <c r="X109" s="147"/>
      <c r="Y109" s="147"/>
      <c r="Z109" s="147"/>
      <c r="AA109" s="147"/>
      <c r="AB109" s="147"/>
      <c r="AC109" s="147"/>
      <c r="AD109" s="147"/>
      <c r="AE109" s="148"/>
      <c r="AF109" s="148"/>
      <c r="AG109" s="148"/>
      <c r="AH109" s="148"/>
      <c r="AI109" s="148"/>
      <c r="AJ109" s="148"/>
      <c r="AK109" s="148"/>
      <c r="AL109" s="148"/>
      <c r="AM109" s="148"/>
      <c r="AN109" s="148"/>
      <c r="AO109" s="148"/>
    </row>
    <row r="110" spans="1:83" x14ac:dyDescent="0.2">
      <c r="A110" s="150" t="s">
        <v>149</v>
      </c>
      <c r="B110" s="148"/>
      <c r="C110" s="148"/>
      <c r="D110" s="148"/>
      <c r="E110" s="148"/>
      <c r="F110" s="148"/>
      <c r="G110" s="148"/>
      <c r="H110" s="148"/>
      <c r="I110" s="148"/>
      <c r="J110" s="148"/>
      <c r="K110" s="148"/>
      <c r="L110" s="148"/>
      <c r="M110" s="148"/>
      <c r="N110" s="148"/>
      <c r="O110" s="148"/>
      <c r="P110" s="148"/>
      <c r="Q110" s="148"/>
      <c r="R110" s="148"/>
      <c r="S110" s="148"/>
      <c r="T110" s="148"/>
      <c r="U110" s="148"/>
      <c r="V110" s="148"/>
      <c r="W110" s="148"/>
      <c r="X110" s="148"/>
      <c r="Y110" s="148"/>
      <c r="Z110" s="148"/>
      <c r="AA110" s="148"/>
      <c r="AB110" s="148"/>
      <c r="AC110" s="148"/>
      <c r="AD110" s="148"/>
      <c r="AE110" s="148"/>
      <c r="AF110" s="148"/>
      <c r="AG110" s="148"/>
      <c r="AH110" s="148"/>
      <c r="AI110" s="148"/>
      <c r="AJ110" s="148"/>
      <c r="AK110" s="148"/>
      <c r="AL110" s="148"/>
      <c r="AM110" s="148"/>
      <c r="AN110" s="148"/>
      <c r="AO110" s="148"/>
    </row>
  </sheetData>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964"/>
  <sheetViews>
    <sheetView topLeftCell="A17" workbookViewId="0">
      <selection activeCell="G32" sqref="G32"/>
    </sheetView>
  </sheetViews>
  <sheetFormatPr defaultRowHeight="12.75" x14ac:dyDescent="0.2"/>
  <cols>
    <col min="1" max="1" width="50.140625" style="32" customWidth="1"/>
    <col min="2" max="2" width="9.5703125" customWidth="1"/>
  </cols>
  <sheetData>
    <row r="1" spans="1:2" x14ac:dyDescent="0.2">
      <c r="A1" s="63" t="s">
        <v>61</v>
      </c>
    </row>
    <row r="2" spans="1:2" x14ac:dyDescent="0.2">
      <c r="A2" s="11" t="s">
        <v>154</v>
      </c>
    </row>
    <row r="3" spans="1:2" s="31" customFormat="1" x14ac:dyDescent="0.2">
      <c r="A3" s="156" t="s">
        <v>155</v>
      </c>
    </row>
    <row r="4" spans="1:2" ht="24.75" customHeight="1" x14ac:dyDescent="0.2">
      <c r="A4" s="40"/>
      <c r="B4" s="116" t="e">
        <f>'BAR BB| Open rates'!#REF!</f>
        <v>#REF!</v>
      </c>
    </row>
    <row r="5" spans="1:2" s="31" customFormat="1" ht="20.25" customHeight="1" x14ac:dyDescent="0.2">
      <c r="A5" s="151" t="s">
        <v>62</v>
      </c>
      <c r="B5" s="116" t="e">
        <f>'BAR BB| Open rates'!#REF!</f>
        <v>#REF!</v>
      </c>
    </row>
    <row r="6" spans="1:2" x14ac:dyDescent="0.2">
      <c r="A6" s="65" t="s">
        <v>63</v>
      </c>
      <c r="B6" s="35"/>
    </row>
    <row r="7" spans="1:2" x14ac:dyDescent="0.2">
      <c r="A7" s="52">
        <v>1</v>
      </c>
      <c r="B7" s="34" t="e">
        <f>'BAR BB| Open rates'!#REF!</f>
        <v>#REF!</v>
      </c>
    </row>
    <row r="8" spans="1:2" x14ac:dyDescent="0.2">
      <c r="A8" s="52">
        <v>2</v>
      </c>
      <c r="B8" s="34" t="e">
        <f>'BAR BB| Open rates'!#REF!</f>
        <v>#REF!</v>
      </c>
    </row>
    <row r="9" spans="1:2" x14ac:dyDescent="0.2">
      <c r="A9" s="66" t="s">
        <v>64</v>
      </c>
      <c r="B9" s="34"/>
    </row>
    <row r="10" spans="1:2" x14ac:dyDescent="0.2">
      <c r="A10" s="52">
        <v>1</v>
      </c>
      <c r="B10" s="34" t="e">
        <f>'BAR BB| Open rates'!#REF!</f>
        <v>#REF!</v>
      </c>
    </row>
    <row r="11" spans="1:2" x14ac:dyDescent="0.2">
      <c r="A11" s="52">
        <v>2</v>
      </c>
      <c r="B11" s="34" t="e">
        <f>'BAR BB| Open rates'!#REF!</f>
        <v>#REF!</v>
      </c>
    </row>
    <row r="12" spans="1:2" x14ac:dyDescent="0.2">
      <c r="A12" s="66" t="s">
        <v>65</v>
      </c>
      <c r="B12" s="34"/>
    </row>
    <row r="13" spans="1:2" x14ac:dyDescent="0.2">
      <c r="A13" s="52">
        <v>1</v>
      </c>
      <c r="B13" s="34" t="e">
        <f>'BAR BB| Open rates'!#REF!</f>
        <v>#REF!</v>
      </c>
    </row>
    <row r="14" spans="1:2" x14ac:dyDescent="0.2">
      <c r="A14" s="52">
        <v>2</v>
      </c>
      <c r="B14" s="34" t="e">
        <f>'BAR BB| Open rates'!#REF!</f>
        <v>#REF!</v>
      </c>
    </row>
    <row r="15" spans="1:2" x14ac:dyDescent="0.2">
      <c r="A15" s="31"/>
      <c r="B15" s="31"/>
    </row>
    <row r="16" spans="1:2" x14ac:dyDescent="0.2">
      <c r="A16" s="31"/>
      <c r="B16" s="31"/>
    </row>
    <row r="17" spans="1:2" x14ac:dyDescent="0.2">
      <c r="A17" s="154" t="s">
        <v>146</v>
      </c>
      <c r="B17" s="31"/>
    </row>
    <row r="18" spans="1:2" s="31" customFormat="1" ht="19.5" customHeight="1" x14ac:dyDescent="0.2">
      <c r="A18" s="64"/>
      <c r="B18" s="114" t="e">
        <f t="shared" ref="B18" si="0">B4</f>
        <v>#REF!</v>
      </c>
    </row>
    <row r="19" spans="1:2" s="31" customFormat="1" ht="19.5" customHeight="1" x14ac:dyDescent="0.2">
      <c r="A19" s="151" t="s">
        <v>62</v>
      </c>
      <c r="B19" s="114" t="e">
        <f t="shared" ref="B19" si="1">B5</f>
        <v>#REF!</v>
      </c>
    </row>
    <row r="20" spans="1:2" x14ac:dyDescent="0.2">
      <c r="A20" s="65" t="s">
        <v>63</v>
      </c>
      <c r="B20" s="36"/>
    </row>
    <row r="21" spans="1:2" x14ac:dyDescent="0.2">
      <c r="A21" s="52">
        <v>1</v>
      </c>
      <c r="B21" s="34" t="e">
        <f t="shared" ref="B21" si="2">B7*0.9</f>
        <v>#REF!</v>
      </c>
    </row>
    <row r="22" spans="1:2" x14ac:dyDescent="0.2">
      <c r="A22" s="52">
        <v>2</v>
      </c>
      <c r="B22" s="34" t="e">
        <f t="shared" ref="B22" si="3">B8*0.9</f>
        <v>#REF!</v>
      </c>
    </row>
    <row r="23" spans="1:2" x14ac:dyDescent="0.2">
      <c r="A23" s="66" t="s">
        <v>64</v>
      </c>
      <c r="B23" s="34"/>
    </row>
    <row r="24" spans="1:2" x14ac:dyDescent="0.2">
      <c r="A24" s="52">
        <v>1</v>
      </c>
      <c r="B24" s="34" t="e">
        <f t="shared" ref="B24" si="4">B10*0.9</f>
        <v>#REF!</v>
      </c>
    </row>
    <row r="25" spans="1:2" x14ac:dyDescent="0.2">
      <c r="A25" s="52">
        <v>2</v>
      </c>
      <c r="B25" s="34" t="e">
        <f t="shared" ref="B25" si="5">B11*0.9</f>
        <v>#REF!</v>
      </c>
    </row>
    <row r="26" spans="1:2" x14ac:dyDescent="0.2">
      <c r="A26" s="66" t="s">
        <v>65</v>
      </c>
      <c r="B26" s="34"/>
    </row>
    <row r="27" spans="1:2" x14ac:dyDescent="0.2">
      <c r="A27" s="52">
        <v>1</v>
      </c>
      <c r="B27" s="34" t="e">
        <f t="shared" ref="B27" si="6">B13*0.9</f>
        <v>#REF!</v>
      </c>
    </row>
    <row r="28" spans="1:2" x14ac:dyDescent="0.2">
      <c r="A28" s="52">
        <v>2</v>
      </c>
      <c r="B28" s="34" t="e">
        <f t="shared" ref="B28" si="7">B14*0.9</f>
        <v>#REF!</v>
      </c>
    </row>
    <row r="29" spans="1:2" s="31" customFormat="1" x14ac:dyDescent="0.2">
      <c r="A29" s="90"/>
    </row>
    <row r="30" spans="1:2" x14ac:dyDescent="0.2">
      <c r="A30" s="156" t="s">
        <v>155</v>
      </c>
      <c r="B30" s="31"/>
    </row>
    <row r="31" spans="1:2" x14ac:dyDescent="0.2">
      <c r="A31" s="11" t="s">
        <v>57</v>
      </c>
      <c r="B31" s="31"/>
    </row>
    <row r="32" spans="1:2" ht="19.5" customHeight="1" x14ac:dyDescent="0.2">
      <c r="A32" s="64" t="s">
        <v>62</v>
      </c>
      <c r="B32" s="114" t="e">
        <f t="shared" ref="B32" si="8">B4</f>
        <v>#REF!</v>
      </c>
    </row>
    <row r="33" spans="1:44" s="31" customFormat="1" ht="19.5" customHeight="1" x14ac:dyDescent="0.2">
      <c r="A33" s="108"/>
      <c r="B33" s="114" t="e">
        <f t="shared" ref="B33" si="9">B5</f>
        <v>#REF!</v>
      </c>
    </row>
    <row r="34" spans="1:44" x14ac:dyDescent="0.2">
      <c r="A34" s="65" t="s">
        <v>63</v>
      </c>
      <c r="B34" s="36"/>
    </row>
    <row r="35" spans="1:44" x14ac:dyDescent="0.2">
      <c r="A35" s="52">
        <v>1</v>
      </c>
      <c r="B35" s="57" t="e">
        <f t="shared" ref="B35" si="10">B21*0.87</f>
        <v>#REF!</v>
      </c>
    </row>
    <row r="36" spans="1:44" x14ac:dyDescent="0.2">
      <c r="A36" s="52">
        <v>2</v>
      </c>
      <c r="B36" s="57" t="e">
        <f t="shared" ref="B36" si="11">B22*0.87</f>
        <v>#REF!</v>
      </c>
    </row>
    <row r="37" spans="1:44" x14ac:dyDescent="0.2">
      <c r="A37" s="66" t="s">
        <v>64</v>
      </c>
      <c r="B37" s="57"/>
    </row>
    <row r="38" spans="1:44" x14ac:dyDescent="0.2">
      <c r="A38" s="52">
        <v>1</v>
      </c>
      <c r="B38" s="57" t="e">
        <f t="shared" ref="B38" si="12">B24*0.87</f>
        <v>#REF!</v>
      </c>
    </row>
    <row r="39" spans="1:44" x14ac:dyDescent="0.2">
      <c r="A39" s="52">
        <v>2</v>
      </c>
      <c r="B39" s="57" t="e">
        <f t="shared" ref="B39" si="13">B25*0.87</f>
        <v>#REF!</v>
      </c>
    </row>
    <row r="40" spans="1:44" x14ac:dyDescent="0.2">
      <c r="A40" s="66" t="s">
        <v>65</v>
      </c>
      <c r="B40" s="57"/>
    </row>
    <row r="41" spans="1:44" x14ac:dyDescent="0.2">
      <c r="A41" s="52">
        <v>1</v>
      </c>
      <c r="B41" s="57" t="e">
        <f t="shared" ref="B41" si="14">B27*0.87</f>
        <v>#REF!</v>
      </c>
    </row>
    <row r="42" spans="1:44" x14ac:dyDescent="0.2">
      <c r="A42" s="52">
        <v>2</v>
      </c>
      <c r="B42" s="57" t="e">
        <f t="shared" ref="B42" si="15">B28*0.87</f>
        <v>#REF!</v>
      </c>
    </row>
    <row r="43" spans="1:44" s="31" customFormat="1" x14ac:dyDescent="0.2">
      <c r="A43" s="90"/>
    </row>
    <row r="44" spans="1:44" s="155" customFormat="1" ht="15" customHeight="1" x14ac:dyDescent="0.2">
      <c r="A44" s="302" t="s">
        <v>171</v>
      </c>
      <c r="B44" s="302"/>
      <c r="C44" s="302"/>
      <c r="D44" s="302"/>
      <c r="E44" s="302"/>
      <c r="F44" s="302"/>
      <c r="G44" s="302"/>
      <c r="H44" s="302"/>
      <c r="I44" s="302"/>
      <c r="J44" s="302"/>
      <c r="K44" s="302"/>
      <c r="L44" s="302"/>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row>
    <row r="45" spans="1:44" s="31" customFormat="1" ht="15" customHeight="1" x14ac:dyDescent="0.2">
      <c r="A45" s="302"/>
      <c r="B45" s="302"/>
      <c r="C45" s="302"/>
      <c r="D45" s="302"/>
      <c r="E45" s="302"/>
      <c r="F45" s="302"/>
      <c r="G45" s="302"/>
      <c r="H45" s="302"/>
      <c r="I45" s="302"/>
      <c r="J45" s="302"/>
      <c r="K45" s="302"/>
      <c r="L45" s="302"/>
    </row>
    <row r="46" spans="1:44" s="31" customFormat="1" ht="15" customHeight="1" x14ac:dyDescent="0.2">
      <c r="A46" s="302"/>
      <c r="B46" s="302"/>
      <c r="C46" s="302"/>
      <c r="D46" s="302"/>
      <c r="E46" s="302"/>
      <c r="F46" s="302"/>
      <c r="G46" s="302"/>
      <c r="H46" s="302"/>
      <c r="I46" s="302"/>
      <c r="J46" s="302"/>
      <c r="K46" s="302"/>
      <c r="L46" s="302"/>
    </row>
    <row r="47" spans="1:44" s="31" customFormat="1" ht="15" customHeight="1" x14ac:dyDescent="0.2"/>
    <row r="48" spans="1:44" s="31" customFormat="1" ht="15" customHeight="1" x14ac:dyDescent="0.2">
      <c r="A48" s="288" t="s">
        <v>172</v>
      </c>
    </row>
    <row r="49" spans="1:1" s="31" customFormat="1" ht="15" customHeight="1" x14ac:dyDescent="0.2">
      <c r="A49" s="288"/>
    </row>
    <row r="50" spans="1:1" s="31" customFormat="1" ht="15" customHeight="1" x14ac:dyDescent="0.2"/>
    <row r="51" spans="1:1" x14ac:dyDescent="0.2">
      <c r="A51" s="157" t="s">
        <v>83</v>
      </c>
    </row>
    <row r="52" spans="1:1" ht="24" x14ac:dyDescent="0.2">
      <c r="A52" s="158" t="s">
        <v>150</v>
      </c>
    </row>
    <row r="53" spans="1:1" ht="24" x14ac:dyDescent="0.2">
      <c r="A53" s="158" t="s">
        <v>151</v>
      </c>
    </row>
    <row r="55" spans="1:1" x14ac:dyDescent="0.2">
      <c r="A55" s="6"/>
    </row>
    <row r="56" spans="1:1" x14ac:dyDescent="0.2">
      <c r="A56" s="95" t="s">
        <v>74</v>
      </c>
    </row>
    <row r="57" spans="1:1" x14ac:dyDescent="0.2">
      <c r="A57" s="68" t="s">
        <v>75</v>
      </c>
    </row>
    <row r="58" spans="1:1" x14ac:dyDescent="0.2">
      <c r="A58" s="69" t="s">
        <v>76</v>
      </c>
    </row>
    <row r="59" spans="1:1" x14ac:dyDescent="0.2">
      <c r="A59" s="69" t="s">
        <v>89</v>
      </c>
    </row>
    <row r="60" spans="1:1" x14ac:dyDescent="0.2">
      <c r="A60" s="69" t="s">
        <v>78</v>
      </c>
    </row>
    <row r="61" spans="1:1" ht="24" x14ac:dyDescent="0.2">
      <c r="A61" s="152" t="s">
        <v>79</v>
      </c>
    </row>
    <row r="62" spans="1:1" x14ac:dyDescent="0.2">
      <c r="A62" s="69" t="s">
        <v>90</v>
      </c>
    </row>
    <row r="63" spans="1:1" s="31" customFormat="1" ht="72" x14ac:dyDescent="0.2">
      <c r="A63" s="153" t="s">
        <v>156</v>
      </c>
    </row>
    <row r="64" spans="1:1" s="31" customFormat="1" ht="36" x14ac:dyDescent="0.2">
      <c r="A64" s="152" t="s">
        <v>157</v>
      </c>
    </row>
    <row r="65" spans="1:1" x14ac:dyDescent="0.2">
      <c r="A65" s="162"/>
    </row>
    <row r="66" spans="1:1" s="31" customFormat="1" ht="25.5" x14ac:dyDescent="0.2">
      <c r="A66" s="159" t="s">
        <v>152</v>
      </c>
    </row>
    <row r="67" spans="1:1" ht="42" x14ac:dyDescent="0.2">
      <c r="A67" s="170" t="s">
        <v>162</v>
      </c>
    </row>
    <row r="68" spans="1:1" ht="42" x14ac:dyDescent="0.2">
      <c r="A68" s="170" t="s">
        <v>163</v>
      </c>
    </row>
    <row r="69" spans="1:1" ht="42" x14ac:dyDescent="0.2">
      <c r="A69" s="170" t="s">
        <v>164</v>
      </c>
    </row>
    <row r="70" spans="1:1" ht="52.5" x14ac:dyDescent="0.2">
      <c r="A70" s="170" t="s">
        <v>169</v>
      </c>
    </row>
    <row r="71" spans="1:1" ht="52.5" x14ac:dyDescent="0.2">
      <c r="A71" s="170" t="s">
        <v>165</v>
      </c>
    </row>
    <row r="72" spans="1:1" ht="42" x14ac:dyDescent="0.2">
      <c r="A72" s="170" t="s">
        <v>167</v>
      </c>
    </row>
    <row r="73" spans="1:1" ht="42" x14ac:dyDescent="0.2">
      <c r="A73" s="170" t="s">
        <v>166</v>
      </c>
    </row>
    <row r="74" spans="1:1" ht="42" x14ac:dyDescent="0.2">
      <c r="A74" s="170" t="s">
        <v>168</v>
      </c>
    </row>
    <row r="75" spans="1:1" ht="52.5" x14ac:dyDescent="0.2">
      <c r="A75" s="170" t="s">
        <v>161</v>
      </c>
    </row>
    <row r="76" spans="1:1" ht="42" x14ac:dyDescent="0.2">
      <c r="A76" s="170" t="s">
        <v>170</v>
      </c>
    </row>
    <row r="77" spans="1:1" x14ac:dyDescent="0.2">
      <c r="A77" s="162"/>
    </row>
    <row r="78" spans="1:1" ht="31.5" x14ac:dyDescent="0.2">
      <c r="A78" s="160" t="s">
        <v>153</v>
      </c>
    </row>
    <row r="79" spans="1:1" ht="31.5" x14ac:dyDescent="0.2">
      <c r="A79" s="161" t="s">
        <v>158</v>
      </c>
    </row>
    <row r="80" spans="1:1" ht="74.25" x14ac:dyDescent="0.2">
      <c r="A80" s="163" t="s">
        <v>160</v>
      </c>
    </row>
    <row r="81" spans="1:1" ht="42" x14ac:dyDescent="0.2">
      <c r="A81" s="161" t="s">
        <v>159</v>
      </c>
    </row>
    <row r="83" spans="1:1" x14ac:dyDescent="0.2">
      <c r="A83" s="77"/>
    </row>
    <row r="84" spans="1:1" x14ac:dyDescent="0.2">
      <c r="A84" s="99" t="s">
        <v>81</v>
      </c>
    </row>
    <row r="85" spans="1:1" ht="36" x14ac:dyDescent="0.2">
      <c r="A85" s="76" t="s">
        <v>102</v>
      </c>
    </row>
    <row r="86" spans="1:1" ht="36" x14ac:dyDescent="0.2">
      <c r="A86" s="76" t="s">
        <v>104</v>
      </c>
    </row>
    <row r="87" spans="1:1" x14ac:dyDescent="0.2">
      <c r="A87" s="31"/>
    </row>
    <row r="88" spans="1:1" x14ac:dyDescent="0.2">
      <c r="A88" s="31"/>
    </row>
    <row r="89" spans="1:1" x14ac:dyDescent="0.2">
      <c r="A89" s="31"/>
    </row>
    <row r="90" spans="1:1" x14ac:dyDescent="0.2">
      <c r="A90" s="31"/>
    </row>
    <row r="91" spans="1:1" x14ac:dyDescent="0.2">
      <c r="A91" s="31"/>
    </row>
    <row r="92" spans="1:1" x14ac:dyDescent="0.2">
      <c r="A92" s="31"/>
    </row>
    <row r="93" spans="1:1" x14ac:dyDescent="0.2">
      <c r="A93" s="31"/>
    </row>
    <row r="94" spans="1:1" x14ac:dyDescent="0.2">
      <c r="A94" s="31"/>
    </row>
    <row r="95" spans="1:1" x14ac:dyDescent="0.2">
      <c r="A95" s="31"/>
    </row>
    <row r="96" spans="1:1" x14ac:dyDescent="0.2">
      <c r="A96" s="31"/>
    </row>
    <row r="97" spans="1:1" x14ac:dyDescent="0.2">
      <c r="A97" s="31"/>
    </row>
    <row r="98" spans="1:1" x14ac:dyDescent="0.2">
      <c r="A98" s="31"/>
    </row>
    <row r="99" spans="1:1" x14ac:dyDescent="0.2">
      <c r="A99" s="31"/>
    </row>
    <row r="100" spans="1:1" x14ac:dyDescent="0.2">
      <c r="A100" s="31"/>
    </row>
    <row r="101" spans="1:1" x14ac:dyDescent="0.2">
      <c r="A101" s="31"/>
    </row>
    <row r="102" spans="1:1" x14ac:dyDescent="0.2">
      <c r="A102" s="31"/>
    </row>
    <row r="103" spans="1:1" x14ac:dyDescent="0.2">
      <c r="A103" s="31"/>
    </row>
    <row r="104" spans="1:1" x14ac:dyDescent="0.2">
      <c r="A104" s="31"/>
    </row>
    <row r="105" spans="1:1" x14ac:dyDescent="0.2">
      <c r="A105" s="31"/>
    </row>
    <row r="106" spans="1:1" x14ac:dyDescent="0.2">
      <c r="A106" s="31"/>
    </row>
    <row r="107" spans="1:1" x14ac:dyDescent="0.2">
      <c r="A107" s="31"/>
    </row>
    <row r="108" spans="1:1" x14ac:dyDescent="0.2">
      <c r="A108" s="31"/>
    </row>
    <row r="109" spans="1:1" x14ac:dyDescent="0.2">
      <c r="A109" s="31"/>
    </row>
    <row r="110" spans="1:1" x14ac:dyDescent="0.2">
      <c r="A110" s="31"/>
    </row>
    <row r="111" spans="1:1" x14ac:dyDescent="0.2">
      <c r="A111" s="31"/>
    </row>
    <row r="112" spans="1:1" x14ac:dyDescent="0.2">
      <c r="A112" s="31"/>
    </row>
    <row r="113" spans="1:1" x14ac:dyDescent="0.2">
      <c r="A113" s="31"/>
    </row>
    <row r="114" spans="1:1" x14ac:dyDescent="0.2">
      <c r="A114" s="31"/>
    </row>
    <row r="115" spans="1:1" x14ac:dyDescent="0.2">
      <c r="A115" s="31"/>
    </row>
    <row r="116" spans="1:1" x14ac:dyDescent="0.2">
      <c r="A116" s="31"/>
    </row>
    <row r="117" spans="1:1" x14ac:dyDescent="0.2">
      <c r="A117" s="31"/>
    </row>
    <row r="118" spans="1:1" x14ac:dyDescent="0.2">
      <c r="A118" s="31"/>
    </row>
    <row r="119" spans="1:1" x14ac:dyDescent="0.2">
      <c r="A119" s="31"/>
    </row>
    <row r="120" spans="1:1" x14ac:dyDescent="0.2">
      <c r="A120" s="31"/>
    </row>
    <row r="121" spans="1:1" x14ac:dyDescent="0.2">
      <c r="A121" s="31"/>
    </row>
    <row r="122" spans="1:1" x14ac:dyDescent="0.2">
      <c r="A122" s="31"/>
    </row>
    <row r="123" spans="1:1" x14ac:dyDescent="0.2">
      <c r="A123" s="31"/>
    </row>
    <row r="124" spans="1:1" x14ac:dyDescent="0.2">
      <c r="A124" s="31"/>
    </row>
    <row r="125" spans="1:1" x14ac:dyDescent="0.2">
      <c r="A125" s="31"/>
    </row>
    <row r="126" spans="1:1" x14ac:dyDescent="0.2">
      <c r="A126" s="31"/>
    </row>
    <row r="127" spans="1:1" x14ac:dyDescent="0.2">
      <c r="A127" s="31"/>
    </row>
    <row r="128" spans="1:1" x14ac:dyDescent="0.2">
      <c r="A128" s="31"/>
    </row>
    <row r="129" spans="1:1" x14ac:dyDescent="0.2">
      <c r="A129" s="31"/>
    </row>
    <row r="130" spans="1:1" x14ac:dyDescent="0.2">
      <c r="A130" s="31"/>
    </row>
    <row r="131" spans="1:1" x14ac:dyDescent="0.2">
      <c r="A131" s="31"/>
    </row>
    <row r="132" spans="1:1" x14ac:dyDescent="0.2">
      <c r="A132" s="31"/>
    </row>
    <row r="133" spans="1:1" x14ac:dyDescent="0.2">
      <c r="A133" s="31"/>
    </row>
    <row r="134" spans="1:1" x14ac:dyDescent="0.2">
      <c r="A134" s="31"/>
    </row>
    <row r="135" spans="1:1" x14ac:dyDescent="0.2">
      <c r="A135" s="31"/>
    </row>
    <row r="136" spans="1:1" x14ac:dyDescent="0.2">
      <c r="A136" s="31"/>
    </row>
    <row r="137" spans="1:1" x14ac:dyDescent="0.2">
      <c r="A137" s="31"/>
    </row>
    <row r="138" spans="1:1" x14ac:dyDescent="0.2">
      <c r="A138" s="31"/>
    </row>
    <row r="139" spans="1:1" x14ac:dyDescent="0.2">
      <c r="A139" s="31"/>
    </row>
    <row r="140" spans="1:1" x14ac:dyDescent="0.2">
      <c r="A140" s="31"/>
    </row>
    <row r="141" spans="1:1" x14ac:dyDescent="0.2">
      <c r="A141" s="31"/>
    </row>
    <row r="142" spans="1:1" x14ac:dyDescent="0.2">
      <c r="A142" s="31"/>
    </row>
    <row r="143" spans="1:1" x14ac:dyDescent="0.2">
      <c r="A143" s="31"/>
    </row>
    <row r="144" spans="1:1" x14ac:dyDescent="0.2">
      <c r="A144" s="31"/>
    </row>
    <row r="145" spans="1:1" x14ac:dyDescent="0.2">
      <c r="A145" s="31"/>
    </row>
    <row r="146" spans="1:1" x14ac:dyDescent="0.2">
      <c r="A146" s="31"/>
    </row>
    <row r="147" spans="1:1" x14ac:dyDescent="0.2">
      <c r="A147" s="31"/>
    </row>
    <row r="148" spans="1:1" x14ac:dyDescent="0.2">
      <c r="A148" s="31"/>
    </row>
    <row r="149" spans="1:1" x14ac:dyDescent="0.2">
      <c r="A149" s="31"/>
    </row>
    <row r="150" spans="1:1" x14ac:dyDescent="0.2">
      <c r="A150" s="31"/>
    </row>
    <row r="151" spans="1:1" x14ac:dyDescent="0.2">
      <c r="A151" s="31"/>
    </row>
    <row r="152" spans="1:1" x14ac:dyDescent="0.2">
      <c r="A152" s="31"/>
    </row>
    <row r="153" spans="1:1" x14ac:dyDescent="0.2">
      <c r="A153" s="31"/>
    </row>
    <row r="154" spans="1:1" x14ac:dyDescent="0.2">
      <c r="A154" s="31"/>
    </row>
    <row r="155" spans="1:1" x14ac:dyDescent="0.2">
      <c r="A155" s="31"/>
    </row>
    <row r="156" spans="1:1" x14ac:dyDescent="0.2">
      <c r="A156" s="31"/>
    </row>
    <row r="157" spans="1:1" x14ac:dyDescent="0.2">
      <c r="A157" s="31"/>
    </row>
    <row r="158" spans="1:1" x14ac:dyDescent="0.2">
      <c r="A158" s="31"/>
    </row>
    <row r="159" spans="1:1" x14ac:dyDescent="0.2">
      <c r="A159" s="31"/>
    </row>
    <row r="160" spans="1:1" x14ac:dyDescent="0.2">
      <c r="A160" s="31"/>
    </row>
    <row r="161" spans="1:1" x14ac:dyDescent="0.2">
      <c r="A161" s="31"/>
    </row>
    <row r="162" spans="1:1" x14ac:dyDescent="0.2">
      <c r="A162" s="31"/>
    </row>
    <row r="163" spans="1:1" x14ac:dyDescent="0.2">
      <c r="A163" s="31"/>
    </row>
    <row r="164" spans="1:1" x14ac:dyDescent="0.2">
      <c r="A164" s="31"/>
    </row>
    <row r="165" spans="1:1" x14ac:dyDescent="0.2">
      <c r="A165" s="31"/>
    </row>
    <row r="166" spans="1:1" x14ac:dyDescent="0.2">
      <c r="A166" s="31"/>
    </row>
    <row r="167" spans="1:1" x14ac:dyDescent="0.2">
      <c r="A167" s="31"/>
    </row>
    <row r="168" spans="1:1" x14ac:dyDescent="0.2">
      <c r="A168" s="31"/>
    </row>
    <row r="169" spans="1:1" x14ac:dyDescent="0.2">
      <c r="A169" s="31"/>
    </row>
    <row r="170" spans="1:1" x14ac:dyDescent="0.2">
      <c r="A170" s="31"/>
    </row>
    <row r="171" spans="1:1" x14ac:dyDescent="0.2">
      <c r="A171" s="31"/>
    </row>
    <row r="172" spans="1:1" x14ac:dyDescent="0.2">
      <c r="A172" s="31"/>
    </row>
    <row r="173" spans="1:1" x14ac:dyDescent="0.2">
      <c r="A173" s="31"/>
    </row>
    <row r="174" spans="1:1" x14ac:dyDescent="0.2">
      <c r="A174" s="31"/>
    </row>
    <row r="175" spans="1:1" x14ac:dyDescent="0.2">
      <c r="A175" s="31"/>
    </row>
    <row r="176" spans="1:1" x14ac:dyDescent="0.2">
      <c r="A176" s="31"/>
    </row>
    <row r="177" spans="1:1" x14ac:dyDescent="0.2">
      <c r="A177" s="31"/>
    </row>
    <row r="178" spans="1:1" x14ac:dyDescent="0.2">
      <c r="A178" s="31"/>
    </row>
    <row r="179" spans="1:1" x14ac:dyDescent="0.2">
      <c r="A179" s="31"/>
    </row>
    <row r="180" spans="1:1" x14ac:dyDescent="0.2">
      <c r="A180" s="31"/>
    </row>
    <row r="181" spans="1:1" x14ac:dyDescent="0.2">
      <c r="A181" s="31"/>
    </row>
    <row r="182" spans="1:1" x14ac:dyDescent="0.2">
      <c r="A182" s="31"/>
    </row>
    <row r="183" spans="1:1" x14ac:dyDescent="0.2">
      <c r="A183" s="31"/>
    </row>
    <row r="184" spans="1:1" x14ac:dyDescent="0.2">
      <c r="A184" s="31"/>
    </row>
    <row r="185" spans="1:1" x14ac:dyDescent="0.2">
      <c r="A185" s="31"/>
    </row>
    <row r="186" spans="1:1" x14ac:dyDescent="0.2">
      <c r="A186" s="31"/>
    </row>
    <row r="187" spans="1:1" x14ac:dyDescent="0.2">
      <c r="A187" s="31"/>
    </row>
    <row r="188" spans="1:1" x14ac:dyDescent="0.2">
      <c r="A188" s="31"/>
    </row>
    <row r="189" spans="1:1" x14ac:dyDescent="0.2">
      <c r="A189" s="31"/>
    </row>
    <row r="190" spans="1:1" x14ac:dyDescent="0.2">
      <c r="A190" s="31"/>
    </row>
    <row r="191" spans="1:1" x14ac:dyDescent="0.2">
      <c r="A191" s="31"/>
    </row>
    <row r="192" spans="1:1" x14ac:dyDescent="0.2">
      <c r="A192" s="31"/>
    </row>
    <row r="193" spans="1:1" x14ac:dyDescent="0.2">
      <c r="A193" s="31"/>
    </row>
    <row r="194" spans="1:1" x14ac:dyDescent="0.2">
      <c r="A194" s="31"/>
    </row>
    <row r="195" spans="1:1" x14ac:dyDescent="0.2">
      <c r="A195" s="31"/>
    </row>
    <row r="196" spans="1:1" x14ac:dyDescent="0.2">
      <c r="A196" s="31"/>
    </row>
    <row r="197" spans="1:1" x14ac:dyDescent="0.2">
      <c r="A197" s="31"/>
    </row>
    <row r="198" spans="1:1" x14ac:dyDescent="0.2">
      <c r="A198" s="31"/>
    </row>
    <row r="199" spans="1:1" x14ac:dyDescent="0.2">
      <c r="A199" s="31"/>
    </row>
    <row r="200" spans="1:1" x14ac:dyDescent="0.2">
      <c r="A200" s="31"/>
    </row>
    <row r="201" spans="1:1" x14ac:dyDescent="0.2">
      <c r="A201" s="31"/>
    </row>
    <row r="202" spans="1:1" x14ac:dyDescent="0.2">
      <c r="A202" s="31"/>
    </row>
    <row r="203" spans="1:1" x14ac:dyDescent="0.2">
      <c r="A203" s="31"/>
    </row>
    <row r="204" spans="1:1" x14ac:dyDescent="0.2">
      <c r="A204" s="31"/>
    </row>
    <row r="205" spans="1:1" x14ac:dyDescent="0.2">
      <c r="A205" s="31"/>
    </row>
    <row r="206" spans="1:1" x14ac:dyDescent="0.2">
      <c r="A206" s="31"/>
    </row>
    <row r="207" spans="1:1" x14ac:dyDescent="0.2">
      <c r="A207" s="31"/>
    </row>
    <row r="208" spans="1:1" x14ac:dyDescent="0.2">
      <c r="A208" s="31"/>
    </row>
    <row r="209" spans="1:1" x14ac:dyDescent="0.2">
      <c r="A209" s="31"/>
    </row>
    <row r="210" spans="1:1" x14ac:dyDescent="0.2">
      <c r="A210" s="31"/>
    </row>
    <row r="211" spans="1:1" x14ac:dyDescent="0.2">
      <c r="A211" s="31"/>
    </row>
    <row r="212" spans="1:1" x14ac:dyDescent="0.2">
      <c r="A212" s="31"/>
    </row>
    <row r="213" spans="1:1" x14ac:dyDescent="0.2">
      <c r="A213" s="31"/>
    </row>
    <row r="214" spans="1:1" x14ac:dyDescent="0.2">
      <c r="A214" s="31"/>
    </row>
    <row r="215" spans="1:1" x14ac:dyDescent="0.2">
      <c r="A215" s="31"/>
    </row>
    <row r="216" spans="1:1" x14ac:dyDescent="0.2">
      <c r="A216" s="31"/>
    </row>
    <row r="217" spans="1:1" x14ac:dyDescent="0.2">
      <c r="A217" s="31"/>
    </row>
    <row r="218" spans="1:1" x14ac:dyDescent="0.2">
      <c r="A218" s="31"/>
    </row>
    <row r="219" spans="1:1" x14ac:dyDescent="0.2">
      <c r="A219" s="31"/>
    </row>
    <row r="220" spans="1:1" x14ac:dyDescent="0.2">
      <c r="A220" s="31"/>
    </row>
    <row r="221" spans="1:1" x14ac:dyDescent="0.2">
      <c r="A221" s="31"/>
    </row>
    <row r="222" spans="1:1" x14ac:dyDescent="0.2">
      <c r="A222" s="31"/>
    </row>
    <row r="223" spans="1:1" x14ac:dyDescent="0.2">
      <c r="A223" s="31"/>
    </row>
    <row r="224" spans="1:1" x14ac:dyDescent="0.2">
      <c r="A224" s="31"/>
    </row>
    <row r="225" spans="1:1" x14ac:dyDescent="0.2">
      <c r="A225" s="31"/>
    </row>
    <row r="226" spans="1:1" x14ac:dyDescent="0.2">
      <c r="A226" s="31"/>
    </row>
    <row r="227" spans="1:1" x14ac:dyDescent="0.2">
      <c r="A227" s="31"/>
    </row>
    <row r="228" spans="1:1" x14ac:dyDescent="0.2">
      <c r="A228" s="31"/>
    </row>
    <row r="229" spans="1:1" x14ac:dyDescent="0.2">
      <c r="A229" s="31"/>
    </row>
    <row r="230" spans="1:1" x14ac:dyDescent="0.2">
      <c r="A230" s="31"/>
    </row>
    <row r="231" spans="1:1" x14ac:dyDescent="0.2">
      <c r="A231" s="31"/>
    </row>
    <row r="232" spans="1:1" x14ac:dyDescent="0.2">
      <c r="A232" s="31"/>
    </row>
    <row r="233" spans="1:1" x14ac:dyDescent="0.2">
      <c r="A233" s="31"/>
    </row>
    <row r="234" spans="1:1" x14ac:dyDescent="0.2">
      <c r="A234" s="31"/>
    </row>
    <row r="235" spans="1:1" x14ac:dyDescent="0.2">
      <c r="A235" s="31"/>
    </row>
    <row r="236" spans="1:1" x14ac:dyDescent="0.2">
      <c r="A236" s="31"/>
    </row>
    <row r="237" spans="1:1" x14ac:dyDescent="0.2">
      <c r="A237" s="31"/>
    </row>
    <row r="238" spans="1:1" x14ac:dyDescent="0.2">
      <c r="A238" s="31"/>
    </row>
    <row r="239" spans="1:1" x14ac:dyDescent="0.2">
      <c r="A239" s="31"/>
    </row>
    <row r="240" spans="1:1" x14ac:dyDescent="0.2">
      <c r="A240" s="31"/>
    </row>
    <row r="241" spans="1:1" x14ac:dyDescent="0.2">
      <c r="A241" s="31"/>
    </row>
    <row r="242" spans="1:1" x14ac:dyDescent="0.2">
      <c r="A242" s="31"/>
    </row>
    <row r="243" spans="1:1" x14ac:dyDescent="0.2">
      <c r="A243" s="31"/>
    </row>
    <row r="244" spans="1:1" x14ac:dyDescent="0.2">
      <c r="A244" s="31"/>
    </row>
    <row r="245" spans="1:1" x14ac:dyDescent="0.2">
      <c r="A245" s="31"/>
    </row>
    <row r="246" spans="1:1" x14ac:dyDescent="0.2">
      <c r="A246" s="31"/>
    </row>
    <row r="247" spans="1:1" x14ac:dyDescent="0.2">
      <c r="A247" s="31"/>
    </row>
    <row r="248" spans="1:1" x14ac:dyDescent="0.2">
      <c r="A248" s="31"/>
    </row>
    <row r="249" spans="1:1" x14ac:dyDescent="0.2">
      <c r="A249" s="31"/>
    </row>
    <row r="250" spans="1:1" x14ac:dyDescent="0.2">
      <c r="A250" s="31"/>
    </row>
    <row r="251" spans="1:1" x14ac:dyDescent="0.2">
      <c r="A251" s="31"/>
    </row>
    <row r="252" spans="1:1" x14ac:dyDescent="0.2">
      <c r="A252" s="31"/>
    </row>
    <row r="253" spans="1:1" x14ac:dyDescent="0.2">
      <c r="A253" s="31"/>
    </row>
    <row r="254" spans="1:1" x14ac:dyDescent="0.2">
      <c r="A254" s="31"/>
    </row>
    <row r="255" spans="1:1" x14ac:dyDescent="0.2">
      <c r="A255" s="31"/>
    </row>
    <row r="256" spans="1:1" x14ac:dyDescent="0.2">
      <c r="A256" s="31"/>
    </row>
    <row r="257" spans="1:1" x14ac:dyDescent="0.2">
      <c r="A257" s="31"/>
    </row>
    <row r="258" spans="1:1" x14ac:dyDescent="0.2">
      <c r="A258" s="31"/>
    </row>
    <row r="259" spans="1:1" x14ac:dyDescent="0.2">
      <c r="A259" s="31"/>
    </row>
    <row r="260" spans="1:1" x14ac:dyDescent="0.2">
      <c r="A260" s="31"/>
    </row>
    <row r="261" spans="1:1" x14ac:dyDescent="0.2">
      <c r="A261" s="31"/>
    </row>
    <row r="262" spans="1:1" x14ac:dyDescent="0.2">
      <c r="A262" s="31"/>
    </row>
    <row r="263" spans="1:1" x14ac:dyDescent="0.2">
      <c r="A263" s="31"/>
    </row>
    <row r="264" spans="1:1" x14ac:dyDescent="0.2">
      <c r="A264" s="31"/>
    </row>
    <row r="265" spans="1:1" x14ac:dyDescent="0.2">
      <c r="A265" s="31"/>
    </row>
    <row r="266" spans="1:1" x14ac:dyDescent="0.2">
      <c r="A266" s="31"/>
    </row>
    <row r="267" spans="1:1" x14ac:dyDescent="0.2">
      <c r="A267" s="31"/>
    </row>
    <row r="268" spans="1:1" x14ac:dyDescent="0.2">
      <c r="A268" s="31"/>
    </row>
    <row r="269" spans="1:1" x14ac:dyDescent="0.2">
      <c r="A269" s="31"/>
    </row>
    <row r="270" spans="1:1" x14ac:dyDescent="0.2">
      <c r="A270" s="31"/>
    </row>
    <row r="271" spans="1:1" x14ac:dyDescent="0.2">
      <c r="A271" s="31"/>
    </row>
    <row r="272" spans="1:1" x14ac:dyDescent="0.2">
      <c r="A272" s="31"/>
    </row>
    <row r="273" spans="1:1" x14ac:dyDescent="0.2">
      <c r="A273" s="31"/>
    </row>
    <row r="274" spans="1:1" x14ac:dyDescent="0.2">
      <c r="A274" s="31"/>
    </row>
    <row r="275" spans="1:1" x14ac:dyDescent="0.2">
      <c r="A275" s="31"/>
    </row>
    <row r="276" spans="1:1" x14ac:dyDescent="0.2">
      <c r="A276" s="31"/>
    </row>
    <row r="277" spans="1:1" x14ac:dyDescent="0.2">
      <c r="A277" s="31"/>
    </row>
    <row r="278" spans="1:1" x14ac:dyDescent="0.2">
      <c r="A278" s="31"/>
    </row>
    <row r="279" spans="1:1" x14ac:dyDescent="0.2">
      <c r="A279" s="31"/>
    </row>
    <row r="280" spans="1:1" x14ac:dyDescent="0.2">
      <c r="A280" s="31"/>
    </row>
    <row r="281" spans="1:1" x14ac:dyDescent="0.2">
      <c r="A281" s="31"/>
    </row>
    <row r="282" spans="1:1" x14ac:dyDescent="0.2">
      <c r="A282" s="31"/>
    </row>
    <row r="283" spans="1:1" x14ac:dyDescent="0.2">
      <c r="A283" s="31"/>
    </row>
    <row r="284" spans="1:1" x14ac:dyDescent="0.2">
      <c r="A284" s="31"/>
    </row>
    <row r="285" spans="1:1" x14ac:dyDescent="0.2">
      <c r="A285" s="31"/>
    </row>
    <row r="286" spans="1:1" x14ac:dyDescent="0.2">
      <c r="A286" s="31"/>
    </row>
    <row r="287" spans="1:1" x14ac:dyDescent="0.2">
      <c r="A287" s="31"/>
    </row>
    <row r="288" spans="1:1" x14ac:dyDescent="0.2">
      <c r="A288" s="31"/>
    </row>
    <row r="289" spans="1:1" x14ac:dyDescent="0.2">
      <c r="A289" s="31"/>
    </row>
    <row r="290" spans="1:1" x14ac:dyDescent="0.2">
      <c r="A290" s="31"/>
    </row>
    <row r="291" spans="1:1" x14ac:dyDescent="0.2">
      <c r="A291" s="31"/>
    </row>
    <row r="292" spans="1:1" x14ac:dyDescent="0.2">
      <c r="A292" s="31"/>
    </row>
    <row r="293" spans="1:1" x14ac:dyDescent="0.2">
      <c r="A293" s="31"/>
    </row>
    <row r="294" spans="1:1" x14ac:dyDescent="0.2">
      <c r="A294" s="31"/>
    </row>
    <row r="295" spans="1:1" x14ac:dyDescent="0.2">
      <c r="A295" s="31"/>
    </row>
    <row r="296" spans="1:1" x14ac:dyDescent="0.2">
      <c r="A296" s="31"/>
    </row>
    <row r="297" spans="1:1" x14ac:dyDescent="0.2">
      <c r="A297" s="31"/>
    </row>
    <row r="298" spans="1:1" x14ac:dyDescent="0.2">
      <c r="A298" s="31"/>
    </row>
    <row r="299" spans="1:1" x14ac:dyDescent="0.2">
      <c r="A299" s="31"/>
    </row>
    <row r="300" spans="1:1" x14ac:dyDescent="0.2">
      <c r="A300" s="31"/>
    </row>
    <row r="301" spans="1:1" x14ac:dyDescent="0.2">
      <c r="A301" s="31"/>
    </row>
    <row r="302" spans="1:1" x14ac:dyDescent="0.2">
      <c r="A302" s="31"/>
    </row>
    <row r="303" spans="1:1" x14ac:dyDescent="0.2">
      <c r="A303" s="31"/>
    </row>
    <row r="304" spans="1:1" x14ac:dyDescent="0.2">
      <c r="A304" s="31"/>
    </row>
    <row r="305" spans="1:1" x14ac:dyDescent="0.2">
      <c r="A305" s="31"/>
    </row>
    <row r="306" spans="1:1" x14ac:dyDescent="0.2">
      <c r="A306" s="31"/>
    </row>
    <row r="307" spans="1:1" x14ac:dyDescent="0.2">
      <c r="A307" s="31"/>
    </row>
    <row r="308" spans="1:1" x14ac:dyDescent="0.2">
      <c r="A308" s="31"/>
    </row>
    <row r="309" spans="1:1" x14ac:dyDescent="0.2">
      <c r="A309" s="31"/>
    </row>
    <row r="310" spans="1:1" x14ac:dyDescent="0.2">
      <c r="A310" s="31"/>
    </row>
    <row r="311" spans="1:1" x14ac:dyDescent="0.2">
      <c r="A311" s="31"/>
    </row>
    <row r="312" spans="1:1" x14ac:dyDescent="0.2">
      <c r="A312" s="31"/>
    </row>
    <row r="313" spans="1:1" x14ac:dyDescent="0.2">
      <c r="A313" s="31"/>
    </row>
    <row r="314" spans="1:1" x14ac:dyDescent="0.2">
      <c r="A314" s="31"/>
    </row>
    <row r="315" spans="1:1" x14ac:dyDescent="0.2">
      <c r="A315" s="31"/>
    </row>
    <row r="316" spans="1:1" x14ac:dyDescent="0.2">
      <c r="A316" s="31"/>
    </row>
    <row r="317" spans="1:1" x14ac:dyDescent="0.2">
      <c r="A317" s="31"/>
    </row>
    <row r="318" spans="1:1" x14ac:dyDescent="0.2">
      <c r="A318" s="31"/>
    </row>
    <row r="319" spans="1:1" x14ac:dyDescent="0.2">
      <c r="A319" s="31"/>
    </row>
    <row r="320" spans="1:1" x14ac:dyDescent="0.2">
      <c r="A320" s="31"/>
    </row>
    <row r="321" spans="1:1" x14ac:dyDescent="0.2">
      <c r="A321" s="31"/>
    </row>
    <row r="322" spans="1:1" x14ac:dyDescent="0.2">
      <c r="A322" s="31"/>
    </row>
    <row r="323" spans="1:1" x14ac:dyDescent="0.2">
      <c r="A323" s="31"/>
    </row>
    <row r="324" spans="1:1" x14ac:dyDescent="0.2">
      <c r="A324" s="31"/>
    </row>
    <row r="325" spans="1:1" x14ac:dyDescent="0.2">
      <c r="A325" s="31"/>
    </row>
    <row r="326" spans="1:1" x14ac:dyDescent="0.2">
      <c r="A326" s="31"/>
    </row>
    <row r="327" spans="1:1" x14ac:dyDescent="0.2">
      <c r="A327" s="31"/>
    </row>
    <row r="328" spans="1:1" x14ac:dyDescent="0.2">
      <c r="A328" s="31"/>
    </row>
    <row r="329" spans="1:1" x14ac:dyDescent="0.2">
      <c r="A329" s="31"/>
    </row>
    <row r="330" spans="1:1" x14ac:dyDescent="0.2">
      <c r="A330" s="31"/>
    </row>
    <row r="331" spans="1:1" x14ac:dyDescent="0.2">
      <c r="A331" s="31"/>
    </row>
    <row r="332" spans="1:1" x14ac:dyDescent="0.2">
      <c r="A332" s="31"/>
    </row>
    <row r="333" spans="1:1" x14ac:dyDescent="0.2">
      <c r="A333" s="31"/>
    </row>
    <row r="334" spans="1:1" x14ac:dyDescent="0.2">
      <c r="A334" s="31"/>
    </row>
    <row r="335" spans="1:1" x14ac:dyDescent="0.2">
      <c r="A335" s="31"/>
    </row>
    <row r="336" spans="1:1" x14ac:dyDescent="0.2">
      <c r="A336" s="31"/>
    </row>
    <row r="337" spans="1:1" x14ac:dyDescent="0.2">
      <c r="A337" s="31"/>
    </row>
    <row r="338" spans="1:1" x14ac:dyDescent="0.2">
      <c r="A338" s="31"/>
    </row>
    <row r="339" spans="1:1" x14ac:dyDescent="0.2">
      <c r="A339" s="31"/>
    </row>
    <row r="340" spans="1:1" x14ac:dyDescent="0.2">
      <c r="A340" s="31"/>
    </row>
    <row r="341" spans="1:1" x14ac:dyDescent="0.2">
      <c r="A341" s="31"/>
    </row>
    <row r="342" spans="1:1" x14ac:dyDescent="0.2">
      <c r="A342" s="31"/>
    </row>
    <row r="343" spans="1:1" x14ac:dyDescent="0.2">
      <c r="A343" s="31"/>
    </row>
    <row r="344" spans="1:1" x14ac:dyDescent="0.2">
      <c r="A344" s="31"/>
    </row>
    <row r="345" spans="1:1" x14ac:dyDescent="0.2">
      <c r="A345" s="31"/>
    </row>
    <row r="346" spans="1:1" x14ac:dyDescent="0.2">
      <c r="A346" s="31"/>
    </row>
    <row r="347" spans="1:1" x14ac:dyDescent="0.2">
      <c r="A347" s="31"/>
    </row>
    <row r="348" spans="1:1" x14ac:dyDescent="0.2">
      <c r="A348" s="31"/>
    </row>
    <row r="349" spans="1:1" x14ac:dyDescent="0.2">
      <c r="A349" s="31"/>
    </row>
    <row r="350" spans="1:1" x14ac:dyDescent="0.2">
      <c r="A350" s="31"/>
    </row>
    <row r="351" spans="1:1" x14ac:dyDescent="0.2">
      <c r="A351" s="31"/>
    </row>
    <row r="352" spans="1:1" x14ac:dyDescent="0.2">
      <c r="A352" s="31"/>
    </row>
    <row r="353" spans="1:1" x14ac:dyDescent="0.2">
      <c r="A353" s="31"/>
    </row>
    <row r="354" spans="1:1" x14ac:dyDescent="0.2">
      <c r="A354" s="31"/>
    </row>
    <row r="355" spans="1:1" x14ac:dyDescent="0.2">
      <c r="A355" s="31"/>
    </row>
    <row r="356" spans="1:1" x14ac:dyDescent="0.2">
      <c r="A356" s="31"/>
    </row>
    <row r="357" spans="1:1" x14ac:dyDescent="0.2">
      <c r="A357" s="31"/>
    </row>
    <row r="358" spans="1:1" x14ac:dyDescent="0.2">
      <c r="A358" s="31"/>
    </row>
    <row r="359" spans="1:1" x14ac:dyDescent="0.2">
      <c r="A359" s="31"/>
    </row>
    <row r="360" spans="1:1" x14ac:dyDescent="0.2">
      <c r="A360" s="31"/>
    </row>
    <row r="361" spans="1:1" x14ac:dyDescent="0.2">
      <c r="A361" s="31"/>
    </row>
    <row r="362" spans="1:1" x14ac:dyDescent="0.2">
      <c r="A362" s="31"/>
    </row>
    <row r="363" spans="1:1" x14ac:dyDescent="0.2">
      <c r="A363" s="31"/>
    </row>
    <row r="364" spans="1:1" x14ac:dyDescent="0.2">
      <c r="A364" s="31"/>
    </row>
    <row r="365" spans="1:1" x14ac:dyDescent="0.2">
      <c r="A365" s="31"/>
    </row>
    <row r="366" spans="1:1" x14ac:dyDescent="0.2">
      <c r="A366" s="31"/>
    </row>
    <row r="367" spans="1:1" x14ac:dyDescent="0.2">
      <c r="A367" s="31"/>
    </row>
    <row r="368" spans="1:1" x14ac:dyDescent="0.2">
      <c r="A368" s="31"/>
    </row>
    <row r="369" spans="1:1" x14ac:dyDescent="0.2">
      <c r="A369" s="31"/>
    </row>
    <row r="370" spans="1:1" x14ac:dyDescent="0.2">
      <c r="A370" s="31"/>
    </row>
    <row r="371" spans="1:1" x14ac:dyDescent="0.2">
      <c r="A371" s="31"/>
    </row>
    <row r="372" spans="1:1" x14ac:dyDescent="0.2">
      <c r="A372" s="31"/>
    </row>
    <row r="373" spans="1:1" x14ac:dyDescent="0.2">
      <c r="A373" s="31"/>
    </row>
    <row r="374" spans="1:1" x14ac:dyDescent="0.2">
      <c r="A374" s="31"/>
    </row>
    <row r="375" spans="1:1" x14ac:dyDescent="0.2">
      <c r="A375" s="31"/>
    </row>
    <row r="376" spans="1:1" x14ac:dyDescent="0.2">
      <c r="A376" s="31"/>
    </row>
    <row r="377" spans="1:1" x14ac:dyDescent="0.2">
      <c r="A377" s="31"/>
    </row>
    <row r="378" spans="1:1" x14ac:dyDescent="0.2">
      <c r="A378" s="31"/>
    </row>
    <row r="379" spans="1:1" x14ac:dyDescent="0.2">
      <c r="A379" s="31"/>
    </row>
    <row r="380" spans="1:1" x14ac:dyDescent="0.2">
      <c r="A380" s="31"/>
    </row>
    <row r="381" spans="1:1" x14ac:dyDescent="0.2">
      <c r="A381" s="31"/>
    </row>
    <row r="382" spans="1:1" x14ac:dyDescent="0.2">
      <c r="A382" s="31"/>
    </row>
    <row r="383" spans="1:1" x14ac:dyDescent="0.2">
      <c r="A383" s="31"/>
    </row>
    <row r="384" spans="1:1" x14ac:dyDescent="0.2">
      <c r="A384" s="31"/>
    </row>
    <row r="385" spans="1:1" x14ac:dyDescent="0.2">
      <c r="A385" s="31"/>
    </row>
    <row r="386" spans="1:1" x14ac:dyDescent="0.2">
      <c r="A386" s="31"/>
    </row>
    <row r="387" spans="1:1" x14ac:dyDescent="0.2">
      <c r="A387" s="31"/>
    </row>
    <row r="388" spans="1:1" x14ac:dyDescent="0.2">
      <c r="A388" s="31"/>
    </row>
    <row r="389" spans="1:1" x14ac:dyDescent="0.2">
      <c r="A389" s="31"/>
    </row>
    <row r="390" spans="1:1" x14ac:dyDescent="0.2">
      <c r="A390" s="31"/>
    </row>
    <row r="391" spans="1:1" x14ac:dyDescent="0.2">
      <c r="A391" s="31"/>
    </row>
    <row r="392" spans="1:1" x14ac:dyDescent="0.2">
      <c r="A392" s="31"/>
    </row>
    <row r="393" spans="1:1" x14ac:dyDescent="0.2">
      <c r="A393" s="31"/>
    </row>
    <row r="394" spans="1:1" x14ac:dyDescent="0.2">
      <c r="A394" s="31"/>
    </row>
    <row r="395" spans="1:1" x14ac:dyDescent="0.2">
      <c r="A395" s="31"/>
    </row>
    <row r="396" spans="1:1" x14ac:dyDescent="0.2">
      <c r="A396" s="31"/>
    </row>
    <row r="397" spans="1:1" x14ac:dyDescent="0.2">
      <c r="A397" s="31"/>
    </row>
    <row r="398" spans="1:1" x14ac:dyDescent="0.2">
      <c r="A398" s="31"/>
    </row>
    <row r="399" spans="1:1" x14ac:dyDescent="0.2">
      <c r="A399" s="31"/>
    </row>
    <row r="400" spans="1:1" x14ac:dyDescent="0.2">
      <c r="A400" s="31"/>
    </row>
    <row r="401" spans="1:1" x14ac:dyDescent="0.2">
      <c r="A401" s="31"/>
    </row>
    <row r="402" spans="1:1" x14ac:dyDescent="0.2">
      <c r="A402" s="31"/>
    </row>
    <row r="403" spans="1:1" x14ac:dyDescent="0.2">
      <c r="A403" s="31"/>
    </row>
    <row r="404" spans="1:1" x14ac:dyDescent="0.2">
      <c r="A404" s="31"/>
    </row>
    <row r="405" spans="1:1" x14ac:dyDescent="0.2">
      <c r="A405" s="31"/>
    </row>
    <row r="406" spans="1:1" x14ac:dyDescent="0.2">
      <c r="A406" s="31"/>
    </row>
    <row r="407" spans="1:1" x14ac:dyDescent="0.2">
      <c r="A407" s="31"/>
    </row>
    <row r="408" spans="1:1" x14ac:dyDescent="0.2">
      <c r="A408" s="31"/>
    </row>
    <row r="409" spans="1:1" x14ac:dyDescent="0.2">
      <c r="A409" s="31"/>
    </row>
    <row r="410" spans="1:1" x14ac:dyDescent="0.2">
      <c r="A410" s="31"/>
    </row>
    <row r="411" spans="1:1" x14ac:dyDescent="0.2">
      <c r="A411" s="31"/>
    </row>
    <row r="412" spans="1:1" x14ac:dyDescent="0.2">
      <c r="A412" s="31"/>
    </row>
    <row r="413" spans="1:1" x14ac:dyDescent="0.2">
      <c r="A413" s="31"/>
    </row>
    <row r="414" spans="1:1" x14ac:dyDescent="0.2">
      <c r="A414" s="31"/>
    </row>
    <row r="415" spans="1:1" x14ac:dyDescent="0.2">
      <c r="A415" s="31"/>
    </row>
    <row r="416" spans="1:1" x14ac:dyDescent="0.2">
      <c r="A416" s="31"/>
    </row>
    <row r="417" spans="1:1" x14ac:dyDescent="0.2">
      <c r="A417" s="31"/>
    </row>
    <row r="418" spans="1:1" x14ac:dyDescent="0.2">
      <c r="A418" s="31"/>
    </row>
    <row r="419" spans="1:1" x14ac:dyDescent="0.2">
      <c r="A419" s="31"/>
    </row>
    <row r="420" spans="1:1" x14ac:dyDescent="0.2">
      <c r="A420" s="31"/>
    </row>
    <row r="421" spans="1:1" x14ac:dyDescent="0.2">
      <c r="A421" s="31"/>
    </row>
    <row r="422" spans="1:1" x14ac:dyDescent="0.2">
      <c r="A422" s="31"/>
    </row>
    <row r="423" spans="1:1" x14ac:dyDescent="0.2">
      <c r="A423" s="31"/>
    </row>
    <row r="424" spans="1:1" x14ac:dyDescent="0.2">
      <c r="A424" s="31"/>
    </row>
    <row r="425" spans="1:1" x14ac:dyDescent="0.2">
      <c r="A425" s="31"/>
    </row>
    <row r="426" spans="1:1" x14ac:dyDescent="0.2">
      <c r="A426" s="31"/>
    </row>
    <row r="427" spans="1:1" x14ac:dyDescent="0.2">
      <c r="A427" s="31"/>
    </row>
    <row r="428" spans="1:1" x14ac:dyDescent="0.2">
      <c r="A428" s="31"/>
    </row>
    <row r="429" spans="1:1" x14ac:dyDescent="0.2">
      <c r="A429" s="31"/>
    </row>
    <row r="430" spans="1:1" x14ac:dyDescent="0.2">
      <c r="A430" s="31"/>
    </row>
    <row r="431" spans="1:1" x14ac:dyDescent="0.2">
      <c r="A431" s="31"/>
    </row>
    <row r="432" spans="1:1" x14ac:dyDescent="0.2">
      <c r="A432" s="31"/>
    </row>
    <row r="433" spans="1:1" x14ac:dyDescent="0.2">
      <c r="A433" s="31"/>
    </row>
    <row r="434" spans="1:1" x14ac:dyDescent="0.2">
      <c r="A434" s="31"/>
    </row>
    <row r="435" spans="1:1" x14ac:dyDescent="0.2">
      <c r="A435" s="31"/>
    </row>
    <row r="436" spans="1:1" x14ac:dyDescent="0.2">
      <c r="A436" s="31"/>
    </row>
    <row r="437" spans="1:1" x14ac:dyDescent="0.2">
      <c r="A437" s="31"/>
    </row>
    <row r="438" spans="1:1" x14ac:dyDescent="0.2">
      <c r="A438" s="31"/>
    </row>
    <row r="439" spans="1:1" x14ac:dyDescent="0.2">
      <c r="A439" s="31"/>
    </row>
    <row r="440" spans="1:1" x14ac:dyDescent="0.2">
      <c r="A440" s="31"/>
    </row>
    <row r="441" spans="1:1" x14ac:dyDescent="0.2">
      <c r="A441" s="31"/>
    </row>
    <row r="442" spans="1:1" x14ac:dyDescent="0.2">
      <c r="A442" s="31"/>
    </row>
    <row r="443" spans="1:1" x14ac:dyDescent="0.2">
      <c r="A443" s="31"/>
    </row>
    <row r="444" spans="1:1" x14ac:dyDescent="0.2">
      <c r="A444" s="31"/>
    </row>
    <row r="445" spans="1:1" x14ac:dyDescent="0.2">
      <c r="A445" s="31"/>
    </row>
    <row r="446" spans="1:1" x14ac:dyDescent="0.2">
      <c r="A446" s="31"/>
    </row>
    <row r="447" spans="1:1" x14ac:dyDescent="0.2">
      <c r="A447" s="31"/>
    </row>
    <row r="448" spans="1:1" x14ac:dyDescent="0.2">
      <c r="A448" s="31"/>
    </row>
    <row r="449" spans="1:1" x14ac:dyDescent="0.2">
      <c r="A449" s="31"/>
    </row>
    <row r="450" spans="1:1" x14ac:dyDescent="0.2">
      <c r="A450" s="31"/>
    </row>
    <row r="451" spans="1:1" x14ac:dyDescent="0.2">
      <c r="A451" s="31"/>
    </row>
    <row r="452" spans="1:1" x14ac:dyDescent="0.2">
      <c r="A452" s="31"/>
    </row>
    <row r="453" spans="1:1" x14ac:dyDescent="0.2">
      <c r="A453" s="31"/>
    </row>
    <row r="454" spans="1:1" x14ac:dyDescent="0.2">
      <c r="A454" s="31"/>
    </row>
    <row r="455" spans="1:1" x14ac:dyDescent="0.2">
      <c r="A455" s="31"/>
    </row>
    <row r="456" spans="1:1" x14ac:dyDescent="0.2">
      <c r="A456" s="31"/>
    </row>
    <row r="457" spans="1:1" x14ac:dyDescent="0.2">
      <c r="A457" s="31"/>
    </row>
    <row r="458" spans="1:1" x14ac:dyDescent="0.2">
      <c r="A458" s="31"/>
    </row>
    <row r="459" spans="1:1" x14ac:dyDescent="0.2">
      <c r="A459" s="31"/>
    </row>
    <row r="460" spans="1:1" x14ac:dyDescent="0.2">
      <c r="A460" s="31"/>
    </row>
    <row r="461" spans="1:1" x14ac:dyDescent="0.2">
      <c r="A461" s="31"/>
    </row>
    <row r="462" spans="1:1" x14ac:dyDescent="0.2">
      <c r="A462" s="31"/>
    </row>
    <row r="463" spans="1:1" x14ac:dyDescent="0.2">
      <c r="A463" s="31"/>
    </row>
    <row r="464" spans="1:1" x14ac:dyDescent="0.2">
      <c r="A464" s="31"/>
    </row>
    <row r="465" spans="1:1" x14ac:dyDescent="0.2">
      <c r="A465" s="31"/>
    </row>
    <row r="466" spans="1:1" x14ac:dyDescent="0.2">
      <c r="A466" s="31"/>
    </row>
    <row r="467" spans="1:1" x14ac:dyDescent="0.2">
      <c r="A467" s="31"/>
    </row>
    <row r="468" spans="1:1" x14ac:dyDescent="0.2">
      <c r="A468" s="31"/>
    </row>
    <row r="469" spans="1:1" x14ac:dyDescent="0.2">
      <c r="A469" s="31"/>
    </row>
    <row r="470" spans="1:1" x14ac:dyDescent="0.2">
      <c r="A470" s="31"/>
    </row>
    <row r="471" spans="1:1" x14ac:dyDescent="0.2">
      <c r="A471" s="31"/>
    </row>
    <row r="472" spans="1:1" x14ac:dyDescent="0.2">
      <c r="A472" s="31"/>
    </row>
    <row r="473" spans="1:1" x14ac:dyDescent="0.2">
      <c r="A473" s="31"/>
    </row>
    <row r="474" spans="1:1" x14ac:dyDescent="0.2">
      <c r="A474" s="31"/>
    </row>
    <row r="475" spans="1:1" x14ac:dyDescent="0.2">
      <c r="A475" s="31"/>
    </row>
    <row r="476" spans="1:1" x14ac:dyDescent="0.2">
      <c r="A476" s="31"/>
    </row>
    <row r="477" spans="1:1" x14ac:dyDescent="0.2">
      <c r="A477" s="31"/>
    </row>
    <row r="478" spans="1:1" x14ac:dyDescent="0.2">
      <c r="A478" s="31"/>
    </row>
    <row r="479" spans="1:1" x14ac:dyDescent="0.2">
      <c r="A479" s="31"/>
    </row>
    <row r="480" spans="1:1" x14ac:dyDescent="0.2">
      <c r="A480" s="31"/>
    </row>
    <row r="481" spans="1:1" x14ac:dyDescent="0.2">
      <c r="A481" s="31"/>
    </row>
    <row r="482" spans="1:1" x14ac:dyDescent="0.2">
      <c r="A482" s="31"/>
    </row>
    <row r="483" spans="1:1" x14ac:dyDescent="0.2">
      <c r="A483" s="31"/>
    </row>
    <row r="484" spans="1:1" x14ac:dyDescent="0.2">
      <c r="A484" s="31"/>
    </row>
    <row r="485" spans="1:1" x14ac:dyDescent="0.2">
      <c r="A485" s="31"/>
    </row>
    <row r="486" spans="1:1" x14ac:dyDescent="0.2">
      <c r="A486" s="31"/>
    </row>
    <row r="487" spans="1:1" x14ac:dyDescent="0.2">
      <c r="A487" s="31"/>
    </row>
    <row r="488" spans="1:1" x14ac:dyDescent="0.2">
      <c r="A488" s="31"/>
    </row>
    <row r="489" spans="1:1" x14ac:dyDescent="0.2">
      <c r="A489" s="31"/>
    </row>
    <row r="490" spans="1:1" x14ac:dyDescent="0.2">
      <c r="A490" s="31"/>
    </row>
    <row r="491" spans="1:1" x14ac:dyDescent="0.2">
      <c r="A491" s="31"/>
    </row>
    <row r="492" spans="1:1" x14ac:dyDescent="0.2">
      <c r="A492" s="31"/>
    </row>
    <row r="493" spans="1:1" x14ac:dyDescent="0.2">
      <c r="A493" s="31"/>
    </row>
    <row r="494" spans="1:1" x14ac:dyDescent="0.2">
      <c r="A494" s="31"/>
    </row>
    <row r="495" spans="1:1" x14ac:dyDescent="0.2">
      <c r="A495" s="31"/>
    </row>
    <row r="496" spans="1:1" x14ac:dyDescent="0.2">
      <c r="A496" s="31"/>
    </row>
    <row r="497" spans="1:1" x14ac:dyDescent="0.2">
      <c r="A497" s="31"/>
    </row>
    <row r="498" spans="1:1" x14ac:dyDescent="0.2">
      <c r="A498" s="31"/>
    </row>
    <row r="499" spans="1:1" x14ac:dyDescent="0.2">
      <c r="A499" s="31"/>
    </row>
    <row r="500" spans="1:1" x14ac:dyDescent="0.2">
      <c r="A500" s="31"/>
    </row>
    <row r="501" spans="1:1" x14ac:dyDescent="0.2">
      <c r="A501" s="31"/>
    </row>
    <row r="502" spans="1:1" x14ac:dyDescent="0.2">
      <c r="A502" s="31"/>
    </row>
    <row r="503" spans="1:1" x14ac:dyDescent="0.2">
      <c r="A503" s="31"/>
    </row>
    <row r="504" spans="1:1" x14ac:dyDescent="0.2">
      <c r="A504" s="31"/>
    </row>
    <row r="505" spans="1:1" x14ac:dyDescent="0.2">
      <c r="A505" s="31"/>
    </row>
    <row r="506" spans="1:1" x14ac:dyDescent="0.2">
      <c r="A506" s="31"/>
    </row>
    <row r="507" spans="1:1" x14ac:dyDescent="0.2">
      <c r="A507" s="31"/>
    </row>
    <row r="508" spans="1:1" x14ac:dyDescent="0.2">
      <c r="A508" s="31"/>
    </row>
    <row r="509" spans="1:1" x14ac:dyDescent="0.2">
      <c r="A509" s="31"/>
    </row>
    <row r="510" spans="1:1" x14ac:dyDescent="0.2">
      <c r="A510" s="31"/>
    </row>
    <row r="511" spans="1:1" x14ac:dyDescent="0.2">
      <c r="A511" s="31"/>
    </row>
    <row r="512" spans="1:1" x14ac:dyDescent="0.2">
      <c r="A512" s="31"/>
    </row>
    <row r="513" spans="1:1" x14ac:dyDescent="0.2">
      <c r="A513" s="31"/>
    </row>
    <row r="514" spans="1:1" x14ac:dyDescent="0.2">
      <c r="A514" s="31"/>
    </row>
    <row r="515" spans="1:1" x14ac:dyDescent="0.2">
      <c r="A515" s="31"/>
    </row>
    <row r="516" spans="1:1" x14ac:dyDescent="0.2">
      <c r="A516" s="31"/>
    </row>
    <row r="517" spans="1:1" x14ac:dyDescent="0.2">
      <c r="A517" s="31"/>
    </row>
    <row r="518" spans="1:1" x14ac:dyDescent="0.2">
      <c r="A518" s="31"/>
    </row>
    <row r="519" spans="1:1" x14ac:dyDescent="0.2">
      <c r="A519" s="31"/>
    </row>
    <row r="520" spans="1:1" x14ac:dyDescent="0.2">
      <c r="A520" s="31"/>
    </row>
    <row r="521" spans="1:1" x14ac:dyDescent="0.2">
      <c r="A521" s="31"/>
    </row>
    <row r="522" spans="1:1" x14ac:dyDescent="0.2">
      <c r="A522" s="31"/>
    </row>
    <row r="523" spans="1:1" x14ac:dyDescent="0.2">
      <c r="A523" s="31"/>
    </row>
    <row r="524" spans="1:1" x14ac:dyDescent="0.2">
      <c r="A524" s="31"/>
    </row>
    <row r="525" spans="1:1" x14ac:dyDescent="0.2">
      <c r="A525" s="31"/>
    </row>
    <row r="526" spans="1:1" x14ac:dyDescent="0.2">
      <c r="A526" s="31"/>
    </row>
    <row r="527" spans="1:1" x14ac:dyDescent="0.2">
      <c r="A527" s="31"/>
    </row>
    <row r="528" spans="1:1" x14ac:dyDescent="0.2">
      <c r="A528" s="31"/>
    </row>
    <row r="529" spans="1:1" x14ac:dyDescent="0.2">
      <c r="A529" s="31"/>
    </row>
    <row r="530" spans="1:1" x14ac:dyDescent="0.2">
      <c r="A530" s="31"/>
    </row>
    <row r="531" spans="1:1" x14ac:dyDescent="0.2">
      <c r="A531" s="31"/>
    </row>
    <row r="532" spans="1:1" x14ac:dyDescent="0.2">
      <c r="A532" s="31"/>
    </row>
    <row r="533" spans="1:1" x14ac:dyDescent="0.2">
      <c r="A533" s="31"/>
    </row>
    <row r="534" spans="1:1" x14ac:dyDescent="0.2">
      <c r="A534" s="31"/>
    </row>
    <row r="535" spans="1:1" x14ac:dyDescent="0.2">
      <c r="A535" s="31"/>
    </row>
    <row r="536" spans="1:1" x14ac:dyDescent="0.2">
      <c r="A536" s="31"/>
    </row>
    <row r="537" spans="1:1" x14ac:dyDescent="0.2">
      <c r="A537" s="31"/>
    </row>
    <row r="538" spans="1:1" x14ac:dyDescent="0.2">
      <c r="A538" s="31"/>
    </row>
    <row r="539" spans="1:1" x14ac:dyDescent="0.2">
      <c r="A539" s="31"/>
    </row>
    <row r="540" spans="1:1" x14ac:dyDescent="0.2">
      <c r="A540" s="31"/>
    </row>
    <row r="541" spans="1:1" x14ac:dyDescent="0.2">
      <c r="A541" s="31"/>
    </row>
    <row r="542" spans="1:1" x14ac:dyDescent="0.2">
      <c r="A542" s="31"/>
    </row>
    <row r="543" spans="1:1" x14ac:dyDescent="0.2">
      <c r="A543" s="31"/>
    </row>
    <row r="544" spans="1:1" x14ac:dyDescent="0.2">
      <c r="A544" s="31"/>
    </row>
    <row r="545" spans="1:1" x14ac:dyDescent="0.2">
      <c r="A545" s="31"/>
    </row>
    <row r="546" spans="1:1" x14ac:dyDescent="0.2">
      <c r="A546" s="31"/>
    </row>
    <row r="547" spans="1:1" x14ac:dyDescent="0.2">
      <c r="A547" s="31"/>
    </row>
    <row r="548" spans="1:1" x14ac:dyDescent="0.2">
      <c r="A548" s="31"/>
    </row>
    <row r="549" spans="1:1" x14ac:dyDescent="0.2">
      <c r="A549" s="31"/>
    </row>
    <row r="550" spans="1:1" x14ac:dyDescent="0.2">
      <c r="A550" s="31"/>
    </row>
    <row r="551" spans="1:1" x14ac:dyDescent="0.2">
      <c r="A551" s="31"/>
    </row>
    <row r="552" spans="1:1" x14ac:dyDescent="0.2">
      <c r="A552" s="31"/>
    </row>
    <row r="553" spans="1:1" x14ac:dyDescent="0.2">
      <c r="A553" s="31"/>
    </row>
    <row r="554" spans="1:1" x14ac:dyDescent="0.2">
      <c r="A554" s="31"/>
    </row>
    <row r="555" spans="1:1" x14ac:dyDescent="0.2">
      <c r="A555" s="31"/>
    </row>
    <row r="556" spans="1:1" x14ac:dyDescent="0.2">
      <c r="A556" s="31"/>
    </row>
    <row r="557" spans="1:1" x14ac:dyDescent="0.2">
      <c r="A557" s="31"/>
    </row>
    <row r="558" spans="1:1" x14ac:dyDescent="0.2">
      <c r="A558" s="31"/>
    </row>
    <row r="559" spans="1:1" x14ac:dyDescent="0.2">
      <c r="A559" s="31"/>
    </row>
    <row r="560" spans="1:1" x14ac:dyDescent="0.2">
      <c r="A560" s="31"/>
    </row>
    <row r="561" spans="1:1" x14ac:dyDescent="0.2">
      <c r="A561" s="31"/>
    </row>
    <row r="562" spans="1:1" x14ac:dyDescent="0.2">
      <c r="A562" s="31"/>
    </row>
    <row r="563" spans="1:1" x14ac:dyDescent="0.2">
      <c r="A563" s="31"/>
    </row>
    <row r="564" spans="1:1" x14ac:dyDescent="0.2">
      <c r="A564" s="31"/>
    </row>
    <row r="565" spans="1:1" x14ac:dyDescent="0.2">
      <c r="A565" s="31"/>
    </row>
    <row r="566" spans="1:1" x14ac:dyDescent="0.2">
      <c r="A566" s="31"/>
    </row>
    <row r="567" spans="1:1" x14ac:dyDescent="0.2">
      <c r="A567" s="31"/>
    </row>
    <row r="568" spans="1:1" x14ac:dyDescent="0.2">
      <c r="A568" s="31"/>
    </row>
    <row r="569" spans="1:1" x14ac:dyDescent="0.2">
      <c r="A569" s="31"/>
    </row>
    <row r="570" spans="1:1" x14ac:dyDescent="0.2">
      <c r="A570" s="31"/>
    </row>
    <row r="571" spans="1:1" x14ac:dyDescent="0.2">
      <c r="A571" s="31"/>
    </row>
    <row r="572" spans="1:1" x14ac:dyDescent="0.2">
      <c r="A572" s="31"/>
    </row>
    <row r="573" spans="1:1" x14ac:dyDescent="0.2">
      <c r="A573" s="31"/>
    </row>
    <row r="574" spans="1:1" x14ac:dyDescent="0.2">
      <c r="A574" s="31"/>
    </row>
    <row r="575" spans="1:1" x14ac:dyDescent="0.2">
      <c r="A575" s="31"/>
    </row>
    <row r="576" spans="1:1" x14ac:dyDescent="0.2">
      <c r="A576" s="31"/>
    </row>
    <row r="577" spans="1:1" x14ac:dyDescent="0.2">
      <c r="A577" s="31"/>
    </row>
    <row r="578" spans="1:1" x14ac:dyDescent="0.2">
      <c r="A578" s="31"/>
    </row>
    <row r="579" spans="1:1" x14ac:dyDescent="0.2">
      <c r="A579" s="31"/>
    </row>
    <row r="580" spans="1:1" x14ac:dyDescent="0.2">
      <c r="A580" s="31"/>
    </row>
    <row r="581" spans="1:1" x14ac:dyDescent="0.2">
      <c r="A581" s="31"/>
    </row>
    <row r="582" spans="1:1" x14ac:dyDescent="0.2">
      <c r="A582" s="31"/>
    </row>
    <row r="583" spans="1:1" x14ac:dyDescent="0.2">
      <c r="A583" s="31"/>
    </row>
    <row r="584" spans="1:1" x14ac:dyDescent="0.2">
      <c r="A584" s="31"/>
    </row>
    <row r="585" spans="1:1" x14ac:dyDescent="0.2">
      <c r="A585" s="31"/>
    </row>
    <row r="586" spans="1:1" x14ac:dyDescent="0.2">
      <c r="A586" s="31"/>
    </row>
    <row r="587" spans="1:1" x14ac:dyDescent="0.2">
      <c r="A587" s="31"/>
    </row>
    <row r="588" spans="1:1" x14ac:dyDescent="0.2">
      <c r="A588" s="31"/>
    </row>
    <row r="589" spans="1:1" x14ac:dyDescent="0.2">
      <c r="A589" s="31"/>
    </row>
    <row r="590" spans="1:1" x14ac:dyDescent="0.2">
      <c r="A590" s="31"/>
    </row>
    <row r="591" spans="1:1" x14ac:dyDescent="0.2">
      <c r="A591" s="31"/>
    </row>
    <row r="592" spans="1:1" x14ac:dyDescent="0.2">
      <c r="A592" s="31"/>
    </row>
    <row r="593" spans="1:1" x14ac:dyDescent="0.2">
      <c r="A593" s="31"/>
    </row>
    <row r="594" spans="1:1" x14ac:dyDescent="0.2">
      <c r="A594" s="31"/>
    </row>
    <row r="595" spans="1:1" x14ac:dyDescent="0.2">
      <c r="A595" s="31"/>
    </row>
    <row r="596" spans="1:1" x14ac:dyDescent="0.2">
      <c r="A596" s="31"/>
    </row>
    <row r="597" spans="1:1" x14ac:dyDescent="0.2">
      <c r="A597" s="31"/>
    </row>
    <row r="598" spans="1:1" x14ac:dyDescent="0.2">
      <c r="A598" s="31"/>
    </row>
    <row r="599" spans="1:1" x14ac:dyDescent="0.2">
      <c r="A599" s="31"/>
    </row>
    <row r="600" spans="1:1" x14ac:dyDescent="0.2">
      <c r="A600" s="31"/>
    </row>
    <row r="601" spans="1:1" x14ac:dyDescent="0.2">
      <c r="A601" s="31"/>
    </row>
    <row r="602" spans="1:1" x14ac:dyDescent="0.2">
      <c r="A602" s="31"/>
    </row>
    <row r="603" spans="1:1" x14ac:dyDescent="0.2">
      <c r="A603" s="31"/>
    </row>
    <row r="604" spans="1:1" x14ac:dyDescent="0.2">
      <c r="A604" s="31"/>
    </row>
    <row r="605" spans="1:1" x14ac:dyDescent="0.2">
      <c r="A605" s="31"/>
    </row>
    <row r="606" spans="1:1" x14ac:dyDescent="0.2">
      <c r="A606" s="31"/>
    </row>
    <row r="607" spans="1:1" x14ac:dyDescent="0.2">
      <c r="A607" s="31"/>
    </row>
    <row r="608" spans="1:1" x14ac:dyDescent="0.2">
      <c r="A608" s="31"/>
    </row>
    <row r="609" spans="1:1" x14ac:dyDescent="0.2">
      <c r="A609" s="31"/>
    </row>
    <row r="610" spans="1:1" x14ac:dyDescent="0.2">
      <c r="A610" s="31"/>
    </row>
    <row r="611" spans="1:1" x14ac:dyDescent="0.2">
      <c r="A611" s="31"/>
    </row>
    <row r="612" spans="1:1" x14ac:dyDescent="0.2">
      <c r="A612" s="31"/>
    </row>
    <row r="613" spans="1:1" x14ac:dyDescent="0.2">
      <c r="A613" s="31"/>
    </row>
    <row r="614" spans="1:1" x14ac:dyDescent="0.2">
      <c r="A614" s="31"/>
    </row>
    <row r="615" spans="1:1" x14ac:dyDescent="0.2">
      <c r="A615" s="31"/>
    </row>
    <row r="616" spans="1:1" x14ac:dyDescent="0.2">
      <c r="A616" s="31"/>
    </row>
    <row r="617" spans="1:1" x14ac:dyDescent="0.2">
      <c r="A617" s="31"/>
    </row>
    <row r="618" spans="1:1" x14ac:dyDescent="0.2">
      <c r="A618" s="31"/>
    </row>
    <row r="619" spans="1:1" x14ac:dyDescent="0.2">
      <c r="A619" s="31"/>
    </row>
    <row r="620" spans="1:1" x14ac:dyDescent="0.2">
      <c r="A620" s="31"/>
    </row>
    <row r="621" spans="1:1" x14ac:dyDescent="0.2">
      <c r="A621" s="31"/>
    </row>
    <row r="622" spans="1:1" x14ac:dyDescent="0.2">
      <c r="A622" s="31"/>
    </row>
    <row r="623" spans="1:1" x14ac:dyDescent="0.2">
      <c r="A623" s="31"/>
    </row>
    <row r="624" spans="1:1" x14ac:dyDescent="0.2">
      <c r="A624" s="31"/>
    </row>
    <row r="625" spans="1:1" x14ac:dyDescent="0.2">
      <c r="A625" s="31"/>
    </row>
    <row r="626" spans="1:1" x14ac:dyDescent="0.2">
      <c r="A626" s="31"/>
    </row>
    <row r="627" spans="1:1" x14ac:dyDescent="0.2">
      <c r="A627" s="31"/>
    </row>
    <row r="628" spans="1:1" x14ac:dyDescent="0.2">
      <c r="A628" s="31"/>
    </row>
    <row r="629" spans="1:1" x14ac:dyDescent="0.2">
      <c r="A629" s="31"/>
    </row>
    <row r="630" spans="1:1" x14ac:dyDescent="0.2">
      <c r="A630" s="31"/>
    </row>
    <row r="631" spans="1:1" x14ac:dyDescent="0.2">
      <c r="A631" s="31"/>
    </row>
    <row r="632" spans="1:1" x14ac:dyDescent="0.2">
      <c r="A632" s="31"/>
    </row>
    <row r="633" spans="1:1" x14ac:dyDescent="0.2">
      <c r="A633" s="31"/>
    </row>
    <row r="634" spans="1:1" x14ac:dyDescent="0.2">
      <c r="A634" s="31"/>
    </row>
    <row r="635" spans="1:1" x14ac:dyDescent="0.2">
      <c r="A635" s="31"/>
    </row>
    <row r="636" spans="1:1" x14ac:dyDescent="0.2">
      <c r="A636" s="31"/>
    </row>
    <row r="637" spans="1:1" x14ac:dyDescent="0.2">
      <c r="A637" s="31"/>
    </row>
    <row r="638" spans="1:1" x14ac:dyDescent="0.2">
      <c r="A638" s="31"/>
    </row>
    <row r="639" spans="1:1" x14ac:dyDescent="0.2">
      <c r="A639" s="31"/>
    </row>
    <row r="640" spans="1:1" x14ac:dyDescent="0.2">
      <c r="A640" s="31"/>
    </row>
    <row r="641" spans="1:1" x14ac:dyDescent="0.2">
      <c r="A641" s="31"/>
    </row>
    <row r="642" spans="1:1" x14ac:dyDescent="0.2">
      <c r="A642" s="31"/>
    </row>
    <row r="643" spans="1:1" x14ac:dyDescent="0.2">
      <c r="A643" s="31"/>
    </row>
    <row r="644" spans="1:1" x14ac:dyDescent="0.2">
      <c r="A644" s="31"/>
    </row>
    <row r="645" spans="1:1" x14ac:dyDescent="0.2">
      <c r="A645" s="31"/>
    </row>
    <row r="646" spans="1:1" x14ac:dyDescent="0.2">
      <c r="A646" s="31"/>
    </row>
    <row r="647" spans="1:1" x14ac:dyDescent="0.2">
      <c r="A647" s="31"/>
    </row>
    <row r="648" spans="1:1" x14ac:dyDescent="0.2">
      <c r="A648" s="31"/>
    </row>
    <row r="649" spans="1:1" x14ac:dyDescent="0.2">
      <c r="A649" s="31"/>
    </row>
    <row r="650" spans="1:1" x14ac:dyDescent="0.2">
      <c r="A650" s="31"/>
    </row>
    <row r="651" spans="1:1" x14ac:dyDescent="0.2">
      <c r="A651" s="31"/>
    </row>
    <row r="652" spans="1:1" x14ac:dyDescent="0.2">
      <c r="A652" s="31"/>
    </row>
    <row r="653" spans="1:1" x14ac:dyDescent="0.2">
      <c r="A653" s="31"/>
    </row>
    <row r="654" spans="1:1" x14ac:dyDescent="0.2">
      <c r="A654" s="31"/>
    </row>
    <row r="655" spans="1:1" x14ac:dyDescent="0.2">
      <c r="A655" s="31"/>
    </row>
    <row r="656" spans="1:1" x14ac:dyDescent="0.2">
      <c r="A656" s="31"/>
    </row>
    <row r="657" spans="1:1" x14ac:dyDescent="0.2">
      <c r="A657" s="31"/>
    </row>
    <row r="658" spans="1:1" x14ac:dyDescent="0.2">
      <c r="A658" s="31"/>
    </row>
    <row r="659" spans="1:1" x14ac:dyDescent="0.2">
      <c r="A659" s="31"/>
    </row>
    <row r="660" spans="1:1" x14ac:dyDescent="0.2">
      <c r="A660" s="31"/>
    </row>
    <row r="661" spans="1:1" x14ac:dyDescent="0.2">
      <c r="A661" s="31"/>
    </row>
    <row r="662" spans="1:1" x14ac:dyDescent="0.2">
      <c r="A662" s="31"/>
    </row>
    <row r="663" spans="1:1" x14ac:dyDescent="0.2">
      <c r="A663" s="31"/>
    </row>
    <row r="664" spans="1:1" x14ac:dyDescent="0.2">
      <c r="A664" s="31"/>
    </row>
    <row r="665" spans="1:1" x14ac:dyDescent="0.2">
      <c r="A665" s="31"/>
    </row>
    <row r="666" spans="1:1" x14ac:dyDescent="0.2">
      <c r="A666" s="31"/>
    </row>
    <row r="667" spans="1:1" x14ac:dyDescent="0.2">
      <c r="A667" s="31"/>
    </row>
    <row r="668" spans="1:1" x14ac:dyDescent="0.2">
      <c r="A668" s="31"/>
    </row>
    <row r="669" spans="1:1" x14ac:dyDescent="0.2">
      <c r="A669" s="31"/>
    </row>
    <row r="670" spans="1:1" x14ac:dyDescent="0.2">
      <c r="A670" s="31"/>
    </row>
    <row r="671" spans="1:1" x14ac:dyDescent="0.2">
      <c r="A671" s="31"/>
    </row>
    <row r="672" spans="1:1" x14ac:dyDescent="0.2">
      <c r="A672" s="31"/>
    </row>
    <row r="673" spans="1:1" x14ac:dyDescent="0.2">
      <c r="A673" s="31"/>
    </row>
    <row r="674" spans="1:1" x14ac:dyDescent="0.2">
      <c r="A674" s="31"/>
    </row>
    <row r="675" spans="1:1" x14ac:dyDescent="0.2">
      <c r="A675" s="31"/>
    </row>
    <row r="676" spans="1:1" x14ac:dyDescent="0.2">
      <c r="A676" s="31"/>
    </row>
    <row r="677" spans="1:1" x14ac:dyDescent="0.2">
      <c r="A677" s="31"/>
    </row>
    <row r="678" spans="1:1" x14ac:dyDescent="0.2">
      <c r="A678" s="31"/>
    </row>
    <row r="679" spans="1:1" x14ac:dyDescent="0.2">
      <c r="A679" s="31"/>
    </row>
    <row r="680" spans="1:1" x14ac:dyDescent="0.2">
      <c r="A680" s="31"/>
    </row>
    <row r="681" spans="1:1" x14ac:dyDescent="0.2">
      <c r="A681" s="31"/>
    </row>
    <row r="682" spans="1:1" x14ac:dyDescent="0.2">
      <c r="A682" s="31"/>
    </row>
    <row r="683" spans="1:1" x14ac:dyDescent="0.2">
      <c r="A683" s="31"/>
    </row>
    <row r="684" spans="1:1" x14ac:dyDescent="0.2">
      <c r="A684" s="31"/>
    </row>
    <row r="685" spans="1:1" x14ac:dyDescent="0.2">
      <c r="A685" s="31"/>
    </row>
    <row r="686" spans="1:1" x14ac:dyDescent="0.2">
      <c r="A686" s="31"/>
    </row>
    <row r="687" spans="1:1" x14ac:dyDescent="0.2">
      <c r="A687" s="31"/>
    </row>
    <row r="688" spans="1:1" x14ac:dyDescent="0.2">
      <c r="A688" s="31"/>
    </row>
    <row r="689" spans="1:1" x14ac:dyDescent="0.2">
      <c r="A689" s="31"/>
    </row>
    <row r="690" spans="1:1" x14ac:dyDescent="0.2">
      <c r="A690" s="31"/>
    </row>
    <row r="691" spans="1:1" x14ac:dyDescent="0.2">
      <c r="A691" s="31"/>
    </row>
    <row r="692" spans="1:1" x14ac:dyDescent="0.2">
      <c r="A692" s="31"/>
    </row>
    <row r="693" spans="1:1" x14ac:dyDescent="0.2">
      <c r="A693" s="31"/>
    </row>
    <row r="694" spans="1:1" x14ac:dyDescent="0.2">
      <c r="A694" s="31"/>
    </row>
    <row r="695" spans="1:1" x14ac:dyDescent="0.2">
      <c r="A695" s="31"/>
    </row>
    <row r="696" spans="1:1" x14ac:dyDescent="0.2">
      <c r="A696" s="31"/>
    </row>
    <row r="697" spans="1:1" x14ac:dyDescent="0.2">
      <c r="A697" s="31"/>
    </row>
    <row r="698" spans="1:1" x14ac:dyDescent="0.2">
      <c r="A698" s="31"/>
    </row>
    <row r="699" spans="1:1" x14ac:dyDescent="0.2">
      <c r="A699" s="31"/>
    </row>
    <row r="700" spans="1:1" x14ac:dyDescent="0.2">
      <c r="A700" s="31"/>
    </row>
    <row r="701" spans="1:1" x14ac:dyDescent="0.2">
      <c r="A701" s="31"/>
    </row>
    <row r="702" spans="1:1" x14ac:dyDescent="0.2">
      <c r="A702" s="31"/>
    </row>
    <row r="703" spans="1:1" x14ac:dyDescent="0.2">
      <c r="A703" s="31"/>
    </row>
    <row r="704" spans="1:1" x14ac:dyDescent="0.2">
      <c r="A704" s="31"/>
    </row>
    <row r="705" spans="1:1" x14ac:dyDescent="0.2">
      <c r="A705" s="31"/>
    </row>
    <row r="706" spans="1:1" x14ac:dyDescent="0.2">
      <c r="A706" s="31"/>
    </row>
    <row r="707" spans="1:1" x14ac:dyDescent="0.2">
      <c r="A707" s="31"/>
    </row>
    <row r="708" spans="1:1" x14ac:dyDescent="0.2">
      <c r="A708" s="31"/>
    </row>
    <row r="709" spans="1:1" x14ac:dyDescent="0.2">
      <c r="A709" s="31"/>
    </row>
    <row r="710" spans="1:1" x14ac:dyDescent="0.2">
      <c r="A710" s="31"/>
    </row>
    <row r="711" spans="1:1" x14ac:dyDescent="0.2">
      <c r="A711" s="31"/>
    </row>
    <row r="712" spans="1:1" x14ac:dyDescent="0.2">
      <c r="A712" s="31"/>
    </row>
    <row r="713" spans="1:1" x14ac:dyDescent="0.2">
      <c r="A713" s="31"/>
    </row>
    <row r="714" spans="1:1" x14ac:dyDescent="0.2">
      <c r="A714" s="31"/>
    </row>
    <row r="715" spans="1:1" x14ac:dyDescent="0.2">
      <c r="A715" s="31"/>
    </row>
    <row r="716" spans="1:1" x14ac:dyDescent="0.2">
      <c r="A716" s="31"/>
    </row>
    <row r="717" spans="1:1" x14ac:dyDescent="0.2">
      <c r="A717" s="31"/>
    </row>
    <row r="718" spans="1:1" x14ac:dyDescent="0.2">
      <c r="A718" s="31"/>
    </row>
    <row r="719" spans="1:1" x14ac:dyDescent="0.2">
      <c r="A719" s="31"/>
    </row>
    <row r="720" spans="1:1" x14ac:dyDescent="0.2">
      <c r="A720" s="31"/>
    </row>
    <row r="721" spans="1:1" x14ac:dyDescent="0.2">
      <c r="A721" s="31"/>
    </row>
    <row r="722" spans="1:1" x14ac:dyDescent="0.2">
      <c r="A722" s="31"/>
    </row>
    <row r="723" spans="1:1" x14ac:dyDescent="0.2">
      <c r="A723" s="31"/>
    </row>
    <row r="724" spans="1:1" x14ac:dyDescent="0.2">
      <c r="A724" s="31"/>
    </row>
    <row r="725" spans="1:1" x14ac:dyDescent="0.2">
      <c r="A725" s="31"/>
    </row>
    <row r="726" spans="1:1" x14ac:dyDescent="0.2">
      <c r="A726" s="31"/>
    </row>
    <row r="727" spans="1:1" x14ac:dyDescent="0.2">
      <c r="A727" s="31"/>
    </row>
    <row r="728" spans="1:1" x14ac:dyDescent="0.2">
      <c r="A728" s="31"/>
    </row>
    <row r="729" spans="1:1" x14ac:dyDescent="0.2">
      <c r="A729" s="31"/>
    </row>
    <row r="730" spans="1:1" x14ac:dyDescent="0.2">
      <c r="A730" s="31"/>
    </row>
    <row r="731" spans="1:1" x14ac:dyDescent="0.2">
      <c r="A731" s="31"/>
    </row>
    <row r="732" spans="1:1" x14ac:dyDescent="0.2">
      <c r="A732" s="31"/>
    </row>
    <row r="733" spans="1:1" x14ac:dyDescent="0.2">
      <c r="A733" s="31"/>
    </row>
    <row r="734" spans="1:1" x14ac:dyDescent="0.2">
      <c r="A734" s="31"/>
    </row>
    <row r="735" spans="1:1" x14ac:dyDescent="0.2">
      <c r="A735" s="31"/>
    </row>
    <row r="736" spans="1:1" x14ac:dyDescent="0.2">
      <c r="A736" s="31"/>
    </row>
    <row r="737" spans="1:1" x14ac:dyDescent="0.2">
      <c r="A737" s="31"/>
    </row>
    <row r="738" spans="1:1" x14ac:dyDescent="0.2">
      <c r="A738" s="31"/>
    </row>
    <row r="739" spans="1:1" x14ac:dyDescent="0.2">
      <c r="A739" s="31"/>
    </row>
    <row r="740" spans="1:1" x14ac:dyDescent="0.2">
      <c r="A740" s="31"/>
    </row>
    <row r="741" spans="1:1" x14ac:dyDescent="0.2">
      <c r="A741" s="31"/>
    </row>
    <row r="742" spans="1:1" x14ac:dyDescent="0.2">
      <c r="A742" s="31"/>
    </row>
    <row r="743" spans="1:1" x14ac:dyDescent="0.2">
      <c r="A743" s="31"/>
    </row>
    <row r="744" spans="1:1" x14ac:dyDescent="0.2">
      <c r="A744" s="31"/>
    </row>
    <row r="745" spans="1:1" x14ac:dyDescent="0.2">
      <c r="A745" s="31"/>
    </row>
    <row r="746" spans="1:1" x14ac:dyDescent="0.2">
      <c r="A746" s="31"/>
    </row>
    <row r="747" spans="1:1" x14ac:dyDescent="0.2">
      <c r="A747" s="31"/>
    </row>
    <row r="748" spans="1:1" x14ac:dyDescent="0.2">
      <c r="A748" s="31"/>
    </row>
    <row r="749" spans="1:1" x14ac:dyDescent="0.2">
      <c r="A749" s="31"/>
    </row>
    <row r="750" spans="1:1" x14ac:dyDescent="0.2">
      <c r="A750" s="31"/>
    </row>
    <row r="751" spans="1:1" x14ac:dyDescent="0.2">
      <c r="A751" s="31"/>
    </row>
    <row r="752" spans="1:1" x14ac:dyDescent="0.2">
      <c r="A752" s="31"/>
    </row>
    <row r="753" spans="1:1" x14ac:dyDescent="0.2">
      <c r="A753" s="31"/>
    </row>
    <row r="754" spans="1:1" x14ac:dyDescent="0.2">
      <c r="A754" s="31"/>
    </row>
    <row r="755" spans="1:1" x14ac:dyDescent="0.2">
      <c r="A755" s="31"/>
    </row>
    <row r="756" spans="1:1" x14ac:dyDescent="0.2">
      <c r="A756" s="31"/>
    </row>
    <row r="757" spans="1:1" x14ac:dyDescent="0.2">
      <c r="A757" s="31"/>
    </row>
    <row r="758" spans="1:1" x14ac:dyDescent="0.2">
      <c r="A758" s="31"/>
    </row>
    <row r="759" spans="1:1" x14ac:dyDescent="0.2">
      <c r="A759" s="31"/>
    </row>
    <row r="760" spans="1:1" x14ac:dyDescent="0.2">
      <c r="A760" s="31"/>
    </row>
    <row r="761" spans="1:1" x14ac:dyDescent="0.2">
      <c r="A761" s="31"/>
    </row>
    <row r="762" spans="1:1" x14ac:dyDescent="0.2">
      <c r="A762" s="31"/>
    </row>
    <row r="763" spans="1:1" x14ac:dyDescent="0.2">
      <c r="A763" s="31"/>
    </row>
    <row r="764" spans="1:1" x14ac:dyDescent="0.2">
      <c r="A764" s="31"/>
    </row>
    <row r="765" spans="1:1" x14ac:dyDescent="0.2">
      <c r="A765" s="31"/>
    </row>
    <row r="766" spans="1:1" x14ac:dyDescent="0.2">
      <c r="A766" s="31"/>
    </row>
    <row r="767" spans="1:1" x14ac:dyDescent="0.2">
      <c r="A767" s="31"/>
    </row>
    <row r="768" spans="1:1" x14ac:dyDescent="0.2">
      <c r="A768" s="31"/>
    </row>
    <row r="769" spans="1:1" x14ac:dyDescent="0.2">
      <c r="A769" s="31"/>
    </row>
    <row r="770" spans="1:1" x14ac:dyDescent="0.2">
      <c r="A770" s="31"/>
    </row>
    <row r="771" spans="1:1" x14ac:dyDescent="0.2">
      <c r="A771" s="31"/>
    </row>
    <row r="772" spans="1:1" x14ac:dyDescent="0.2">
      <c r="A772" s="31"/>
    </row>
    <row r="773" spans="1:1" x14ac:dyDescent="0.2">
      <c r="A773" s="31"/>
    </row>
    <row r="774" spans="1:1" x14ac:dyDescent="0.2">
      <c r="A774" s="31"/>
    </row>
    <row r="775" spans="1:1" x14ac:dyDescent="0.2">
      <c r="A775" s="31"/>
    </row>
    <row r="776" spans="1:1" x14ac:dyDescent="0.2">
      <c r="A776" s="31"/>
    </row>
    <row r="777" spans="1:1" x14ac:dyDescent="0.2">
      <c r="A777" s="31"/>
    </row>
    <row r="778" spans="1:1" x14ac:dyDescent="0.2">
      <c r="A778" s="31"/>
    </row>
    <row r="779" spans="1:1" x14ac:dyDescent="0.2">
      <c r="A779" s="31"/>
    </row>
    <row r="780" spans="1:1" x14ac:dyDescent="0.2">
      <c r="A780" s="31"/>
    </row>
    <row r="781" spans="1:1" x14ac:dyDescent="0.2">
      <c r="A781" s="31"/>
    </row>
    <row r="782" spans="1:1" x14ac:dyDescent="0.2">
      <c r="A782" s="31"/>
    </row>
    <row r="783" spans="1:1" x14ac:dyDescent="0.2">
      <c r="A783" s="31"/>
    </row>
    <row r="784" spans="1:1" x14ac:dyDescent="0.2">
      <c r="A784" s="31"/>
    </row>
    <row r="785" spans="1:1" x14ac:dyDescent="0.2">
      <c r="A785" s="31"/>
    </row>
    <row r="786" spans="1:1" x14ac:dyDescent="0.2">
      <c r="A786" s="31"/>
    </row>
    <row r="787" spans="1:1" x14ac:dyDescent="0.2">
      <c r="A787" s="31"/>
    </row>
    <row r="788" spans="1:1" x14ac:dyDescent="0.2">
      <c r="A788" s="31"/>
    </row>
    <row r="789" spans="1:1" x14ac:dyDescent="0.2">
      <c r="A789" s="31"/>
    </row>
    <row r="790" spans="1:1" x14ac:dyDescent="0.2">
      <c r="A790" s="31"/>
    </row>
    <row r="791" spans="1:1" x14ac:dyDescent="0.2">
      <c r="A791" s="31"/>
    </row>
    <row r="792" spans="1:1" x14ac:dyDescent="0.2">
      <c r="A792" s="31"/>
    </row>
    <row r="793" spans="1:1" x14ac:dyDescent="0.2">
      <c r="A793" s="31"/>
    </row>
    <row r="794" spans="1:1" x14ac:dyDescent="0.2">
      <c r="A794" s="31"/>
    </row>
    <row r="795" spans="1:1" x14ac:dyDescent="0.2">
      <c r="A795" s="31"/>
    </row>
    <row r="796" spans="1:1" x14ac:dyDescent="0.2">
      <c r="A796" s="31"/>
    </row>
    <row r="797" spans="1:1" x14ac:dyDescent="0.2">
      <c r="A797" s="31"/>
    </row>
    <row r="798" spans="1:1" x14ac:dyDescent="0.2">
      <c r="A798" s="31"/>
    </row>
    <row r="799" spans="1:1" x14ac:dyDescent="0.2">
      <c r="A799" s="31"/>
    </row>
    <row r="800" spans="1:1" x14ac:dyDescent="0.2">
      <c r="A800" s="31"/>
    </row>
    <row r="801" spans="1:1" x14ac:dyDescent="0.2">
      <c r="A801" s="31"/>
    </row>
    <row r="802" spans="1:1" x14ac:dyDescent="0.2">
      <c r="A802" s="31"/>
    </row>
    <row r="803" spans="1:1" x14ac:dyDescent="0.2">
      <c r="A803" s="31"/>
    </row>
    <row r="804" spans="1:1" x14ac:dyDescent="0.2">
      <c r="A804" s="31"/>
    </row>
    <row r="805" spans="1:1" x14ac:dyDescent="0.2">
      <c r="A805" s="31"/>
    </row>
    <row r="806" spans="1:1" x14ac:dyDescent="0.2">
      <c r="A806" s="31"/>
    </row>
    <row r="807" spans="1:1" x14ac:dyDescent="0.2">
      <c r="A807" s="31"/>
    </row>
    <row r="808" spans="1:1" x14ac:dyDescent="0.2">
      <c r="A808" s="31"/>
    </row>
    <row r="809" spans="1:1" x14ac:dyDescent="0.2">
      <c r="A809" s="31"/>
    </row>
    <row r="810" spans="1:1" x14ac:dyDescent="0.2">
      <c r="A810" s="31"/>
    </row>
    <row r="811" spans="1:1" x14ac:dyDescent="0.2">
      <c r="A811" s="31"/>
    </row>
    <row r="812" spans="1:1" x14ac:dyDescent="0.2">
      <c r="A812" s="31"/>
    </row>
    <row r="813" spans="1:1" x14ac:dyDescent="0.2">
      <c r="A813" s="31"/>
    </row>
    <row r="814" spans="1:1" x14ac:dyDescent="0.2">
      <c r="A814" s="31"/>
    </row>
    <row r="815" spans="1:1" x14ac:dyDescent="0.2">
      <c r="A815" s="31"/>
    </row>
    <row r="816" spans="1:1" x14ac:dyDescent="0.2">
      <c r="A816" s="31"/>
    </row>
    <row r="817" spans="1:1" x14ac:dyDescent="0.2">
      <c r="A817" s="31"/>
    </row>
    <row r="818" spans="1:1" x14ac:dyDescent="0.2">
      <c r="A818" s="31"/>
    </row>
    <row r="819" spans="1:1" x14ac:dyDescent="0.2">
      <c r="A819" s="31"/>
    </row>
    <row r="820" spans="1:1" x14ac:dyDescent="0.2">
      <c r="A820" s="31"/>
    </row>
    <row r="821" spans="1:1" x14ac:dyDescent="0.2">
      <c r="A821" s="31"/>
    </row>
    <row r="822" spans="1:1" x14ac:dyDescent="0.2">
      <c r="A822" s="31"/>
    </row>
    <row r="823" spans="1:1" x14ac:dyDescent="0.2">
      <c r="A823" s="31"/>
    </row>
    <row r="824" spans="1:1" x14ac:dyDescent="0.2">
      <c r="A824" s="31"/>
    </row>
    <row r="825" spans="1:1" x14ac:dyDescent="0.2">
      <c r="A825" s="31"/>
    </row>
    <row r="826" spans="1:1" x14ac:dyDescent="0.2">
      <c r="A826" s="31"/>
    </row>
    <row r="827" spans="1:1" x14ac:dyDescent="0.2">
      <c r="A827" s="31"/>
    </row>
    <row r="828" spans="1:1" x14ac:dyDescent="0.2">
      <c r="A828" s="31"/>
    </row>
    <row r="829" spans="1:1" x14ac:dyDescent="0.2">
      <c r="A829" s="31"/>
    </row>
    <row r="830" spans="1:1" x14ac:dyDescent="0.2">
      <c r="A830" s="31"/>
    </row>
    <row r="831" spans="1:1" x14ac:dyDescent="0.2">
      <c r="A831" s="31"/>
    </row>
    <row r="832" spans="1:1" x14ac:dyDescent="0.2">
      <c r="A832" s="31"/>
    </row>
    <row r="833" spans="1:1" x14ac:dyDescent="0.2">
      <c r="A833" s="31"/>
    </row>
    <row r="834" spans="1:1" x14ac:dyDescent="0.2">
      <c r="A834" s="31"/>
    </row>
    <row r="835" spans="1:1" x14ac:dyDescent="0.2">
      <c r="A835" s="31"/>
    </row>
    <row r="836" spans="1:1" x14ac:dyDescent="0.2">
      <c r="A836" s="31"/>
    </row>
    <row r="837" spans="1:1" x14ac:dyDescent="0.2">
      <c r="A837" s="31"/>
    </row>
    <row r="838" spans="1:1" x14ac:dyDescent="0.2">
      <c r="A838" s="31"/>
    </row>
    <row r="839" spans="1:1" x14ac:dyDescent="0.2">
      <c r="A839" s="31"/>
    </row>
    <row r="840" spans="1:1" x14ac:dyDescent="0.2">
      <c r="A840" s="31"/>
    </row>
    <row r="841" spans="1:1" x14ac:dyDescent="0.2">
      <c r="A841" s="31"/>
    </row>
    <row r="842" spans="1:1" x14ac:dyDescent="0.2">
      <c r="A842" s="31"/>
    </row>
    <row r="843" spans="1:1" x14ac:dyDescent="0.2">
      <c r="A843" s="31"/>
    </row>
    <row r="844" spans="1:1" x14ac:dyDescent="0.2">
      <c r="A844" s="31"/>
    </row>
    <row r="845" spans="1:1" x14ac:dyDescent="0.2">
      <c r="A845" s="31"/>
    </row>
    <row r="846" spans="1:1" x14ac:dyDescent="0.2">
      <c r="A846" s="31"/>
    </row>
    <row r="847" spans="1:1" x14ac:dyDescent="0.2">
      <c r="A847" s="31"/>
    </row>
    <row r="848" spans="1:1" x14ac:dyDescent="0.2">
      <c r="A848" s="31"/>
    </row>
    <row r="849" spans="1:1" x14ac:dyDescent="0.2">
      <c r="A849" s="31"/>
    </row>
    <row r="850" spans="1:1" x14ac:dyDescent="0.2">
      <c r="A850" s="31"/>
    </row>
    <row r="851" spans="1:1" x14ac:dyDescent="0.2">
      <c r="A851" s="31"/>
    </row>
    <row r="852" spans="1:1" x14ac:dyDescent="0.2">
      <c r="A852" s="31"/>
    </row>
    <row r="853" spans="1:1" x14ac:dyDescent="0.2">
      <c r="A853" s="31"/>
    </row>
    <row r="854" spans="1:1" x14ac:dyDescent="0.2">
      <c r="A854" s="31"/>
    </row>
    <row r="855" spans="1:1" x14ac:dyDescent="0.2">
      <c r="A855" s="31"/>
    </row>
    <row r="856" spans="1:1" x14ac:dyDescent="0.2">
      <c r="A856" s="31"/>
    </row>
    <row r="857" spans="1:1" x14ac:dyDescent="0.2">
      <c r="A857" s="31"/>
    </row>
    <row r="858" spans="1:1" x14ac:dyDescent="0.2">
      <c r="A858" s="31"/>
    </row>
    <row r="859" spans="1:1" x14ac:dyDescent="0.2">
      <c r="A859" s="31"/>
    </row>
    <row r="860" spans="1:1" x14ac:dyDescent="0.2">
      <c r="A860" s="31"/>
    </row>
    <row r="861" spans="1:1" x14ac:dyDescent="0.2">
      <c r="A861" s="31"/>
    </row>
    <row r="862" spans="1:1" x14ac:dyDescent="0.2">
      <c r="A862" s="31"/>
    </row>
    <row r="863" spans="1:1" x14ac:dyDescent="0.2">
      <c r="A863" s="31"/>
    </row>
    <row r="864" spans="1:1" x14ac:dyDescent="0.2">
      <c r="A864" s="31"/>
    </row>
    <row r="865" spans="1:1" x14ac:dyDescent="0.2">
      <c r="A865" s="31"/>
    </row>
    <row r="866" spans="1:1" x14ac:dyDescent="0.2">
      <c r="A866" s="31"/>
    </row>
    <row r="867" spans="1:1" x14ac:dyDescent="0.2">
      <c r="A867" s="31"/>
    </row>
    <row r="868" spans="1:1" x14ac:dyDescent="0.2">
      <c r="A868" s="31"/>
    </row>
    <row r="869" spans="1:1" x14ac:dyDescent="0.2">
      <c r="A869" s="31"/>
    </row>
    <row r="870" spans="1:1" x14ac:dyDescent="0.2">
      <c r="A870" s="31"/>
    </row>
    <row r="871" spans="1:1" x14ac:dyDescent="0.2">
      <c r="A871" s="31"/>
    </row>
    <row r="872" spans="1:1" x14ac:dyDescent="0.2">
      <c r="A872" s="31"/>
    </row>
    <row r="873" spans="1:1" x14ac:dyDescent="0.2">
      <c r="A873" s="31"/>
    </row>
    <row r="874" spans="1:1" x14ac:dyDescent="0.2">
      <c r="A874" s="31"/>
    </row>
    <row r="875" spans="1:1" x14ac:dyDescent="0.2">
      <c r="A875" s="31"/>
    </row>
    <row r="876" spans="1:1" x14ac:dyDescent="0.2">
      <c r="A876" s="31"/>
    </row>
    <row r="877" spans="1:1" x14ac:dyDescent="0.2">
      <c r="A877" s="31"/>
    </row>
    <row r="878" spans="1:1" x14ac:dyDescent="0.2">
      <c r="A878" s="31"/>
    </row>
    <row r="879" spans="1:1" x14ac:dyDescent="0.2">
      <c r="A879" s="31"/>
    </row>
    <row r="880" spans="1:1" x14ac:dyDescent="0.2">
      <c r="A880" s="31"/>
    </row>
    <row r="881" spans="1:1" x14ac:dyDescent="0.2">
      <c r="A881" s="31"/>
    </row>
    <row r="882" spans="1:1" x14ac:dyDescent="0.2">
      <c r="A882" s="31"/>
    </row>
    <row r="883" spans="1:1" x14ac:dyDescent="0.2">
      <c r="A883" s="31"/>
    </row>
    <row r="884" spans="1:1" x14ac:dyDescent="0.2">
      <c r="A884" s="31"/>
    </row>
    <row r="885" spans="1:1" x14ac:dyDescent="0.2">
      <c r="A885" s="31"/>
    </row>
    <row r="886" spans="1:1" x14ac:dyDescent="0.2">
      <c r="A886" s="31"/>
    </row>
    <row r="887" spans="1:1" x14ac:dyDescent="0.2">
      <c r="A887" s="31"/>
    </row>
    <row r="888" spans="1:1" x14ac:dyDescent="0.2">
      <c r="A888" s="31"/>
    </row>
    <row r="889" spans="1:1" x14ac:dyDescent="0.2">
      <c r="A889" s="31"/>
    </row>
    <row r="890" spans="1:1" x14ac:dyDescent="0.2">
      <c r="A890" s="31"/>
    </row>
    <row r="891" spans="1:1" x14ac:dyDescent="0.2">
      <c r="A891" s="31"/>
    </row>
    <row r="892" spans="1:1" x14ac:dyDescent="0.2">
      <c r="A892" s="31"/>
    </row>
    <row r="893" spans="1:1" x14ac:dyDescent="0.2">
      <c r="A893" s="31"/>
    </row>
    <row r="894" spans="1:1" x14ac:dyDescent="0.2">
      <c r="A894" s="31"/>
    </row>
    <row r="895" spans="1:1" x14ac:dyDescent="0.2">
      <c r="A895" s="31"/>
    </row>
    <row r="896" spans="1:1" x14ac:dyDescent="0.2">
      <c r="A896" s="31"/>
    </row>
    <row r="897" spans="1:1" x14ac:dyDescent="0.2">
      <c r="A897" s="31"/>
    </row>
    <row r="898" spans="1:1" x14ac:dyDescent="0.2">
      <c r="A898" s="31"/>
    </row>
    <row r="899" spans="1:1" x14ac:dyDescent="0.2">
      <c r="A899" s="31"/>
    </row>
    <row r="900" spans="1:1" x14ac:dyDescent="0.2">
      <c r="A900" s="31"/>
    </row>
    <row r="901" spans="1:1" x14ac:dyDescent="0.2">
      <c r="A901" s="31"/>
    </row>
    <row r="902" spans="1:1" x14ac:dyDescent="0.2">
      <c r="A902" s="31"/>
    </row>
    <row r="903" spans="1:1" x14ac:dyDescent="0.2">
      <c r="A903" s="31"/>
    </row>
    <row r="904" spans="1:1" x14ac:dyDescent="0.2">
      <c r="A904" s="31"/>
    </row>
    <row r="905" spans="1:1" x14ac:dyDescent="0.2">
      <c r="A905" s="31"/>
    </row>
    <row r="906" spans="1:1" x14ac:dyDescent="0.2">
      <c r="A906" s="31"/>
    </row>
    <row r="907" spans="1:1" x14ac:dyDescent="0.2">
      <c r="A907" s="31"/>
    </row>
    <row r="908" spans="1:1" x14ac:dyDescent="0.2">
      <c r="A908" s="31"/>
    </row>
    <row r="909" spans="1:1" x14ac:dyDescent="0.2">
      <c r="A909" s="31"/>
    </row>
    <row r="910" spans="1:1" x14ac:dyDescent="0.2">
      <c r="A910" s="31"/>
    </row>
    <row r="911" spans="1:1" x14ac:dyDescent="0.2">
      <c r="A911" s="31"/>
    </row>
    <row r="912" spans="1:1" x14ac:dyDescent="0.2">
      <c r="A912" s="31"/>
    </row>
    <row r="913" spans="1:1" x14ac:dyDescent="0.2">
      <c r="A913" s="31"/>
    </row>
    <row r="914" spans="1:1" x14ac:dyDescent="0.2">
      <c r="A914" s="31"/>
    </row>
    <row r="915" spans="1:1" x14ac:dyDescent="0.2">
      <c r="A915" s="31"/>
    </row>
    <row r="916" spans="1:1" x14ac:dyDescent="0.2">
      <c r="A916" s="31"/>
    </row>
    <row r="917" spans="1:1" x14ac:dyDescent="0.2">
      <c r="A917" s="31"/>
    </row>
    <row r="918" spans="1:1" x14ac:dyDescent="0.2">
      <c r="A918" s="31"/>
    </row>
    <row r="919" spans="1:1" x14ac:dyDescent="0.2">
      <c r="A919" s="31"/>
    </row>
    <row r="920" spans="1:1" x14ac:dyDescent="0.2">
      <c r="A920" s="31"/>
    </row>
    <row r="921" spans="1:1" x14ac:dyDescent="0.2">
      <c r="A921" s="31"/>
    </row>
    <row r="922" spans="1:1" x14ac:dyDescent="0.2">
      <c r="A922" s="31"/>
    </row>
    <row r="923" spans="1:1" x14ac:dyDescent="0.2">
      <c r="A923" s="31"/>
    </row>
    <row r="924" spans="1:1" x14ac:dyDescent="0.2">
      <c r="A924" s="31"/>
    </row>
    <row r="925" spans="1:1" x14ac:dyDescent="0.2">
      <c r="A925" s="31"/>
    </row>
    <row r="926" spans="1:1" x14ac:dyDescent="0.2">
      <c r="A926" s="31"/>
    </row>
    <row r="927" spans="1:1" x14ac:dyDescent="0.2">
      <c r="A927" s="31"/>
    </row>
    <row r="928" spans="1:1" x14ac:dyDescent="0.2">
      <c r="A928" s="31"/>
    </row>
    <row r="929" spans="1:1" x14ac:dyDescent="0.2">
      <c r="A929" s="31"/>
    </row>
    <row r="930" spans="1:1" x14ac:dyDescent="0.2">
      <c r="A930" s="31"/>
    </row>
    <row r="931" spans="1:1" x14ac:dyDescent="0.2">
      <c r="A931" s="31"/>
    </row>
    <row r="932" spans="1:1" x14ac:dyDescent="0.2">
      <c r="A932" s="31"/>
    </row>
    <row r="933" spans="1:1" x14ac:dyDescent="0.2">
      <c r="A933" s="31"/>
    </row>
    <row r="934" spans="1:1" x14ac:dyDescent="0.2">
      <c r="A934" s="31"/>
    </row>
    <row r="935" spans="1:1" x14ac:dyDescent="0.2">
      <c r="A935" s="31"/>
    </row>
    <row r="936" spans="1:1" x14ac:dyDescent="0.2">
      <c r="A936" s="31"/>
    </row>
    <row r="937" spans="1:1" x14ac:dyDescent="0.2">
      <c r="A937" s="31"/>
    </row>
    <row r="938" spans="1:1" x14ac:dyDescent="0.2">
      <c r="A938" s="31"/>
    </row>
    <row r="939" spans="1:1" x14ac:dyDescent="0.2">
      <c r="A939" s="31"/>
    </row>
    <row r="940" spans="1:1" x14ac:dyDescent="0.2">
      <c r="A940" s="31"/>
    </row>
    <row r="941" spans="1:1" x14ac:dyDescent="0.2">
      <c r="A941" s="31"/>
    </row>
    <row r="942" spans="1:1" x14ac:dyDescent="0.2">
      <c r="A942" s="31"/>
    </row>
    <row r="943" spans="1:1" x14ac:dyDescent="0.2">
      <c r="A943" s="31"/>
    </row>
    <row r="944" spans="1:1" x14ac:dyDescent="0.2">
      <c r="A944" s="31"/>
    </row>
    <row r="945" spans="1:1" x14ac:dyDescent="0.2">
      <c r="A945" s="31"/>
    </row>
    <row r="946" spans="1:1" x14ac:dyDescent="0.2">
      <c r="A946" s="31"/>
    </row>
    <row r="947" spans="1:1" x14ac:dyDescent="0.2">
      <c r="A947" s="31"/>
    </row>
    <row r="948" spans="1:1" x14ac:dyDescent="0.2">
      <c r="A948" s="31"/>
    </row>
    <row r="949" spans="1:1" x14ac:dyDescent="0.2">
      <c r="A949" s="31"/>
    </row>
    <row r="950" spans="1:1" x14ac:dyDescent="0.2">
      <c r="A950" s="31"/>
    </row>
    <row r="951" spans="1:1" x14ac:dyDescent="0.2">
      <c r="A951" s="31"/>
    </row>
    <row r="952" spans="1:1" x14ac:dyDescent="0.2">
      <c r="A952" s="31"/>
    </row>
    <row r="953" spans="1:1" x14ac:dyDescent="0.2">
      <c r="A953" s="31"/>
    </row>
    <row r="954" spans="1:1" x14ac:dyDescent="0.2">
      <c r="A954" s="31"/>
    </row>
    <row r="955" spans="1:1" x14ac:dyDescent="0.2">
      <c r="A955" s="31"/>
    </row>
    <row r="956" spans="1:1" x14ac:dyDescent="0.2">
      <c r="A956" s="31"/>
    </row>
    <row r="957" spans="1:1" x14ac:dyDescent="0.2">
      <c r="A957" s="31"/>
    </row>
    <row r="958" spans="1:1" x14ac:dyDescent="0.2">
      <c r="A958" s="31"/>
    </row>
    <row r="959" spans="1:1" x14ac:dyDescent="0.2">
      <c r="A959" s="31"/>
    </row>
    <row r="960" spans="1:1" x14ac:dyDescent="0.2">
      <c r="A960" s="31"/>
    </row>
    <row r="961" spans="1:1" x14ac:dyDescent="0.2">
      <c r="A961" s="31"/>
    </row>
    <row r="962" spans="1:1" x14ac:dyDescent="0.2">
      <c r="A962" s="31"/>
    </row>
    <row r="963" spans="1:1" x14ac:dyDescent="0.2">
      <c r="A963" s="31"/>
    </row>
    <row r="964" spans="1:1" x14ac:dyDescent="0.2">
      <c r="A964" s="31"/>
    </row>
  </sheetData>
  <mergeCells count="2">
    <mergeCell ref="A48:A49"/>
    <mergeCell ref="A44:L46"/>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workbookViewId="0">
      <selection activeCell="F12" sqref="F12"/>
    </sheetView>
  </sheetViews>
  <sheetFormatPr defaultColWidth="8.7109375" defaultRowHeight="12.75" x14ac:dyDescent="0.2"/>
  <cols>
    <col min="1" max="1" width="50" style="32" customWidth="1"/>
    <col min="2" max="2" width="9.85546875" style="31" customWidth="1"/>
    <col min="3" max="16384" width="8.7109375" style="31"/>
  </cols>
  <sheetData>
    <row r="1" spans="1:2" x14ac:dyDescent="0.2">
      <c r="A1" s="63" t="s">
        <v>61</v>
      </c>
    </row>
    <row r="2" spans="1:2" x14ac:dyDescent="0.2">
      <c r="A2" s="90"/>
    </row>
    <row r="3" spans="1:2" x14ac:dyDescent="0.2">
      <c r="A3" s="156" t="s">
        <v>155</v>
      </c>
    </row>
    <row r="4" spans="1:2" x14ac:dyDescent="0.2">
      <c r="A4" s="11" t="s">
        <v>57</v>
      </c>
    </row>
    <row r="5" spans="1:2" ht="23.25" customHeight="1" x14ac:dyDescent="0.2">
      <c r="A5" s="64" t="s">
        <v>62</v>
      </c>
      <c r="B5" s="114" t="e">
        <f>'Осенние каникулы FIT20'!B4</f>
        <v>#REF!</v>
      </c>
    </row>
    <row r="6" spans="1:2" ht="23.25" customHeight="1" x14ac:dyDescent="0.2">
      <c r="A6" s="108"/>
      <c r="B6" s="114" t="e">
        <f>'Осенние каникулы FIT20'!B5</f>
        <v>#REF!</v>
      </c>
    </row>
    <row r="7" spans="1:2" x14ac:dyDescent="0.2">
      <c r="A7" s="65" t="s">
        <v>63</v>
      </c>
      <c r="B7" s="36"/>
    </row>
    <row r="8" spans="1:2" x14ac:dyDescent="0.2">
      <c r="A8" s="52">
        <v>1</v>
      </c>
      <c r="B8" s="57" t="e">
        <f>'Осенние каникулы FIT20'!B21*0.9</f>
        <v>#REF!</v>
      </c>
    </row>
    <row r="9" spans="1:2" x14ac:dyDescent="0.2">
      <c r="A9" s="52">
        <v>2</v>
      </c>
      <c r="B9" s="57" t="e">
        <f>'Осенние каникулы FIT20'!B22*0.9</f>
        <v>#REF!</v>
      </c>
    </row>
    <row r="10" spans="1:2" x14ac:dyDescent="0.2">
      <c r="A10" s="66" t="s">
        <v>64</v>
      </c>
      <c r="B10" s="57"/>
    </row>
    <row r="11" spans="1:2" x14ac:dyDescent="0.2">
      <c r="A11" s="52">
        <v>1</v>
      </c>
      <c r="B11" s="57" t="e">
        <f>'Осенние каникулы FIT20'!B24*0.9</f>
        <v>#REF!</v>
      </c>
    </row>
    <row r="12" spans="1:2" x14ac:dyDescent="0.2">
      <c r="A12" s="52">
        <v>2</v>
      </c>
      <c r="B12" s="57" t="e">
        <f>'Осенние каникулы FIT20'!B25*0.9</f>
        <v>#REF!</v>
      </c>
    </row>
    <row r="13" spans="1:2" x14ac:dyDescent="0.2">
      <c r="A13" s="66" t="s">
        <v>65</v>
      </c>
      <c r="B13" s="57"/>
    </row>
    <row r="14" spans="1:2" x14ac:dyDescent="0.2">
      <c r="A14" s="52">
        <v>1</v>
      </c>
      <c r="B14" s="57" t="e">
        <f>'Осенние каникулы FIT20'!B27*0.9</f>
        <v>#REF!</v>
      </c>
    </row>
    <row r="15" spans="1:2" x14ac:dyDescent="0.2">
      <c r="A15" s="52">
        <v>2</v>
      </c>
      <c r="B15" s="57" t="e">
        <f>'Осенние каникулы FIT20'!B28*0.9</f>
        <v>#REF!</v>
      </c>
    </row>
    <row r="16" spans="1:2" ht="12" customHeight="1" x14ac:dyDescent="0.2">
      <c r="A16" s="90"/>
    </row>
    <row r="17" spans="1:13" ht="12" customHeight="1" x14ac:dyDescent="0.2">
      <c r="A17" s="302" t="s">
        <v>171</v>
      </c>
      <c r="B17" s="302"/>
      <c r="C17" s="302"/>
      <c r="D17" s="302"/>
      <c r="E17" s="302"/>
      <c r="F17" s="302"/>
      <c r="G17" s="302"/>
      <c r="H17" s="302"/>
      <c r="I17" s="302"/>
      <c r="J17" s="302"/>
      <c r="K17" s="302"/>
      <c r="L17" s="302"/>
      <c r="M17" s="302"/>
    </row>
    <row r="18" spans="1:13" ht="12" customHeight="1" x14ac:dyDescent="0.2">
      <c r="A18" s="302"/>
      <c r="B18" s="302"/>
      <c r="C18" s="302"/>
      <c r="D18" s="302"/>
      <c r="E18" s="302"/>
      <c r="F18" s="302"/>
      <c r="G18" s="302"/>
      <c r="H18" s="302"/>
      <c r="I18" s="302"/>
      <c r="J18" s="302"/>
      <c r="K18" s="302"/>
      <c r="L18" s="302"/>
      <c r="M18" s="302"/>
    </row>
    <row r="19" spans="1:13" ht="20.25" customHeight="1" x14ac:dyDescent="0.2">
      <c r="A19" s="302"/>
      <c r="B19" s="302"/>
      <c r="C19" s="302"/>
      <c r="D19" s="302"/>
      <c r="E19" s="302"/>
      <c r="F19" s="302"/>
      <c r="G19" s="302"/>
      <c r="H19" s="302"/>
      <c r="I19" s="302"/>
      <c r="J19" s="302"/>
      <c r="K19" s="302"/>
      <c r="L19" s="302"/>
      <c r="M19" s="302"/>
    </row>
    <row r="20" spans="1:13" ht="12" customHeight="1" x14ac:dyDescent="0.2">
      <c r="A20" s="31"/>
    </row>
    <row r="21" spans="1:13" ht="12" customHeight="1" x14ac:dyDescent="0.2">
      <c r="A21" s="288" t="s">
        <v>172</v>
      </c>
    </row>
    <row r="22" spans="1:13" ht="12" customHeight="1" x14ac:dyDescent="0.2">
      <c r="A22" s="288"/>
    </row>
    <row r="23" spans="1:13" ht="12" customHeight="1" x14ac:dyDescent="0.2">
      <c r="A23" s="31"/>
    </row>
    <row r="24" spans="1:13" x14ac:dyDescent="0.2">
      <c r="A24" s="157" t="s">
        <v>83</v>
      </c>
    </row>
    <row r="25" spans="1:13" ht="24" x14ac:dyDescent="0.2">
      <c r="A25" s="158" t="s">
        <v>150</v>
      </c>
    </row>
    <row r="26" spans="1:13" ht="24" x14ac:dyDescent="0.2">
      <c r="A26" s="158" t="s">
        <v>151</v>
      </c>
    </row>
    <row r="28" spans="1:13" x14ac:dyDescent="0.2">
      <c r="A28" s="95" t="s">
        <v>74</v>
      </c>
    </row>
    <row r="29" spans="1:13" x14ac:dyDescent="0.2">
      <c r="A29" s="68" t="s">
        <v>75</v>
      </c>
    </row>
    <row r="30" spans="1:13" x14ac:dyDescent="0.2">
      <c r="A30" s="69" t="s">
        <v>76</v>
      </c>
    </row>
    <row r="31" spans="1:13" x14ac:dyDescent="0.2">
      <c r="A31" s="69" t="s">
        <v>89</v>
      </c>
    </row>
    <row r="32" spans="1:13" x14ac:dyDescent="0.2">
      <c r="A32" s="69" t="s">
        <v>78</v>
      </c>
    </row>
    <row r="33" spans="1:1" ht="24" x14ac:dyDescent="0.2">
      <c r="A33" s="152" t="s">
        <v>79</v>
      </c>
    </row>
    <row r="34" spans="1:1" x14ac:dyDescent="0.2">
      <c r="A34" s="69" t="s">
        <v>90</v>
      </c>
    </row>
    <row r="35" spans="1:1" ht="72" x14ac:dyDescent="0.2">
      <c r="A35" s="153" t="s">
        <v>156</v>
      </c>
    </row>
    <row r="36" spans="1:1" ht="36" x14ac:dyDescent="0.2">
      <c r="A36" s="152" t="s">
        <v>157</v>
      </c>
    </row>
    <row r="37" spans="1:1" x14ac:dyDescent="0.2">
      <c r="A37" s="162"/>
    </row>
    <row r="38" spans="1:1" ht="25.5" x14ac:dyDescent="0.2">
      <c r="A38" s="159" t="s">
        <v>152</v>
      </c>
    </row>
    <row r="39" spans="1:1" ht="42" x14ac:dyDescent="0.2">
      <c r="A39" s="170" t="s">
        <v>162</v>
      </c>
    </row>
    <row r="40" spans="1:1" ht="42" x14ac:dyDescent="0.2">
      <c r="A40" s="170" t="s">
        <v>163</v>
      </c>
    </row>
    <row r="41" spans="1:1" ht="42" x14ac:dyDescent="0.2">
      <c r="A41" s="170" t="s">
        <v>164</v>
      </c>
    </row>
    <row r="42" spans="1:1" ht="52.5" x14ac:dyDescent="0.2">
      <c r="A42" s="170" t="s">
        <v>169</v>
      </c>
    </row>
    <row r="43" spans="1:1" ht="52.5" x14ac:dyDescent="0.2">
      <c r="A43" s="170" t="s">
        <v>165</v>
      </c>
    </row>
    <row r="44" spans="1:1" ht="42" x14ac:dyDescent="0.2">
      <c r="A44" s="170" t="s">
        <v>167</v>
      </c>
    </row>
    <row r="45" spans="1:1" ht="42" x14ac:dyDescent="0.2">
      <c r="A45" s="170" t="s">
        <v>166</v>
      </c>
    </row>
    <row r="46" spans="1:1" ht="42" x14ac:dyDescent="0.2">
      <c r="A46" s="170" t="s">
        <v>168</v>
      </c>
    </row>
    <row r="47" spans="1:1" ht="52.5" x14ac:dyDescent="0.2">
      <c r="A47" s="170" t="s">
        <v>161</v>
      </c>
    </row>
    <row r="48" spans="1:1" ht="42" x14ac:dyDescent="0.2">
      <c r="A48" s="170" t="s">
        <v>170</v>
      </c>
    </row>
    <row r="49" spans="1:1" x14ac:dyDescent="0.2">
      <c r="A49" s="162"/>
    </row>
    <row r="50" spans="1:1" ht="31.5" x14ac:dyDescent="0.2">
      <c r="A50" s="160" t="s">
        <v>153</v>
      </c>
    </row>
    <row r="51" spans="1:1" ht="31.5" x14ac:dyDescent="0.2">
      <c r="A51" s="161" t="s">
        <v>158</v>
      </c>
    </row>
    <row r="52" spans="1:1" ht="74.25" x14ac:dyDescent="0.2">
      <c r="A52" s="163" t="s">
        <v>160</v>
      </c>
    </row>
    <row r="53" spans="1:1" ht="42" x14ac:dyDescent="0.2">
      <c r="A53" s="161" t="s">
        <v>159</v>
      </c>
    </row>
    <row r="55" spans="1:1" x14ac:dyDescent="0.2">
      <c r="A55" s="77"/>
    </row>
    <row r="56" spans="1:1" x14ac:dyDescent="0.2">
      <c r="A56" s="99" t="s">
        <v>81</v>
      </c>
    </row>
    <row r="57" spans="1:1" ht="36" x14ac:dyDescent="0.2">
      <c r="A57" s="76" t="s">
        <v>102</v>
      </c>
    </row>
    <row r="58" spans="1:1" ht="36" x14ac:dyDescent="0.2">
      <c r="A58" s="76" t="s">
        <v>104</v>
      </c>
    </row>
  </sheetData>
  <mergeCells count="2">
    <mergeCell ref="A21:A22"/>
    <mergeCell ref="A17:M19"/>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workbookViewId="0">
      <selection activeCell="E4" sqref="E4"/>
    </sheetView>
  </sheetViews>
  <sheetFormatPr defaultColWidth="8.7109375" defaultRowHeight="12.75" x14ac:dyDescent="0.2"/>
  <cols>
    <col min="1" max="1" width="49.28515625" style="32" customWidth="1"/>
    <col min="2" max="2" width="9.5703125" style="31" customWidth="1"/>
    <col min="3" max="16384" width="8.7109375" style="31"/>
  </cols>
  <sheetData>
    <row r="1" spans="1:10" x14ac:dyDescent="0.2">
      <c r="A1" s="63" t="s">
        <v>61</v>
      </c>
    </row>
    <row r="2" spans="1:10" x14ac:dyDescent="0.2">
      <c r="A2" s="156" t="s">
        <v>155</v>
      </c>
    </row>
    <row r="3" spans="1:10" ht="24.75" customHeight="1" x14ac:dyDescent="0.2">
      <c r="A3" s="40"/>
      <c r="B3" s="116" t="e">
        <f>'BAR BB| Open rates'!#REF!</f>
        <v>#REF!</v>
      </c>
    </row>
    <row r="4" spans="1:10" ht="20.25" customHeight="1" x14ac:dyDescent="0.2">
      <c r="A4" s="64" t="s">
        <v>62</v>
      </c>
      <c r="B4" s="116" t="e">
        <f>'BAR BB| Open rates'!#REF!</f>
        <v>#REF!</v>
      </c>
    </row>
    <row r="5" spans="1:10" x14ac:dyDescent="0.2">
      <c r="A5" s="65" t="s">
        <v>63</v>
      </c>
      <c r="B5" s="35"/>
    </row>
    <row r="6" spans="1:10" x14ac:dyDescent="0.2">
      <c r="A6" s="52">
        <v>1</v>
      </c>
      <c r="B6" s="34" t="e">
        <f>'Осенние каникулы FIT20'!B21</f>
        <v>#REF!</v>
      </c>
    </row>
    <row r="7" spans="1:10" x14ac:dyDescent="0.2">
      <c r="A7" s="52">
        <v>2</v>
      </c>
      <c r="B7" s="34" t="e">
        <f>'Осенние каникулы FIT20'!B22</f>
        <v>#REF!</v>
      </c>
    </row>
    <row r="8" spans="1:10" x14ac:dyDescent="0.2">
      <c r="A8" s="66" t="s">
        <v>64</v>
      </c>
      <c r="B8" s="34"/>
    </row>
    <row r="9" spans="1:10" x14ac:dyDescent="0.2">
      <c r="A9" s="52">
        <v>1</v>
      </c>
      <c r="B9" s="34" t="e">
        <f>'Осенние каникулы FIT20'!B24</f>
        <v>#REF!</v>
      </c>
    </row>
    <row r="10" spans="1:10" x14ac:dyDescent="0.2">
      <c r="A10" s="52">
        <v>2</v>
      </c>
      <c r="B10" s="34" t="e">
        <f>'Осенние каникулы FIT20'!B25</f>
        <v>#REF!</v>
      </c>
    </row>
    <row r="11" spans="1:10" x14ac:dyDescent="0.2">
      <c r="A11" s="66" t="s">
        <v>65</v>
      </c>
      <c r="B11" s="34"/>
    </row>
    <row r="12" spans="1:10" x14ac:dyDescent="0.2">
      <c r="A12" s="52">
        <v>1</v>
      </c>
      <c r="B12" s="34" t="e">
        <f>'Осенние каникулы FIT20'!B27</f>
        <v>#REF!</v>
      </c>
    </row>
    <row r="13" spans="1:10" x14ac:dyDescent="0.2">
      <c r="A13" s="52">
        <v>2</v>
      </c>
      <c r="B13" s="34" t="e">
        <f>'Осенние каникулы FIT20'!B28</f>
        <v>#REF!</v>
      </c>
    </row>
    <row r="14" spans="1:10" ht="13.5" customHeight="1" x14ac:dyDescent="0.25">
      <c r="A14" s="20"/>
    </row>
    <row r="15" spans="1:10" ht="16.5" customHeight="1" x14ac:dyDescent="0.2">
      <c r="A15" s="302" t="s">
        <v>171</v>
      </c>
      <c r="B15" s="302"/>
      <c r="C15" s="302"/>
      <c r="D15" s="302"/>
      <c r="E15" s="302"/>
      <c r="F15" s="302"/>
      <c r="G15" s="302"/>
      <c r="H15" s="302"/>
      <c r="I15" s="302"/>
      <c r="J15" s="302"/>
    </row>
    <row r="16" spans="1:10" ht="16.5" customHeight="1" x14ac:dyDescent="0.2">
      <c r="A16" s="302"/>
      <c r="B16" s="302"/>
      <c r="C16" s="302"/>
      <c r="D16" s="302"/>
      <c r="E16" s="302"/>
      <c r="F16" s="302"/>
      <c r="G16" s="302"/>
      <c r="H16" s="302"/>
      <c r="I16" s="302"/>
      <c r="J16" s="302"/>
    </row>
    <row r="17" spans="1:10" ht="12.75" customHeight="1" x14ac:dyDescent="0.2">
      <c r="A17" s="302"/>
      <c r="B17" s="302"/>
      <c r="C17" s="302"/>
      <c r="D17" s="302"/>
      <c r="E17" s="302"/>
      <c r="F17" s="302"/>
      <c r="G17" s="302"/>
      <c r="H17" s="302"/>
      <c r="I17" s="302"/>
      <c r="J17" s="302"/>
    </row>
    <row r="18" spans="1:10" ht="13.5" customHeight="1" x14ac:dyDescent="0.2">
      <c r="A18" s="31"/>
    </row>
    <row r="19" spans="1:10" ht="13.5" customHeight="1" x14ac:dyDescent="0.2">
      <c r="A19" s="288" t="s">
        <v>172</v>
      </c>
    </row>
    <row r="20" spans="1:10" ht="13.5" customHeight="1" x14ac:dyDescent="0.2">
      <c r="A20" s="288"/>
    </row>
    <row r="21" spans="1:10" ht="13.5" customHeight="1" x14ac:dyDescent="0.2">
      <c r="A21" s="31"/>
    </row>
    <row r="22" spans="1:10" x14ac:dyDescent="0.2">
      <c r="A22" s="157" t="s">
        <v>83</v>
      </c>
    </row>
    <row r="23" spans="1:10" ht="24" x14ac:dyDescent="0.2">
      <c r="A23" s="158" t="s">
        <v>150</v>
      </c>
    </row>
    <row r="24" spans="1:10" ht="24" x14ac:dyDescent="0.2">
      <c r="A24" s="158" t="s">
        <v>151</v>
      </c>
    </row>
    <row r="26" spans="1:10" x14ac:dyDescent="0.2">
      <c r="A26" s="6"/>
    </row>
    <row r="27" spans="1:10" x14ac:dyDescent="0.2">
      <c r="A27" s="95" t="s">
        <v>74</v>
      </c>
    </row>
    <row r="28" spans="1:10" x14ac:dyDescent="0.2">
      <c r="A28" s="68" t="s">
        <v>75</v>
      </c>
    </row>
    <row r="29" spans="1:10" x14ac:dyDescent="0.2">
      <c r="A29" s="69" t="s">
        <v>76</v>
      </c>
    </row>
    <row r="30" spans="1:10" x14ac:dyDescent="0.2">
      <c r="A30" s="69" t="s">
        <v>89</v>
      </c>
    </row>
    <row r="31" spans="1:10" x14ac:dyDescent="0.2">
      <c r="A31" s="69" t="s">
        <v>78</v>
      </c>
    </row>
    <row r="32" spans="1:10" ht="24" x14ac:dyDescent="0.2">
      <c r="A32" s="152" t="s">
        <v>79</v>
      </c>
    </row>
    <row r="33" spans="1:1" x14ac:dyDescent="0.2">
      <c r="A33" s="69" t="s">
        <v>90</v>
      </c>
    </row>
    <row r="34" spans="1:1" ht="72" x14ac:dyDescent="0.2">
      <c r="A34" s="153" t="s">
        <v>156</v>
      </c>
    </row>
    <row r="35" spans="1:1" ht="36" x14ac:dyDescent="0.2">
      <c r="A35" s="152" t="s">
        <v>157</v>
      </c>
    </row>
    <row r="36" spans="1:1" x14ac:dyDescent="0.2">
      <c r="A36" s="162"/>
    </row>
    <row r="37" spans="1:1" ht="25.5" x14ac:dyDescent="0.2">
      <c r="A37" s="159" t="s">
        <v>152</v>
      </c>
    </row>
    <row r="38" spans="1:1" ht="42" x14ac:dyDescent="0.2">
      <c r="A38" s="170" t="s">
        <v>162</v>
      </c>
    </row>
    <row r="39" spans="1:1" ht="42" x14ac:dyDescent="0.2">
      <c r="A39" s="170" t="s">
        <v>163</v>
      </c>
    </row>
    <row r="40" spans="1:1" ht="42" x14ac:dyDescent="0.2">
      <c r="A40" s="170" t="s">
        <v>164</v>
      </c>
    </row>
    <row r="41" spans="1:1" ht="52.5" x14ac:dyDescent="0.2">
      <c r="A41" s="170" t="s">
        <v>169</v>
      </c>
    </row>
    <row r="42" spans="1:1" ht="52.5" x14ac:dyDescent="0.2">
      <c r="A42" s="170" t="s">
        <v>165</v>
      </c>
    </row>
    <row r="43" spans="1:1" ht="42" x14ac:dyDescent="0.2">
      <c r="A43" s="170" t="s">
        <v>167</v>
      </c>
    </row>
    <row r="44" spans="1:1" ht="42" x14ac:dyDescent="0.2">
      <c r="A44" s="170" t="s">
        <v>166</v>
      </c>
    </row>
    <row r="45" spans="1:1" ht="42" x14ac:dyDescent="0.2">
      <c r="A45" s="170" t="s">
        <v>168</v>
      </c>
    </row>
    <row r="46" spans="1:1" ht="52.5" x14ac:dyDescent="0.2">
      <c r="A46" s="170" t="s">
        <v>161</v>
      </c>
    </row>
    <row r="47" spans="1:1" ht="52.5" x14ac:dyDescent="0.2">
      <c r="A47" s="170" t="s">
        <v>170</v>
      </c>
    </row>
    <row r="48" spans="1:1" x14ac:dyDescent="0.2">
      <c r="A48" s="162"/>
    </row>
    <row r="49" spans="1:1" ht="31.5" x14ac:dyDescent="0.2">
      <c r="A49" s="160" t="s">
        <v>153</v>
      </c>
    </row>
    <row r="50" spans="1:1" ht="31.5" x14ac:dyDescent="0.2">
      <c r="A50" s="161" t="s">
        <v>158</v>
      </c>
    </row>
    <row r="51" spans="1:1" ht="74.25" x14ac:dyDescent="0.2">
      <c r="A51" s="163" t="s">
        <v>160</v>
      </c>
    </row>
    <row r="52" spans="1:1" ht="42" x14ac:dyDescent="0.2">
      <c r="A52" s="161" t="s">
        <v>159</v>
      </c>
    </row>
    <row r="54" spans="1:1" x14ac:dyDescent="0.2">
      <c r="A54" s="77"/>
    </row>
    <row r="55" spans="1:1" x14ac:dyDescent="0.2">
      <c r="A55" s="99" t="s">
        <v>81</v>
      </c>
    </row>
    <row r="56" spans="1:1" ht="36" x14ac:dyDescent="0.2">
      <c r="A56" s="76" t="s">
        <v>102</v>
      </c>
    </row>
    <row r="57" spans="1:1" ht="36" x14ac:dyDescent="0.2">
      <c r="A57" s="76" t="s">
        <v>104</v>
      </c>
    </row>
  </sheetData>
  <mergeCells count="2">
    <mergeCell ref="A19:A20"/>
    <mergeCell ref="A15:J17"/>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showGridLines="0" zoomScaleNormal="100" workbookViewId="0">
      <pane xSplit="1" ySplit="4" topLeftCell="B5" activePane="bottomRight" state="frozen"/>
      <selection pane="topRight" activeCell="B1" sqref="B1"/>
      <selection pane="bottomLeft" activeCell="A3" sqref="A3"/>
      <selection pane="bottomRight" activeCell="B38" sqref="B38"/>
    </sheetView>
  </sheetViews>
  <sheetFormatPr defaultColWidth="9.5703125" defaultRowHeight="12.75" x14ac:dyDescent="0.2"/>
  <cols>
    <col min="1" max="1" width="58" style="32" customWidth="1"/>
    <col min="2" max="16384" width="9.5703125" style="32"/>
  </cols>
  <sheetData>
    <row r="1" spans="1:5" ht="19.5" customHeight="1" x14ac:dyDescent="0.2">
      <c r="A1" s="63" t="s">
        <v>61</v>
      </c>
    </row>
    <row r="2" spans="1:5" ht="19.5" hidden="1" customHeight="1" x14ac:dyDescent="0.2">
      <c r="A2" s="11" t="s">
        <v>16</v>
      </c>
    </row>
    <row r="3" spans="1:5" ht="23.25" hidden="1" customHeight="1" x14ac:dyDescent="0.2">
      <c r="A3" s="222" t="s">
        <v>62</v>
      </c>
      <c r="B3" s="109" t="e">
        <f>'BAR BB| Open rates'!#REF!</f>
        <v>#REF!</v>
      </c>
      <c r="C3" s="109" t="e">
        <f>'BAR BB| Open rates'!#REF!</f>
        <v>#REF!</v>
      </c>
      <c r="D3" s="109" t="e">
        <f>'BAR BB| Open rates'!#REF!</f>
        <v>#REF!</v>
      </c>
      <c r="E3" s="109" t="e">
        <f>'BAR BB| Open rates'!#REF!</f>
        <v>#REF!</v>
      </c>
    </row>
    <row r="4" spans="1:5" s="33" customFormat="1" ht="30" hidden="1" customHeight="1" x14ac:dyDescent="0.2">
      <c r="B4" s="109" t="e">
        <f>'BAR BB| Open rates'!#REF!</f>
        <v>#REF!</v>
      </c>
      <c r="C4" s="109" t="e">
        <f>'BAR BB| Open rates'!#REF!</f>
        <v>#REF!</v>
      </c>
      <c r="D4" s="109" t="e">
        <f>'BAR BB| Open rates'!#REF!</f>
        <v>#REF!</v>
      </c>
      <c r="E4" s="109" t="e">
        <f>'BAR BB| Open rates'!#REF!</f>
        <v>#REF!</v>
      </c>
    </row>
    <row r="5" spans="1:5" s="36" customFormat="1" ht="12" hidden="1" customHeight="1" x14ac:dyDescent="0.2">
      <c r="A5" s="191" t="s">
        <v>63</v>
      </c>
    </row>
    <row r="6" spans="1:5" s="36" customFormat="1" ht="12" hidden="1" customHeight="1" x14ac:dyDescent="0.2">
      <c r="A6" s="52">
        <v>1</v>
      </c>
      <c r="B6" s="43" t="e">
        <f>'BAR BB| Open rates'!#REF!</f>
        <v>#REF!</v>
      </c>
      <c r="C6" s="43" t="e">
        <f>'BAR BB| Open rates'!#REF!</f>
        <v>#REF!</v>
      </c>
      <c r="D6" s="43" t="e">
        <f>'BAR BB| Open rates'!#REF!</f>
        <v>#REF!</v>
      </c>
      <c r="E6" s="43" t="e">
        <f>'BAR BB| Open rates'!#REF!</f>
        <v>#REF!</v>
      </c>
    </row>
    <row r="7" spans="1:5" s="36" customFormat="1" ht="12" hidden="1" customHeight="1" x14ac:dyDescent="0.2">
      <c r="A7" s="52">
        <v>2</v>
      </c>
      <c r="B7" s="43" t="e">
        <f>'BAR BB| Open rates'!#REF!</f>
        <v>#REF!</v>
      </c>
      <c r="C7" s="43" t="e">
        <f>'BAR BB| Open rates'!#REF!</f>
        <v>#REF!</v>
      </c>
      <c r="D7" s="43" t="e">
        <f>'BAR BB| Open rates'!#REF!</f>
        <v>#REF!</v>
      </c>
      <c r="E7" s="43" t="e">
        <f>'BAR BB| Open rates'!#REF!</f>
        <v>#REF!</v>
      </c>
    </row>
    <row r="8" spans="1:5" s="36" customFormat="1" ht="12" hidden="1" customHeight="1" x14ac:dyDescent="0.2">
      <c r="A8" s="43" t="s">
        <v>175</v>
      </c>
      <c r="B8" s="43"/>
      <c r="C8" s="43"/>
      <c r="D8" s="43"/>
      <c r="E8" s="43"/>
    </row>
    <row r="9" spans="1:5" s="36" customFormat="1" ht="12" hidden="1" customHeight="1" x14ac:dyDescent="0.2">
      <c r="A9" s="52">
        <v>1</v>
      </c>
      <c r="B9" s="43" t="e">
        <f>'BAR BB| Open rates'!#REF!</f>
        <v>#REF!</v>
      </c>
      <c r="C9" s="43" t="e">
        <f>'BAR BB| Open rates'!#REF!</f>
        <v>#REF!</v>
      </c>
      <c r="D9" s="43" t="e">
        <f>'BAR BB| Open rates'!#REF!</f>
        <v>#REF!</v>
      </c>
      <c r="E9" s="43" t="e">
        <f>'BAR BB| Open rates'!#REF!</f>
        <v>#REF!</v>
      </c>
    </row>
    <row r="10" spans="1:5" s="36" customFormat="1" ht="12" hidden="1" customHeight="1" x14ac:dyDescent="0.2">
      <c r="A10" s="52">
        <v>2</v>
      </c>
      <c r="B10" s="43" t="e">
        <f>'BAR BB| Open rates'!#REF!</f>
        <v>#REF!</v>
      </c>
      <c r="C10" s="43" t="e">
        <f>'BAR BB| Open rates'!#REF!</f>
        <v>#REF!</v>
      </c>
      <c r="D10" s="43" t="e">
        <f>'BAR BB| Open rates'!#REF!</f>
        <v>#REF!</v>
      </c>
      <c r="E10" s="43" t="e">
        <f>'BAR BB| Open rates'!#REF!</f>
        <v>#REF!</v>
      </c>
    </row>
    <row r="11" spans="1:5" s="36" customFormat="1" ht="12" hidden="1" customHeight="1" x14ac:dyDescent="0.2">
      <c r="A11" s="43" t="s">
        <v>176</v>
      </c>
      <c r="B11" s="43"/>
      <c r="C11" s="43"/>
      <c r="D11" s="43"/>
      <c r="E11" s="43"/>
    </row>
    <row r="12" spans="1:5" s="36" customFormat="1" ht="12" hidden="1" customHeight="1" x14ac:dyDescent="0.2">
      <c r="A12" s="190">
        <v>1</v>
      </c>
      <c r="B12" s="43" t="e">
        <f>'BAR BB| Open rates'!#REF!</f>
        <v>#REF!</v>
      </c>
      <c r="C12" s="43" t="e">
        <f>'BAR BB| Open rates'!#REF!</f>
        <v>#REF!</v>
      </c>
      <c r="D12" s="43" t="e">
        <f>'BAR BB| Open rates'!#REF!</f>
        <v>#REF!</v>
      </c>
      <c r="E12" s="43" t="e">
        <f>'BAR BB| Open rates'!#REF!</f>
        <v>#REF!</v>
      </c>
    </row>
    <row r="13" spans="1:5" s="36" customFormat="1" ht="12" hidden="1" customHeight="1" x14ac:dyDescent="0.2">
      <c r="A13" s="190">
        <v>2</v>
      </c>
      <c r="B13" s="43" t="e">
        <f>'BAR BB| Open rates'!#REF!</f>
        <v>#REF!</v>
      </c>
      <c r="C13" s="43" t="e">
        <f>'BAR BB| Open rates'!#REF!</f>
        <v>#REF!</v>
      </c>
      <c r="D13" s="43" t="e">
        <f>'BAR BB| Open rates'!#REF!</f>
        <v>#REF!</v>
      </c>
      <c r="E13" s="43" t="e">
        <f>'BAR BB| Open rates'!#REF!</f>
        <v>#REF!</v>
      </c>
    </row>
    <row r="14" spans="1:5" s="36" customFormat="1" ht="12" hidden="1" customHeight="1" x14ac:dyDescent="0.2">
      <c r="A14" s="43" t="s">
        <v>177</v>
      </c>
      <c r="B14" s="43"/>
      <c r="C14" s="43"/>
      <c r="D14" s="43"/>
      <c r="E14" s="43"/>
    </row>
    <row r="15" spans="1:5" s="36" customFormat="1" ht="12" hidden="1" customHeight="1" x14ac:dyDescent="0.2">
      <c r="A15" s="190">
        <v>1</v>
      </c>
      <c r="B15" s="43" t="e">
        <f>'BAR BB| Open rates'!#REF!</f>
        <v>#REF!</v>
      </c>
      <c r="C15" s="43" t="e">
        <f>'BAR BB| Open rates'!#REF!</f>
        <v>#REF!</v>
      </c>
      <c r="D15" s="43" t="e">
        <f>'BAR BB| Open rates'!#REF!</f>
        <v>#REF!</v>
      </c>
      <c r="E15" s="43" t="e">
        <f>'BAR BB| Open rates'!#REF!</f>
        <v>#REF!</v>
      </c>
    </row>
    <row r="16" spans="1:5" s="36" customFormat="1" ht="12" hidden="1" customHeight="1" x14ac:dyDescent="0.2">
      <c r="A16" s="190">
        <v>2</v>
      </c>
      <c r="B16" s="43" t="e">
        <f>'BAR BB| Open rates'!#REF!</f>
        <v>#REF!</v>
      </c>
      <c r="C16" s="43" t="e">
        <f>'BAR BB| Open rates'!#REF!</f>
        <v>#REF!</v>
      </c>
      <c r="D16" s="43" t="e">
        <f>'BAR BB| Open rates'!#REF!</f>
        <v>#REF!</v>
      </c>
      <c r="E16" s="43" t="e">
        <f>'BAR BB| Open rates'!#REF!</f>
        <v>#REF!</v>
      </c>
    </row>
    <row r="17" spans="1:5" s="36" customFormat="1" ht="12" hidden="1" customHeight="1" x14ac:dyDescent="0.2">
      <c r="A17" s="43" t="s">
        <v>178</v>
      </c>
      <c r="B17" s="43"/>
      <c r="C17" s="43"/>
      <c r="D17" s="43"/>
      <c r="E17" s="43"/>
    </row>
    <row r="18" spans="1:5" s="36" customFormat="1" ht="12" hidden="1" customHeight="1" x14ac:dyDescent="0.2">
      <c r="A18" s="190" t="s">
        <v>37</v>
      </c>
      <c r="B18" s="43" t="e">
        <f>'BAR BB| Open rates'!#REF!</f>
        <v>#REF!</v>
      </c>
      <c r="C18" s="43" t="e">
        <f>'BAR BB| Open rates'!#REF!</f>
        <v>#REF!</v>
      </c>
      <c r="D18" s="43" t="e">
        <f>'BAR BB| Open rates'!#REF!</f>
        <v>#REF!</v>
      </c>
      <c r="E18" s="43" t="e">
        <f>'BAR BB| Open rates'!#REF!</f>
        <v>#REF!</v>
      </c>
    </row>
    <row r="19" spans="1:5" s="36" customFormat="1" ht="12" hidden="1" customHeight="1" x14ac:dyDescent="0.2">
      <c r="A19" s="43" t="s">
        <v>179</v>
      </c>
      <c r="B19" s="43"/>
      <c r="C19" s="43"/>
      <c r="D19" s="43"/>
      <c r="E19" s="43"/>
    </row>
    <row r="20" spans="1:5" s="36" customFormat="1" ht="12" hidden="1" customHeight="1" x14ac:dyDescent="0.2">
      <c r="A20" s="190" t="s">
        <v>37</v>
      </c>
      <c r="B20" s="43" t="e">
        <f>'BAR BB| Open rates'!#REF!</f>
        <v>#REF!</v>
      </c>
      <c r="C20" s="43" t="e">
        <f>'BAR BB| Open rates'!#REF!</f>
        <v>#REF!</v>
      </c>
      <c r="D20" s="43" t="e">
        <f>'BAR BB| Open rates'!#REF!</f>
        <v>#REF!</v>
      </c>
      <c r="E20" s="43" t="e">
        <f>'BAR BB| Open rates'!#REF!</f>
        <v>#REF!</v>
      </c>
    </row>
    <row r="21" spans="1:5" s="36" customFormat="1" ht="12" hidden="1" customHeight="1" x14ac:dyDescent="0.2">
      <c r="A21" s="43" t="s">
        <v>180</v>
      </c>
      <c r="B21" s="43"/>
      <c r="C21" s="43"/>
      <c r="D21" s="43"/>
      <c r="E21" s="43"/>
    </row>
    <row r="22" spans="1:5" s="36" customFormat="1" ht="12" hidden="1" customHeight="1" x14ac:dyDescent="0.2">
      <c r="A22" s="52" t="s">
        <v>14</v>
      </c>
      <c r="B22" s="43" t="e">
        <f>'BAR BB| Open rates'!#REF!</f>
        <v>#REF!</v>
      </c>
      <c r="C22" s="43" t="e">
        <f>'BAR BB| Open rates'!#REF!</f>
        <v>#REF!</v>
      </c>
      <c r="D22" s="43" t="e">
        <f>'BAR BB| Open rates'!#REF!</f>
        <v>#REF!</v>
      </c>
      <c r="E22" s="43" t="e">
        <f>'BAR BB| Open rates'!#REF!</f>
        <v>#REF!</v>
      </c>
    </row>
    <row r="23" spans="1:5" s="36" customFormat="1" ht="12" hidden="1" customHeight="1" x14ac:dyDescent="0.2">
      <c r="A23" s="43" t="s">
        <v>181</v>
      </c>
      <c r="B23" s="43"/>
      <c r="C23" s="43"/>
      <c r="D23" s="43"/>
      <c r="E23" s="43"/>
    </row>
    <row r="24" spans="1:5" s="36" customFormat="1" ht="12" hidden="1" customHeight="1" x14ac:dyDescent="0.2">
      <c r="A24" s="52" t="s">
        <v>14</v>
      </c>
      <c r="B24" s="43" t="e">
        <f>'BAR BB| Open rates'!#REF!</f>
        <v>#REF!</v>
      </c>
      <c r="C24" s="43" t="e">
        <f>'BAR BB| Open rates'!#REF!</f>
        <v>#REF!</v>
      </c>
      <c r="D24" s="43" t="e">
        <f>'BAR BB| Open rates'!#REF!</f>
        <v>#REF!</v>
      </c>
      <c r="E24" s="43" t="e">
        <f>'BAR BB| Open rates'!#REF!</f>
        <v>#REF!</v>
      </c>
    </row>
    <row r="25" spans="1:5" s="36" customFormat="1" ht="12" hidden="1" customHeight="1" x14ac:dyDescent="0.2">
      <c r="A25" s="43" t="s">
        <v>182</v>
      </c>
      <c r="B25" s="43"/>
      <c r="C25" s="43"/>
      <c r="D25" s="43"/>
      <c r="E25" s="43"/>
    </row>
    <row r="26" spans="1:5" s="36" customFormat="1" ht="12" hidden="1" customHeight="1" x14ac:dyDescent="0.2">
      <c r="A26" s="190" t="s">
        <v>13</v>
      </c>
      <c r="B26" s="43" t="e">
        <f>'BAR BB| Open rates'!#REF!</f>
        <v>#REF!</v>
      </c>
      <c r="C26" s="43" t="e">
        <f>'BAR BB| Open rates'!#REF!</f>
        <v>#REF!</v>
      </c>
      <c r="D26" s="43" t="e">
        <f>'BAR BB| Open rates'!#REF!</f>
        <v>#REF!</v>
      </c>
      <c r="E26" s="43" t="e">
        <f>'BAR BB| Open rates'!#REF!</f>
        <v>#REF!</v>
      </c>
    </row>
    <row r="27" spans="1:5" s="36" customFormat="1" ht="12" hidden="1" customHeight="1" x14ac:dyDescent="0.2">
      <c r="A27" s="43" t="s">
        <v>183</v>
      </c>
      <c r="B27" s="43"/>
      <c r="C27" s="43"/>
      <c r="D27" s="43"/>
      <c r="E27" s="43"/>
    </row>
    <row r="28" spans="1:5" s="36" customFormat="1" ht="12" hidden="1" customHeight="1" x14ac:dyDescent="0.2">
      <c r="A28" s="190" t="s">
        <v>15</v>
      </c>
      <c r="B28" s="43" t="e">
        <f>'BAR BB| Open rates'!#REF!</f>
        <v>#REF!</v>
      </c>
      <c r="C28" s="43" t="e">
        <f>'BAR BB| Open rates'!#REF!</f>
        <v>#REF!</v>
      </c>
      <c r="D28" s="43" t="e">
        <f>'BAR BB| Open rates'!#REF!</f>
        <v>#REF!</v>
      </c>
      <c r="E28" s="43" t="e">
        <f>'BAR BB| Open rates'!#REF!</f>
        <v>#REF!</v>
      </c>
    </row>
    <row r="29" spans="1:5" s="36" customFormat="1" ht="12" hidden="1" customHeight="1" x14ac:dyDescent="0.2">
      <c r="A29" s="43" t="s">
        <v>72</v>
      </c>
      <c r="B29" s="43"/>
      <c r="C29" s="43"/>
      <c r="D29" s="43"/>
      <c r="E29" s="43"/>
    </row>
    <row r="30" spans="1:5" s="33" customFormat="1" ht="11.25" hidden="1" customHeight="1" x14ac:dyDescent="0.2">
      <c r="A30" s="52" t="s">
        <v>37</v>
      </c>
      <c r="B30" s="43" t="e">
        <f>'BAR BB| Open rates'!#REF!</f>
        <v>#REF!</v>
      </c>
      <c r="C30" s="43" t="e">
        <f>'BAR BB| Open rates'!#REF!</f>
        <v>#REF!</v>
      </c>
      <c r="D30" s="43" t="e">
        <f>'BAR BB| Open rates'!#REF!</f>
        <v>#REF!</v>
      </c>
      <c r="E30" s="43" t="e">
        <f>'BAR BB| Open rates'!#REF!</f>
        <v>#REF!</v>
      </c>
    </row>
    <row r="31" spans="1:5" ht="12.75" hidden="1" customHeight="1" x14ac:dyDescent="0.2">
      <c r="A31" s="43" t="s">
        <v>184</v>
      </c>
      <c r="B31" s="43"/>
      <c r="C31" s="43"/>
      <c r="D31" s="43"/>
      <c r="E31" s="43"/>
    </row>
    <row r="32" spans="1:5" s="33" customFormat="1" ht="11.25" hidden="1" customHeight="1" x14ac:dyDescent="0.2">
      <c r="A32" s="52" t="s">
        <v>13</v>
      </c>
      <c r="B32" s="43" t="e">
        <f>'BAR BB| Open rates'!#REF!</f>
        <v>#REF!</v>
      </c>
      <c r="C32" s="43" t="e">
        <f>'BAR BB| Open rates'!#REF!</f>
        <v>#REF!</v>
      </c>
      <c r="D32" s="43" t="e">
        <f>'BAR BB| Open rates'!#REF!</f>
        <v>#REF!</v>
      </c>
      <c r="E32" s="43" t="e">
        <f>'BAR BB| Open rates'!#REF!</f>
        <v>#REF!</v>
      </c>
    </row>
    <row r="33" spans="1:5" s="33" customFormat="1" ht="11.25" hidden="1" customHeight="1" x14ac:dyDescent="0.2">
      <c r="A33" s="90"/>
      <c r="B33" s="165"/>
      <c r="C33" s="165"/>
      <c r="D33" s="165"/>
      <c r="E33" s="165"/>
    </row>
    <row r="34" spans="1:5" s="33" customFormat="1" ht="26.25" customHeight="1" x14ac:dyDescent="0.2">
      <c r="A34" s="11" t="s">
        <v>222</v>
      </c>
      <c r="B34" s="223"/>
      <c r="C34" s="223"/>
      <c r="D34" s="223"/>
      <c r="E34" s="223"/>
    </row>
    <row r="35" spans="1:5" s="33" customFormat="1" ht="26.25" customHeight="1" x14ac:dyDescent="0.2">
      <c r="A35" s="224" t="s">
        <v>62</v>
      </c>
      <c r="B35" s="109" t="e">
        <f t="shared" ref="B35:E35" si="0">B3</f>
        <v>#REF!</v>
      </c>
      <c r="C35" s="109" t="e">
        <f t="shared" si="0"/>
        <v>#REF!</v>
      </c>
      <c r="D35" s="109" t="e">
        <f t="shared" si="0"/>
        <v>#REF!</v>
      </c>
      <c r="E35" s="109" t="e">
        <f t="shared" si="0"/>
        <v>#REF!</v>
      </c>
    </row>
    <row r="36" spans="1:5" s="33" customFormat="1" ht="26.25" customHeight="1" x14ac:dyDescent="0.2">
      <c r="A36" s="224"/>
      <c r="B36" s="109" t="e">
        <f t="shared" ref="B36:E36" si="1">B4</f>
        <v>#REF!</v>
      </c>
      <c r="C36" s="109" t="e">
        <f t="shared" si="1"/>
        <v>#REF!</v>
      </c>
      <c r="D36" s="109" t="e">
        <f t="shared" si="1"/>
        <v>#REF!</v>
      </c>
      <c r="E36" s="109" t="e">
        <f t="shared" si="1"/>
        <v>#REF!</v>
      </c>
    </row>
    <row r="37" spans="1:5" s="36" customFormat="1" ht="12" customHeight="1" x14ac:dyDescent="0.2">
      <c r="A37" s="191" t="s">
        <v>63</v>
      </c>
    </row>
    <row r="38" spans="1:5" s="36" customFormat="1" ht="12" customHeight="1" x14ac:dyDescent="0.2">
      <c r="A38" s="52">
        <v>1</v>
      </c>
      <c r="B38" s="57" t="e">
        <f t="shared" ref="B38:E38" si="2">B6*0.75</f>
        <v>#REF!</v>
      </c>
      <c r="C38" s="57" t="e">
        <f t="shared" si="2"/>
        <v>#REF!</v>
      </c>
      <c r="D38" s="57" t="e">
        <f t="shared" si="2"/>
        <v>#REF!</v>
      </c>
      <c r="E38" s="57" t="e">
        <f t="shared" si="2"/>
        <v>#REF!</v>
      </c>
    </row>
    <row r="39" spans="1:5" s="36" customFormat="1" ht="12" customHeight="1" x14ac:dyDescent="0.2">
      <c r="A39" s="52">
        <v>2</v>
      </c>
      <c r="B39" s="57" t="e">
        <f t="shared" ref="B39:E39" si="3">B7*0.75</f>
        <v>#REF!</v>
      </c>
      <c r="C39" s="57" t="e">
        <f t="shared" si="3"/>
        <v>#REF!</v>
      </c>
      <c r="D39" s="57" t="e">
        <f t="shared" si="3"/>
        <v>#REF!</v>
      </c>
      <c r="E39" s="57" t="e">
        <f t="shared" si="3"/>
        <v>#REF!</v>
      </c>
    </row>
    <row r="40" spans="1:5" s="36" customFormat="1" ht="12" customHeight="1" x14ac:dyDescent="0.2">
      <c r="A40" s="43" t="s">
        <v>175</v>
      </c>
      <c r="B40" s="57"/>
      <c r="C40" s="57"/>
      <c r="D40" s="57"/>
      <c r="E40" s="57"/>
    </row>
    <row r="41" spans="1:5" s="36" customFormat="1" ht="12" customHeight="1" x14ac:dyDescent="0.2">
      <c r="A41" s="52">
        <v>1</v>
      </c>
      <c r="B41" s="57" t="e">
        <f t="shared" ref="B41:E41" si="4">B9*0.75</f>
        <v>#REF!</v>
      </c>
      <c r="C41" s="57" t="e">
        <f t="shared" si="4"/>
        <v>#REF!</v>
      </c>
      <c r="D41" s="57" t="e">
        <f t="shared" si="4"/>
        <v>#REF!</v>
      </c>
      <c r="E41" s="57" t="e">
        <f t="shared" si="4"/>
        <v>#REF!</v>
      </c>
    </row>
    <row r="42" spans="1:5" s="36" customFormat="1" ht="12" customHeight="1" x14ac:dyDescent="0.2">
      <c r="A42" s="52">
        <v>2</v>
      </c>
      <c r="B42" s="57" t="e">
        <f t="shared" ref="B42:E42" si="5">B10*0.75</f>
        <v>#REF!</v>
      </c>
      <c r="C42" s="57" t="e">
        <f t="shared" si="5"/>
        <v>#REF!</v>
      </c>
      <c r="D42" s="57" t="e">
        <f t="shared" si="5"/>
        <v>#REF!</v>
      </c>
      <c r="E42" s="57" t="e">
        <f t="shared" si="5"/>
        <v>#REF!</v>
      </c>
    </row>
    <row r="43" spans="1:5" s="36" customFormat="1" ht="12" customHeight="1" x14ac:dyDescent="0.2">
      <c r="A43" s="43" t="s">
        <v>176</v>
      </c>
      <c r="B43" s="57"/>
      <c r="C43" s="57"/>
      <c r="D43" s="57"/>
      <c r="E43" s="57"/>
    </row>
    <row r="44" spans="1:5" s="36" customFormat="1" ht="12" customHeight="1" x14ac:dyDescent="0.2">
      <c r="A44" s="190">
        <v>1</v>
      </c>
      <c r="B44" s="57" t="e">
        <f t="shared" ref="B44:E44" si="6">B12*0.75</f>
        <v>#REF!</v>
      </c>
      <c r="C44" s="57" t="e">
        <f t="shared" si="6"/>
        <v>#REF!</v>
      </c>
      <c r="D44" s="57" t="e">
        <f t="shared" si="6"/>
        <v>#REF!</v>
      </c>
      <c r="E44" s="57" t="e">
        <f t="shared" si="6"/>
        <v>#REF!</v>
      </c>
    </row>
    <row r="45" spans="1:5" s="36" customFormat="1" ht="12" customHeight="1" x14ac:dyDescent="0.2">
      <c r="A45" s="190">
        <v>2</v>
      </c>
      <c r="B45" s="57" t="e">
        <f t="shared" ref="B45:E45" si="7">B13*0.75</f>
        <v>#REF!</v>
      </c>
      <c r="C45" s="57" t="e">
        <f t="shared" si="7"/>
        <v>#REF!</v>
      </c>
      <c r="D45" s="57" t="e">
        <f t="shared" si="7"/>
        <v>#REF!</v>
      </c>
      <c r="E45" s="57" t="e">
        <f t="shared" si="7"/>
        <v>#REF!</v>
      </c>
    </row>
    <row r="46" spans="1:5" s="36" customFormat="1" ht="12" customHeight="1" x14ac:dyDescent="0.2">
      <c r="A46" s="43" t="s">
        <v>177</v>
      </c>
      <c r="B46" s="57"/>
      <c r="C46" s="57"/>
      <c r="D46" s="57"/>
      <c r="E46" s="57"/>
    </row>
    <row r="47" spans="1:5" s="36" customFormat="1" ht="12" customHeight="1" x14ac:dyDescent="0.2">
      <c r="A47" s="190">
        <v>1</v>
      </c>
      <c r="B47" s="57" t="e">
        <f t="shared" ref="B47:E47" si="8">B15*0.75</f>
        <v>#REF!</v>
      </c>
      <c r="C47" s="57" t="e">
        <f t="shared" si="8"/>
        <v>#REF!</v>
      </c>
      <c r="D47" s="57" t="e">
        <f t="shared" si="8"/>
        <v>#REF!</v>
      </c>
      <c r="E47" s="57" t="e">
        <f t="shared" si="8"/>
        <v>#REF!</v>
      </c>
    </row>
    <row r="48" spans="1:5" s="36" customFormat="1" ht="12" customHeight="1" x14ac:dyDescent="0.2">
      <c r="A48" s="190">
        <v>2</v>
      </c>
      <c r="B48" s="57" t="e">
        <f t="shared" ref="B48:E48" si="9">B16*0.75</f>
        <v>#REF!</v>
      </c>
      <c r="C48" s="57" t="e">
        <f t="shared" si="9"/>
        <v>#REF!</v>
      </c>
      <c r="D48" s="57" t="e">
        <f t="shared" si="9"/>
        <v>#REF!</v>
      </c>
      <c r="E48" s="57" t="e">
        <f t="shared" si="9"/>
        <v>#REF!</v>
      </c>
    </row>
    <row r="49" spans="1:5" s="36" customFormat="1" ht="12" customHeight="1" x14ac:dyDescent="0.2">
      <c r="A49" s="43" t="s">
        <v>178</v>
      </c>
      <c r="B49" s="57"/>
      <c r="C49" s="57"/>
      <c r="D49" s="57"/>
      <c r="E49" s="57"/>
    </row>
    <row r="50" spans="1:5" s="36" customFormat="1" ht="12" customHeight="1" x14ac:dyDescent="0.2">
      <c r="A50" s="190" t="s">
        <v>37</v>
      </c>
      <c r="B50" s="57" t="e">
        <f t="shared" ref="B50:E50" si="10">B18*0.75</f>
        <v>#REF!</v>
      </c>
      <c r="C50" s="57" t="e">
        <f t="shared" si="10"/>
        <v>#REF!</v>
      </c>
      <c r="D50" s="57" t="e">
        <f t="shared" si="10"/>
        <v>#REF!</v>
      </c>
      <c r="E50" s="57" t="e">
        <f t="shared" si="10"/>
        <v>#REF!</v>
      </c>
    </row>
    <row r="51" spans="1:5" s="36" customFormat="1" ht="12" customHeight="1" x14ac:dyDescent="0.2">
      <c r="A51" s="43" t="s">
        <v>179</v>
      </c>
      <c r="B51" s="57"/>
      <c r="C51" s="57"/>
      <c r="D51" s="57"/>
      <c r="E51" s="57"/>
    </row>
    <row r="52" spans="1:5" s="36" customFormat="1" ht="12" customHeight="1" x14ac:dyDescent="0.2">
      <c r="A52" s="190" t="s">
        <v>37</v>
      </c>
      <c r="B52" s="57" t="e">
        <f t="shared" ref="B52:E52" si="11">B20*0.75</f>
        <v>#REF!</v>
      </c>
      <c r="C52" s="57" t="e">
        <f t="shared" si="11"/>
        <v>#REF!</v>
      </c>
      <c r="D52" s="57" t="e">
        <f t="shared" si="11"/>
        <v>#REF!</v>
      </c>
      <c r="E52" s="57" t="e">
        <f t="shared" si="11"/>
        <v>#REF!</v>
      </c>
    </row>
    <row r="53" spans="1:5" s="36" customFormat="1" ht="12" customHeight="1" x14ac:dyDescent="0.2">
      <c r="A53" s="43" t="s">
        <v>180</v>
      </c>
      <c r="B53" s="57"/>
      <c r="C53" s="57"/>
      <c r="D53" s="57"/>
      <c r="E53" s="57"/>
    </row>
    <row r="54" spans="1:5" s="36" customFormat="1" ht="12" customHeight="1" x14ac:dyDescent="0.2">
      <c r="A54" s="52" t="s">
        <v>14</v>
      </c>
      <c r="B54" s="57" t="e">
        <f t="shared" ref="B54:E54" si="12">B22*0.75</f>
        <v>#REF!</v>
      </c>
      <c r="C54" s="57" t="e">
        <f t="shared" si="12"/>
        <v>#REF!</v>
      </c>
      <c r="D54" s="57" t="e">
        <f t="shared" si="12"/>
        <v>#REF!</v>
      </c>
      <c r="E54" s="57" t="e">
        <f t="shared" si="12"/>
        <v>#REF!</v>
      </c>
    </row>
    <row r="55" spans="1:5" s="36" customFormat="1" ht="12" customHeight="1" x14ac:dyDescent="0.2">
      <c r="A55" s="43" t="s">
        <v>181</v>
      </c>
      <c r="B55" s="57"/>
      <c r="C55" s="57"/>
      <c r="D55" s="57"/>
      <c r="E55" s="57"/>
    </row>
    <row r="56" spans="1:5" s="36" customFormat="1" ht="12" customHeight="1" x14ac:dyDescent="0.2">
      <c r="A56" s="52" t="s">
        <v>14</v>
      </c>
      <c r="B56" s="57" t="e">
        <f t="shared" ref="B56:E56" si="13">B24*0.75</f>
        <v>#REF!</v>
      </c>
      <c r="C56" s="57" t="e">
        <f t="shared" si="13"/>
        <v>#REF!</v>
      </c>
      <c r="D56" s="57" t="e">
        <f t="shared" si="13"/>
        <v>#REF!</v>
      </c>
      <c r="E56" s="57" t="e">
        <f t="shared" si="13"/>
        <v>#REF!</v>
      </c>
    </row>
    <row r="57" spans="1:5" s="36" customFormat="1" ht="12" customHeight="1" x14ac:dyDescent="0.2">
      <c r="A57" s="43" t="s">
        <v>182</v>
      </c>
      <c r="B57" s="57"/>
      <c r="C57" s="57"/>
      <c r="D57" s="57"/>
      <c r="E57" s="57"/>
    </row>
    <row r="58" spans="1:5" s="36" customFormat="1" ht="12" customHeight="1" x14ac:dyDescent="0.2">
      <c r="A58" s="190" t="s">
        <v>13</v>
      </c>
      <c r="B58" s="57" t="e">
        <f t="shared" ref="B58:E58" si="14">B26*0.75</f>
        <v>#REF!</v>
      </c>
      <c r="C58" s="57" t="e">
        <f t="shared" si="14"/>
        <v>#REF!</v>
      </c>
      <c r="D58" s="57" t="e">
        <f t="shared" si="14"/>
        <v>#REF!</v>
      </c>
      <c r="E58" s="57" t="e">
        <f t="shared" si="14"/>
        <v>#REF!</v>
      </c>
    </row>
    <row r="59" spans="1:5" s="36" customFormat="1" ht="12" customHeight="1" x14ac:dyDescent="0.2">
      <c r="A59" s="43" t="s">
        <v>183</v>
      </c>
      <c r="B59" s="57"/>
      <c r="C59" s="57"/>
      <c r="D59" s="57"/>
      <c r="E59" s="57"/>
    </row>
    <row r="60" spans="1:5" s="36" customFormat="1" ht="12" customHeight="1" x14ac:dyDescent="0.2">
      <c r="A60" s="190" t="s">
        <v>15</v>
      </c>
      <c r="B60" s="57" t="e">
        <f t="shared" ref="B60:E60" si="15">B28*0.75</f>
        <v>#REF!</v>
      </c>
      <c r="C60" s="57" t="e">
        <f t="shared" si="15"/>
        <v>#REF!</v>
      </c>
      <c r="D60" s="57" t="e">
        <f t="shared" si="15"/>
        <v>#REF!</v>
      </c>
      <c r="E60" s="57" t="e">
        <f t="shared" si="15"/>
        <v>#REF!</v>
      </c>
    </row>
    <row r="61" spans="1:5" s="36" customFormat="1" ht="12" customHeight="1" x14ac:dyDescent="0.2">
      <c r="A61" s="43" t="s">
        <v>72</v>
      </c>
      <c r="B61" s="57"/>
      <c r="C61" s="57"/>
      <c r="D61" s="57"/>
      <c r="E61" s="57"/>
    </row>
    <row r="62" spans="1:5" s="36" customFormat="1" ht="12" customHeight="1" x14ac:dyDescent="0.2">
      <c r="A62" s="52" t="s">
        <v>37</v>
      </c>
      <c r="B62" s="57" t="e">
        <f t="shared" ref="B62:E62" si="16">B30*0.75</f>
        <v>#REF!</v>
      </c>
      <c r="C62" s="57" t="e">
        <f t="shared" si="16"/>
        <v>#REF!</v>
      </c>
      <c r="D62" s="57" t="e">
        <f t="shared" si="16"/>
        <v>#REF!</v>
      </c>
      <c r="E62" s="57" t="e">
        <f t="shared" si="16"/>
        <v>#REF!</v>
      </c>
    </row>
    <row r="63" spans="1:5" s="36" customFormat="1" ht="12" customHeight="1" x14ac:dyDescent="0.2">
      <c r="A63" s="43" t="s">
        <v>184</v>
      </c>
      <c r="B63" s="57"/>
      <c r="C63" s="57"/>
      <c r="D63" s="57"/>
      <c r="E63" s="57"/>
    </row>
    <row r="64" spans="1:5" s="36" customFormat="1" ht="12" customHeight="1" x14ac:dyDescent="0.2">
      <c r="A64" s="52" t="s">
        <v>13</v>
      </c>
      <c r="B64" s="57" t="e">
        <f t="shared" ref="B64:E64" si="17">B32*0.75</f>
        <v>#REF!</v>
      </c>
      <c r="C64" s="57" t="e">
        <f t="shared" si="17"/>
        <v>#REF!</v>
      </c>
      <c r="D64" s="57" t="e">
        <f t="shared" si="17"/>
        <v>#REF!</v>
      </c>
      <c r="E64" s="57" t="e">
        <f t="shared" si="17"/>
        <v>#REF!</v>
      </c>
    </row>
    <row r="65" spans="1:1" s="36" customFormat="1" ht="12" customHeight="1" x14ac:dyDescent="0.2"/>
    <row r="66" spans="1:1" s="36" customFormat="1" ht="12" customHeight="1" x14ac:dyDescent="0.2">
      <c r="A66" s="288" t="s">
        <v>172</v>
      </c>
    </row>
    <row r="67" spans="1:1" s="36" customFormat="1" ht="12" customHeight="1" x14ac:dyDescent="0.2">
      <c r="A67" s="288"/>
    </row>
    <row r="69" spans="1:1" x14ac:dyDescent="0.2">
      <c r="A69" s="225" t="s">
        <v>83</v>
      </c>
    </row>
    <row r="70" spans="1:1" ht="24.75" customHeight="1" x14ac:dyDescent="0.2">
      <c r="A70" s="193" t="s">
        <v>224</v>
      </c>
    </row>
    <row r="71" spans="1:1" ht="24.75" customHeight="1" x14ac:dyDescent="0.2">
      <c r="A71" s="193" t="s">
        <v>225</v>
      </c>
    </row>
    <row r="72" spans="1:1" x14ac:dyDescent="0.2">
      <c r="A72" s="36"/>
    </row>
    <row r="73" spans="1:1" s="6" customFormat="1" ht="12.75" customHeight="1" x14ac:dyDescent="0.2">
      <c r="A73" s="178" t="s">
        <v>74</v>
      </c>
    </row>
    <row r="74" spans="1:1" s="6" customFormat="1" ht="12.75" customHeight="1" x14ac:dyDescent="0.2">
      <c r="A74" s="176" t="s">
        <v>75</v>
      </c>
    </row>
    <row r="75" spans="1:1" s="6" customFormat="1" ht="12.75" customHeight="1" x14ac:dyDescent="0.2">
      <c r="A75" s="177" t="s">
        <v>76</v>
      </c>
    </row>
    <row r="76" spans="1:1" s="6" customFormat="1" ht="12.75" customHeight="1" x14ac:dyDescent="0.2">
      <c r="A76" s="177" t="s">
        <v>77</v>
      </c>
    </row>
    <row r="77" spans="1:1" s="6" customFormat="1" ht="12.75" customHeight="1" x14ac:dyDescent="0.2">
      <c r="A77" s="177" t="s">
        <v>78</v>
      </c>
    </row>
    <row r="78" spans="1:1" s="6" customFormat="1" ht="23.25" customHeight="1" x14ac:dyDescent="0.2">
      <c r="A78" s="177" t="s">
        <v>79</v>
      </c>
    </row>
    <row r="79" spans="1:1" s="6" customFormat="1" ht="22.5" customHeight="1" x14ac:dyDescent="0.2">
      <c r="A79" s="180" t="s">
        <v>187</v>
      </c>
    </row>
    <row r="80" spans="1:1" x14ac:dyDescent="0.2">
      <c r="A80" s="33"/>
    </row>
    <row r="81" spans="1:1" x14ac:dyDescent="0.2">
      <c r="A81" s="175" t="s">
        <v>81</v>
      </c>
    </row>
    <row r="82" spans="1:1" ht="60" x14ac:dyDescent="0.2">
      <c r="A82" s="181" t="s">
        <v>223</v>
      </c>
    </row>
    <row r="84" spans="1:1" s="33" customFormat="1" x14ac:dyDescent="0.2"/>
    <row r="85" spans="1:1" s="33" customFormat="1" x14ac:dyDescent="0.2"/>
    <row r="86" spans="1:1" s="33" customFormat="1" x14ac:dyDescent="0.2"/>
    <row r="87" spans="1:1" s="33" customFormat="1" x14ac:dyDescent="0.2"/>
    <row r="88" spans="1:1" s="33" customFormat="1" x14ac:dyDescent="0.2"/>
    <row r="89" spans="1:1" s="33" customFormat="1" x14ac:dyDescent="0.2"/>
    <row r="90" spans="1:1" s="33" customFormat="1" x14ac:dyDescent="0.2"/>
    <row r="91" spans="1:1" s="33" customFormat="1" x14ac:dyDescent="0.2"/>
    <row r="92" spans="1:1" s="33" customFormat="1" x14ac:dyDescent="0.2"/>
    <row r="93" spans="1:1" s="33" customFormat="1" x14ac:dyDescent="0.2"/>
    <row r="94" spans="1:1" s="33" customFormat="1" x14ac:dyDescent="0.2"/>
    <row r="95" spans="1:1" s="33" customFormat="1" x14ac:dyDescent="0.2"/>
  </sheetData>
  <mergeCells count="1">
    <mergeCell ref="A66:A67"/>
  </mergeCells>
  <pageMargins left="0.75" right="0.75" top="1" bottom="1" header="0.5" footer="0.5"/>
  <pageSetup paperSize="9" orientation="portrait" horizontalDpi="4294967295" verticalDpi="4294967295"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showGridLines="0" zoomScaleNormal="100" workbookViewId="0">
      <pane xSplit="1" ySplit="4" topLeftCell="B5" activePane="bottomRight" state="frozen"/>
      <selection pane="topRight" activeCell="B1" sqref="B1"/>
      <selection pane="bottomLeft" activeCell="A3" sqref="A3"/>
      <selection pane="bottomRight" activeCell="E42" sqref="E42"/>
    </sheetView>
  </sheetViews>
  <sheetFormatPr defaultColWidth="9.5703125" defaultRowHeight="12.75" x14ac:dyDescent="0.2"/>
  <cols>
    <col min="1" max="1" width="58" style="32" customWidth="1"/>
    <col min="2" max="16384" width="9.5703125" style="32"/>
  </cols>
  <sheetData>
    <row r="1" spans="1:5" ht="19.5" customHeight="1" x14ac:dyDescent="0.2">
      <c r="A1" s="63" t="s">
        <v>61</v>
      </c>
    </row>
    <row r="2" spans="1:5" ht="19.5" hidden="1" customHeight="1" x14ac:dyDescent="0.2">
      <c r="A2" s="11" t="s">
        <v>16</v>
      </c>
    </row>
    <row r="3" spans="1:5" ht="23.25" hidden="1" customHeight="1" x14ac:dyDescent="0.2">
      <c r="A3" s="222" t="s">
        <v>62</v>
      </c>
      <c r="B3" s="109" t="e">
        <f>'BAR BB| Open rates'!#REF!</f>
        <v>#REF!</v>
      </c>
      <c r="C3" s="109" t="e">
        <f>'BAR BB| Open rates'!#REF!</f>
        <v>#REF!</v>
      </c>
      <c r="D3" s="109" t="e">
        <f>'BAR BB| Open rates'!#REF!</f>
        <v>#REF!</v>
      </c>
      <c r="E3" s="109" t="e">
        <f>'BAR BB| Open rates'!#REF!</f>
        <v>#REF!</v>
      </c>
    </row>
    <row r="4" spans="1:5" s="33" customFormat="1" ht="30" hidden="1" customHeight="1" x14ac:dyDescent="0.2">
      <c r="B4" s="109" t="e">
        <f>'BAR BB| Open rates'!#REF!</f>
        <v>#REF!</v>
      </c>
      <c r="C4" s="109" t="e">
        <f>'BAR BB| Open rates'!#REF!</f>
        <v>#REF!</v>
      </c>
      <c r="D4" s="109" t="e">
        <f>'BAR BB| Open rates'!#REF!</f>
        <v>#REF!</v>
      </c>
      <c r="E4" s="109" t="e">
        <f>'BAR BB| Open rates'!#REF!</f>
        <v>#REF!</v>
      </c>
    </row>
    <row r="5" spans="1:5" s="36" customFormat="1" ht="12" hidden="1" customHeight="1" x14ac:dyDescent="0.2">
      <c r="A5" s="191" t="s">
        <v>63</v>
      </c>
    </row>
    <row r="6" spans="1:5" s="36" customFormat="1" ht="12" hidden="1" customHeight="1" x14ac:dyDescent="0.2">
      <c r="A6" s="52">
        <v>1</v>
      </c>
      <c r="B6" s="43" t="e">
        <f>'BAR BB| Open rates'!#REF!</f>
        <v>#REF!</v>
      </c>
      <c r="C6" s="43" t="e">
        <f>'BAR BB| Open rates'!#REF!</f>
        <v>#REF!</v>
      </c>
      <c r="D6" s="43" t="e">
        <f>'BAR BB| Open rates'!#REF!</f>
        <v>#REF!</v>
      </c>
      <c r="E6" s="43" t="e">
        <f>'BAR BB| Open rates'!#REF!</f>
        <v>#REF!</v>
      </c>
    </row>
    <row r="7" spans="1:5" s="36" customFormat="1" ht="12" hidden="1" customHeight="1" x14ac:dyDescent="0.2">
      <c r="A7" s="52">
        <v>2</v>
      </c>
      <c r="B7" s="43" t="e">
        <f>'BAR BB| Open rates'!#REF!</f>
        <v>#REF!</v>
      </c>
      <c r="C7" s="43" t="e">
        <f>'BAR BB| Open rates'!#REF!</f>
        <v>#REF!</v>
      </c>
      <c r="D7" s="43" t="e">
        <f>'BAR BB| Open rates'!#REF!</f>
        <v>#REF!</v>
      </c>
      <c r="E7" s="43" t="e">
        <f>'BAR BB| Open rates'!#REF!</f>
        <v>#REF!</v>
      </c>
    </row>
    <row r="8" spans="1:5" s="36" customFormat="1" ht="12" hidden="1" customHeight="1" x14ac:dyDescent="0.2">
      <c r="A8" s="43" t="s">
        <v>175</v>
      </c>
      <c r="B8" s="43"/>
      <c r="C8" s="43"/>
      <c r="D8" s="43"/>
      <c r="E8" s="43"/>
    </row>
    <row r="9" spans="1:5" s="36" customFormat="1" ht="12" hidden="1" customHeight="1" x14ac:dyDescent="0.2">
      <c r="A9" s="52">
        <v>1</v>
      </c>
      <c r="B9" s="43" t="e">
        <f>'BAR BB| Open rates'!#REF!</f>
        <v>#REF!</v>
      </c>
      <c r="C9" s="43" t="e">
        <f>'BAR BB| Open rates'!#REF!</f>
        <v>#REF!</v>
      </c>
      <c r="D9" s="43" t="e">
        <f>'BAR BB| Open rates'!#REF!</f>
        <v>#REF!</v>
      </c>
      <c r="E9" s="43" t="e">
        <f>'BAR BB| Open rates'!#REF!</f>
        <v>#REF!</v>
      </c>
    </row>
    <row r="10" spans="1:5" s="36" customFormat="1" ht="12" hidden="1" customHeight="1" x14ac:dyDescent="0.2">
      <c r="A10" s="52">
        <v>2</v>
      </c>
      <c r="B10" s="43" t="e">
        <f>'BAR BB| Open rates'!#REF!</f>
        <v>#REF!</v>
      </c>
      <c r="C10" s="43" t="e">
        <f>'BAR BB| Open rates'!#REF!</f>
        <v>#REF!</v>
      </c>
      <c r="D10" s="43" t="e">
        <f>'BAR BB| Open rates'!#REF!</f>
        <v>#REF!</v>
      </c>
      <c r="E10" s="43" t="e">
        <f>'BAR BB| Open rates'!#REF!</f>
        <v>#REF!</v>
      </c>
    </row>
    <row r="11" spans="1:5" s="36" customFormat="1" ht="12" hidden="1" customHeight="1" x14ac:dyDescent="0.2">
      <c r="A11" s="43" t="s">
        <v>176</v>
      </c>
      <c r="B11" s="43"/>
      <c r="C11" s="43"/>
      <c r="D11" s="43"/>
      <c r="E11" s="43"/>
    </row>
    <row r="12" spans="1:5" s="36" customFormat="1" ht="12" hidden="1" customHeight="1" x14ac:dyDescent="0.2">
      <c r="A12" s="190">
        <v>1</v>
      </c>
      <c r="B12" s="43" t="e">
        <f>'BAR BB| Open rates'!#REF!</f>
        <v>#REF!</v>
      </c>
      <c r="C12" s="43" t="e">
        <f>'BAR BB| Open rates'!#REF!</f>
        <v>#REF!</v>
      </c>
      <c r="D12" s="43" t="e">
        <f>'BAR BB| Open rates'!#REF!</f>
        <v>#REF!</v>
      </c>
      <c r="E12" s="43" t="e">
        <f>'BAR BB| Open rates'!#REF!</f>
        <v>#REF!</v>
      </c>
    </row>
    <row r="13" spans="1:5" s="36" customFormat="1" ht="12" hidden="1" customHeight="1" x14ac:dyDescent="0.2">
      <c r="A13" s="190">
        <v>2</v>
      </c>
      <c r="B13" s="43" t="e">
        <f>'BAR BB| Open rates'!#REF!</f>
        <v>#REF!</v>
      </c>
      <c r="C13" s="43" t="e">
        <f>'BAR BB| Open rates'!#REF!</f>
        <v>#REF!</v>
      </c>
      <c r="D13" s="43" t="e">
        <f>'BAR BB| Open rates'!#REF!</f>
        <v>#REF!</v>
      </c>
      <c r="E13" s="43" t="e">
        <f>'BAR BB| Open rates'!#REF!</f>
        <v>#REF!</v>
      </c>
    </row>
    <row r="14" spans="1:5" s="36" customFormat="1" ht="12" hidden="1" customHeight="1" x14ac:dyDescent="0.2">
      <c r="A14" s="43" t="s">
        <v>177</v>
      </c>
      <c r="B14" s="43"/>
      <c r="C14" s="43"/>
      <c r="D14" s="43"/>
      <c r="E14" s="43"/>
    </row>
    <row r="15" spans="1:5" s="36" customFormat="1" ht="12" hidden="1" customHeight="1" x14ac:dyDescent="0.2">
      <c r="A15" s="190">
        <v>1</v>
      </c>
      <c r="B15" s="43" t="e">
        <f>'BAR BB| Open rates'!#REF!</f>
        <v>#REF!</v>
      </c>
      <c r="C15" s="43" t="e">
        <f>'BAR BB| Open rates'!#REF!</f>
        <v>#REF!</v>
      </c>
      <c r="D15" s="43" t="e">
        <f>'BAR BB| Open rates'!#REF!</f>
        <v>#REF!</v>
      </c>
      <c r="E15" s="43" t="e">
        <f>'BAR BB| Open rates'!#REF!</f>
        <v>#REF!</v>
      </c>
    </row>
    <row r="16" spans="1:5" s="36" customFormat="1" ht="12" hidden="1" customHeight="1" x14ac:dyDescent="0.2">
      <c r="A16" s="190">
        <v>2</v>
      </c>
      <c r="B16" s="43" t="e">
        <f>'BAR BB| Open rates'!#REF!</f>
        <v>#REF!</v>
      </c>
      <c r="C16" s="43" t="e">
        <f>'BAR BB| Open rates'!#REF!</f>
        <v>#REF!</v>
      </c>
      <c r="D16" s="43" t="e">
        <f>'BAR BB| Open rates'!#REF!</f>
        <v>#REF!</v>
      </c>
      <c r="E16" s="43" t="e">
        <f>'BAR BB| Open rates'!#REF!</f>
        <v>#REF!</v>
      </c>
    </row>
    <row r="17" spans="1:5" s="36" customFormat="1" ht="12" hidden="1" customHeight="1" x14ac:dyDescent="0.2">
      <c r="A17" s="43" t="s">
        <v>178</v>
      </c>
      <c r="B17" s="43"/>
      <c r="C17" s="43"/>
      <c r="D17" s="43"/>
      <c r="E17" s="43"/>
    </row>
    <row r="18" spans="1:5" s="36" customFormat="1" ht="12" hidden="1" customHeight="1" x14ac:dyDescent="0.2">
      <c r="A18" s="190" t="s">
        <v>37</v>
      </c>
      <c r="B18" s="43" t="e">
        <f>'BAR BB| Open rates'!#REF!</f>
        <v>#REF!</v>
      </c>
      <c r="C18" s="43" t="e">
        <f>'BAR BB| Open rates'!#REF!</f>
        <v>#REF!</v>
      </c>
      <c r="D18" s="43" t="e">
        <f>'BAR BB| Open rates'!#REF!</f>
        <v>#REF!</v>
      </c>
      <c r="E18" s="43" t="e">
        <f>'BAR BB| Open rates'!#REF!</f>
        <v>#REF!</v>
      </c>
    </row>
    <row r="19" spans="1:5" s="36" customFormat="1" ht="12" hidden="1" customHeight="1" x14ac:dyDescent="0.2">
      <c r="A19" s="43" t="s">
        <v>179</v>
      </c>
      <c r="B19" s="43"/>
      <c r="C19" s="43"/>
      <c r="D19" s="43"/>
      <c r="E19" s="43"/>
    </row>
    <row r="20" spans="1:5" s="36" customFormat="1" ht="12" hidden="1" customHeight="1" x14ac:dyDescent="0.2">
      <c r="A20" s="190" t="s">
        <v>37</v>
      </c>
      <c r="B20" s="43" t="e">
        <f>'BAR BB| Open rates'!#REF!</f>
        <v>#REF!</v>
      </c>
      <c r="C20" s="43" t="e">
        <f>'BAR BB| Open rates'!#REF!</f>
        <v>#REF!</v>
      </c>
      <c r="D20" s="43" t="e">
        <f>'BAR BB| Open rates'!#REF!</f>
        <v>#REF!</v>
      </c>
      <c r="E20" s="43" t="e">
        <f>'BAR BB| Open rates'!#REF!</f>
        <v>#REF!</v>
      </c>
    </row>
    <row r="21" spans="1:5" s="36" customFormat="1" ht="12" hidden="1" customHeight="1" x14ac:dyDescent="0.2">
      <c r="A21" s="43" t="s">
        <v>180</v>
      </c>
      <c r="B21" s="43"/>
      <c r="C21" s="43"/>
      <c r="D21" s="43"/>
      <c r="E21" s="43"/>
    </row>
    <row r="22" spans="1:5" s="36" customFormat="1" ht="12" hidden="1" customHeight="1" x14ac:dyDescent="0.2">
      <c r="A22" s="52" t="s">
        <v>14</v>
      </c>
      <c r="B22" s="43" t="e">
        <f>'BAR BB| Open rates'!#REF!</f>
        <v>#REF!</v>
      </c>
      <c r="C22" s="43" t="e">
        <f>'BAR BB| Open rates'!#REF!</f>
        <v>#REF!</v>
      </c>
      <c r="D22" s="43" t="e">
        <f>'BAR BB| Open rates'!#REF!</f>
        <v>#REF!</v>
      </c>
      <c r="E22" s="43" t="e">
        <f>'BAR BB| Open rates'!#REF!</f>
        <v>#REF!</v>
      </c>
    </row>
    <row r="23" spans="1:5" s="36" customFormat="1" ht="12" hidden="1" customHeight="1" x14ac:dyDescent="0.2">
      <c r="A23" s="43" t="s">
        <v>181</v>
      </c>
      <c r="B23" s="43"/>
      <c r="C23" s="43"/>
      <c r="D23" s="43"/>
      <c r="E23" s="43"/>
    </row>
    <row r="24" spans="1:5" s="36" customFormat="1" ht="12" hidden="1" customHeight="1" x14ac:dyDescent="0.2">
      <c r="A24" s="52" t="s">
        <v>14</v>
      </c>
      <c r="B24" s="43" t="e">
        <f>'BAR BB| Open rates'!#REF!</f>
        <v>#REF!</v>
      </c>
      <c r="C24" s="43" t="e">
        <f>'BAR BB| Open rates'!#REF!</f>
        <v>#REF!</v>
      </c>
      <c r="D24" s="43" t="e">
        <f>'BAR BB| Open rates'!#REF!</f>
        <v>#REF!</v>
      </c>
      <c r="E24" s="43" t="e">
        <f>'BAR BB| Open rates'!#REF!</f>
        <v>#REF!</v>
      </c>
    </row>
    <row r="25" spans="1:5" s="36" customFormat="1" ht="12" hidden="1" customHeight="1" x14ac:dyDescent="0.2">
      <c r="A25" s="43" t="s">
        <v>182</v>
      </c>
      <c r="B25" s="43"/>
      <c r="C25" s="43"/>
      <c r="D25" s="43"/>
      <c r="E25" s="43"/>
    </row>
    <row r="26" spans="1:5" s="36" customFormat="1" ht="12" hidden="1" customHeight="1" x14ac:dyDescent="0.2">
      <c r="A26" s="190" t="s">
        <v>13</v>
      </c>
      <c r="B26" s="43" t="e">
        <f>'BAR BB| Open rates'!#REF!</f>
        <v>#REF!</v>
      </c>
      <c r="C26" s="43" t="e">
        <f>'BAR BB| Open rates'!#REF!</f>
        <v>#REF!</v>
      </c>
      <c r="D26" s="43" t="e">
        <f>'BAR BB| Open rates'!#REF!</f>
        <v>#REF!</v>
      </c>
      <c r="E26" s="43" t="e">
        <f>'BAR BB| Open rates'!#REF!</f>
        <v>#REF!</v>
      </c>
    </row>
    <row r="27" spans="1:5" s="36" customFormat="1" ht="12" hidden="1" customHeight="1" x14ac:dyDescent="0.2">
      <c r="A27" s="43" t="s">
        <v>183</v>
      </c>
      <c r="B27" s="43"/>
      <c r="C27" s="43"/>
      <c r="D27" s="43"/>
      <c r="E27" s="43"/>
    </row>
    <row r="28" spans="1:5" s="36" customFormat="1" ht="12" hidden="1" customHeight="1" x14ac:dyDescent="0.2">
      <c r="A28" s="190" t="s">
        <v>15</v>
      </c>
      <c r="B28" s="43" t="e">
        <f>'BAR BB| Open rates'!#REF!</f>
        <v>#REF!</v>
      </c>
      <c r="C28" s="43" t="e">
        <f>'BAR BB| Open rates'!#REF!</f>
        <v>#REF!</v>
      </c>
      <c r="D28" s="43" t="e">
        <f>'BAR BB| Open rates'!#REF!</f>
        <v>#REF!</v>
      </c>
      <c r="E28" s="43" t="e">
        <f>'BAR BB| Open rates'!#REF!</f>
        <v>#REF!</v>
      </c>
    </row>
    <row r="29" spans="1:5" s="36" customFormat="1" ht="12" hidden="1" customHeight="1" x14ac:dyDescent="0.2">
      <c r="A29" s="43" t="s">
        <v>72</v>
      </c>
      <c r="B29" s="43"/>
      <c r="C29" s="43"/>
      <c r="D29" s="43"/>
      <c r="E29" s="43"/>
    </row>
    <row r="30" spans="1:5" s="33" customFormat="1" ht="11.25" hidden="1" customHeight="1" x14ac:dyDescent="0.2">
      <c r="A30" s="52" t="s">
        <v>37</v>
      </c>
      <c r="B30" s="43" t="e">
        <f>'BAR BB| Open rates'!#REF!</f>
        <v>#REF!</v>
      </c>
      <c r="C30" s="43" t="e">
        <f>'BAR BB| Open rates'!#REF!</f>
        <v>#REF!</v>
      </c>
      <c r="D30" s="43" t="e">
        <f>'BAR BB| Open rates'!#REF!</f>
        <v>#REF!</v>
      </c>
      <c r="E30" s="43" t="e">
        <f>'BAR BB| Open rates'!#REF!</f>
        <v>#REF!</v>
      </c>
    </row>
    <row r="31" spans="1:5" ht="12.75" hidden="1" customHeight="1" x14ac:dyDescent="0.2">
      <c r="A31" s="43" t="s">
        <v>184</v>
      </c>
      <c r="B31" s="43"/>
      <c r="C31" s="43"/>
      <c r="D31" s="43"/>
      <c r="E31" s="43"/>
    </row>
    <row r="32" spans="1:5" s="33" customFormat="1" ht="11.25" hidden="1" customHeight="1" x14ac:dyDescent="0.2">
      <c r="A32" s="52" t="s">
        <v>13</v>
      </c>
      <c r="B32" s="43" t="e">
        <f>'BAR BB| Open rates'!#REF!</f>
        <v>#REF!</v>
      </c>
      <c r="C32" s="43" t="e">
        <f>'BAR BB| Open rates'!#REF!</f>
        <v>#REF!</v>
      </c>
      <c r="D32" s="43" t="e">
        <f>'BAR BB| Open rates'!#REF!</f>
        <v>#REF!</v>
      </c>
      <c r="E32" s="43" t="e">
        <f>'BAR BB| Open rates'!#REF!</f>
        <v>#REF!</v>
      </c>
    </row>
    <row r="33" spans="1:5" s="33" customFormat="1" ht="11.25" hidden="1" customHeight="1" x14ac:dyDescent="0.2">
      <c r="A33" s="90"/>
      <c r="B33" s="165"/>
      <c r="C33" s="165"/>
      <c r="D33" s="165"/>
      <c r="E33" s="165"/>
    </row>
    <row r="34" spans="1:5" s="33" customFormat="1" ht="26.25" customHeight="1" x14ac:dyDescent="0.2">
      <c r="A34" s="11" t="s">
        <v>222</v>
      </c>
      <c r="B34" s="223"/>
      <c r="C34" s="223"/>
      <c r="D34" s="223"/>
      <c r="E34" s="223"/>
    </row>
    <row r="35" spans="1:5" s="33" customFormat="1" ht="26.25" customHeight="1" x14ac:dyDescent="0.2">
      <c r="A35" s="224" t="s">
        <v>62</v>
      </c>
      <c r="B35" s="109" t="e">
        <f t="shared" ref="B35:E35" si="0">B3</f>
        <v>#REF!</v>
      </c>
      <c r="C35" s="109" t="e">
        <f t="shared" si="0"/>
        <v>#REF!</v>
      </c>
      <c r="D35" s="109" t="e">
        <f t="shared" si="0"/>
        <v>#REF!</v>
      </c>
      <c r="E35" s="109" t="e">
        <f t="shared" si="0"/>
        <v>#REF!</v>
      </c>
    </row>
    <row r="36" spans="1:5" s="33" customFormat="1" ht="26.25" customHeight="1" x14ac:dyDescent="0.2">
      <c r="A36" s="224"/>
      <c r="B36" s="109" t="e">
        <f t="shared" ref="B36:E36" si="1">B4</f>
        <v>#REF!</v>
      </c>
      <c r="C36" s="109" t="e">
        <f t="shared" si="1"/>
        <v>#REF!</v>
      </c>
      <c r="D36" s="109" t="e">
        <f t="shared" si="1"/>
        <v>#REF!</v>
      </c>
      <c r="E36" s="109" t="e">
        <f t="shared" si="1"/>
        <v>#REF!</v>
      </c>
    </row>
    <row r="37" spans="1:5" s="36" customFormat="1" ht="12" customHeight="1" x14ac:dyDescent="0.2">
      <c r="A37" s="191" t="s">
        <v>63</v>
      </c>
    </row>
    <row r="38" spans="1:5" s="36" customFormat="1" ht="12" customHeight="1" x14ac:dyDescent="0.2">
      <c r="A38" s="52">
        <v>1</v>
      </c>
      <c r="B38" s="57" t="e">
        <f t="shared" ref="B38:E38" si="2">B6*0.75+25</f>
        <v>#REF!</v>
      </c>
      <c r="C38" s="57" t="e">
        <f t="shared" si="2"/>
        <v>#REF!</v>
      </c>
      <c r="D38" s="57" t="e">
        <f t="shared" si="2"/>
        <v>#REF!</v>
      </c>
      <c r="E38" s="57" t="e">
        <f t="shared" si="2"/>
        <v>#REF!</v>
      </c>
    </row>
    <row r="39" spans="1:5" s="36" customFormat="1" ht="12" customHeight="1" x14ac:dyDescent="0.2">
      <c r="A39" s="52">
        <v>2</v>
      </c>
      <c r="B39" s="57" t="e">
        <f t="shared" ref="B39:E39" si="3">B7*0.75+25</f>
        <v>#REF!</v>
      </c>
      <c r="C39" s="57" t="e">
        <f t="shared" si="3"/>
        <v>#REF!</v>
      </c>
      <c r="D39" s="57" t="e">
        <f t="shared" si="3"/>
        <v>#REF!</v>
      </c>
      <c r="E39" s="57" t="e">
        <f t="shared" si="3"/>
        <v>#REF!</v>
      </c>
    </row>
    <row r="40" spans="1:5" s="36" customFormat="1" ht="12" customHeight="1" x14ac:dyDescent="0.2">
      <c r="A40" s="43" t="s">
        <v>175</v>
      </c>
      <c r="B40" s="57"/>
      <c r="C40" s="57"/>
      <c r="D40" s="57"/>
      <c r="E40" s="57"/>
    </row>
    <row r="41" spans="1:5" s="36" customFormat="1" ht="12" customHeight="1" x14ac:dyDescent="0.2">
      <c r="A41" s="52">
        <v>1</v>
      </c>
      <c r="B41" s="57" t="e">
        <f t="shared" ref="B41:E41" si="4">B9*0.75+25</f>
        <v>#REF!</v>
      </c>
      <c r="C41" s="57" t="e">
        <f t="shared" si="4"/>
        <v>#REF!</v>
      </c>
      <c r="D41" s="57" t="e">
        <f t="shared" si="4"/>
        <v>#REF!</v>
      </c>
      <c r="E41" s="57" t="e">
        <f t="shared" si="4"/>
        <v>#REF!</v>
      </c>
    </row>
    <row r="42" spans="1:5" s="36" customFormat="1" ht="12" customHeight="1" x14ac:dyDescent="0.2">
      <c r="A42" s="52">
        <v>2</v>
      </c>
      <c r="B42" s="57" t="e">
        <f t="shared" ref="B42:E42" si="5">B10*0.75+25</f>
        <v>#REF!</v>
      </c>
      <c r="C42" s="57" t="e">
        <f t="shared" si="5"/>
        <v>#REF!</v>
      </c>
      <c r="D42" s="57" t="e">
        <f t="shared" si="5"/>
        <v>#REF!</v>
      </c>
      <c r="E42" s="57" t="e">
        <f t="shared" si="5"/>
        <v>#REF!</v>
      </c>
    </row>
    <row r="43" spans="1:5" s="36" customFormat="1" ht="12" customHeight="1" x14ac:dyDescent="0.2">
      <c r="A43" s="43" t="s">
        <v>176</v>
      </c>
      <c r="B43" s="57"/>
      <c r="C43" s="57"/>
      <c r="D43" s="57"/>
      <c r="E43" s="57"/>
    </row>
    <row r="44" spans="1:5" s="36" customFormat="1" ht="12" customHeight="1" x14ac:dyDescent="0.2">
      <c r="A44" s="190">
        <v>1</v>
      </c>
      <c r="B44" s="57" t="e">
        <f t="shared" ref="B44:E44" si="6">B12*0.75+25</f>
        <v>#REF!</v>
      </c>
      <c r="C44" s="57" t="e">
        <f t="shared" si="6"/>
        <v>#REF!</v>
      </c>
      <c r="D44" s="57" t="e">
        <f t="shared" si="6"/>
        <v>#REF!</v>
      </c>
      <c r="E44" s="57" t="e">
        <f t="shared" si="6"/>
        <v>#REF!</v>
      </c>
    </row>
    <row r="45" spans="1:5" s="36" customFormat="1" ht="12" customHeight="1" x14ac:dyDescent="0.2">
      <c r="A45" s="190">
        <v>2</v>
      </c>
      <c r="B45" s="57" t="e">
        <f t="shared" ref="B45:E45" si="7">B13*0.75+25</f>
        <v>#REF!</v>
      </c>
      <c r="C45" s="57" t="e">
        <f t="shared" si="7"/>
        <v>#REF!</v>
      </c>
      <c r="D45" s="57" t="e">
        <f t="shared" si="7"/>
        <v>#REF!</v>
      </c>
      <c r="E45" s="57" t="e">
        <f t="shared" si="7"/>
        <v>#REF!</v>
      </c>
    </row>
    <row r="46" spans="1:5" s="36" customFormat="1" ht="12" customHeight="1" x14ac:dyDescent="0.2">
      <c r="A46" s="43" t="s">
        <v>177</v>
      </c>
      <c r="B46" s="57"/>
      <c r="C46" s="57"/>
      <c r="D46" s="57"/>
      <c r="E46" s="57"/>
    </row>
    <row r="47" spans="1:5" s="36" customFormat="1" ht="12" customHeight="1" x14ac:dyDescent="0.2">
      <c r="A47" s="190">
        <v>1</v>
      </c>
      <c r="B47" s="57" t="e">
        <f t="shared" ref="B47:E47" si="8">B15*0.75+25</f>
        <v>#REF!</v>
      </c>
      <c r="C47" s="57" t="e">
        <f t="shared" si="8"/>
        <v>#REF!</v>
      </c>
      <c r="D47" s="57" t="e">
        <f t="shared" si="8"/>
        <v>#REF!</v>
      </c>
      <c r="E47" s="57" t="e">
        <f t="shared" si="8"/>
        <v>#REF!</v>
      </c>
    </row>
    <row r="48" spans="1:5" s="36" customFormat="1" ht="12" customHeight="1" x14ac:dyDescent="0.2">
      <c r="A48" s="190">
        <v>2</v>
      </c>
      <c r="B48" s="57" t="e">
        <f t="shared" ref="B48:E48" si="9">B16*0.75+25</f>
        <v>#REF!</v>
      </c>
      <c r="C48" s="57" t="e">
        <f t="shared" si="9"/>
        <v>#REF!</v>
      </c>
      <c r="D48" s="57" t="e">
        <f t="shared" si="9"/>
        <v>#REF!</v>
      </c>
      <c r="E48" s="57" t="e">
        <f t="shared" si="9"/>
        <v>#REF!</v>
      </c>
    </row>
    <row r="49" spans="1:5" s="36" customFormat="1" ht="12" customHeight="1" x14ac:dyDescent="0.2">
      <c r="A49" s="43" t="s">
        <v>178</v>
      </c>
      <c r="B49" s="57"/>
      <c r="C49" s="57"/>
      <c r="D49" s="57"/>
      <c r="E49" s="57"/>
    </row>
    <row r="50" spans="1:5" s="36" customFormat="1" ht="12" customHeight="1" x14ac:dyDescent="0.2">
      <c r="A50" s="190" t="s">
        <v>37</v>
      </c>
      <c r="B50" s="57" t="e">
        <f t="shared" ref="B50:E50" si="10">B18*0.75+25</f>
        <v>#REF!</v>
      </c>
      <c r="C50" s="57" t="e">
        <f t="shared" si="10"/>
        <v>#REF!</v>
      </c>
      <c r="D50" s="57" t="e">
        <f t="shared" si="10"/>
        <v>#REF!</v>
      </c>
      <c r="E50" s="57" t="e">
        <f t="shared" si="10"/>
        <v>#REF!</v>
      </c>
    </row>
    <row r="51" spans="1:5" s="36" customFormat="1" ht="12" customHeight="1" x14ac:dyDescent="0.2">
      <c r="A51" s="43" t="s">
        <v>179</v>
      </c>
      <c r="B51" s="57"/>
      <c r="C51" s="57"/>
      <c r="D51" s="57"/>
      <c r="E51" s="57"/>
    </row>
    <row r="52" spans="1:5" s="36" customFormat="1" ht="12" customHeight="1" x14ac:dyDescent="0.2">
      <c r="A52" s="190" t="s">
        <v>37</v>
      </c>
      <c r="B52" s="57" t="e">
        <f t="shared" ref="B52:E52" si="11">B20*0.75+25</f>
        <v>#REF!</v>
      </c>
      <c r="C52" s="57" t="e">
        <f t="shared" si="11"/>
        <v>#REF!</v>
      </c>
      <c r="D52" s="57" t="e">
        <f t="shared" si="11"/>
        <v>#REF!</v>
      </c>
      <c r="E52" s="57" t="e">
        <f t="shared" si="11"/>
        <v>#REF!</v>
      </c>
    </row>
    <row r="53" spans="1:5" s="36" customFormat="1" ht="12" customHeight="1" x14ac:dyDescent="0.2">
      <c r="A53" s="43" t="s">
        <v>180</v>
      </c>
      <c r="B53" s="57"/>
      <c r="C53" s="57"/>
      <c r="D53" s="57"/>
      <c r="E53" s="57"/>
    </row>
    <row r="54" spans="1:5" s="36" customFormat="1" ht="12" customHeight="1" x14ac:dyDescent="0.2">
      <c r="A54" s="52" t="s">
        <v>14</v>
      </c>
      <c r="B54" s="57" t="e">
        <f t="shared" ref="B54:E54" si="12">B22*0.75+25</f>
        <v>#REF!</v>
      </c>
      <c r="C54" s="57" t="e">
        <f t="shared" si="12"/>
        <v>#REF!</v>
      </c>
      <c r="D54" s="57" t="e">
        <f t="shared" si="12"/>
        <v>#REF!</v>
      </c>
      <c r="E54" s="57" t="e">
        <f t="shared" si="12"/>
        <v>#REF!</v>
      </c>
    </row>
    <row r="55" spans="1:5" s="36" customFormat="1" ht="12" customHeight="1" x14ac:dyDescent="0.2">
      <c r="A55" s="43" t="s">
        <v>181</v>
      </c>
      <c r="B55" s="57"/>
      <c r="C55" s="57"/>
      <c r="D55" s="57"/>
      <c r="E55" s="57"/>
    </row>
    <row r="56" spans="1:5" s="36" customFormat="1" ht="12" customHeight="1" x14ac:dyDescent="0.2">
      <c r="A56" s="52" t="s">
        <v>14</v>
      </c>
      <c r="B56" s="57" t="e">
        <f t="shared" ref="B56:E56" si="13">B24*0.75+25</f>
        <v>#REF!</v>
      </c>
      <c r="C56" s="57" t="e">
        <f t="shared" si="13"/>
        <v>#REF!</v>
      </c>
      <c r="D56" s="57" t="e">
        <f t="shared" si="13"/>
        <v>#REF!</v>
      </c>
      <c r="E56" s="57" t="e">
        <f t="shared" si="13"/>
        <v>#REF!</v>
      </c>
    </row>
    <row r="57" spans="1:5" s="36" customFormat="1" ht="12" customHeight="1" x14ac:dyDescent="0.2">
      <c r="A57" s="43" t="s">
        <v>182</v>
      </c>
      <c r="B57" s="57"/>
      <c r="C57" s="57"/>
      <c r="D57" s="57"/>
      <c r="E57" s="57"/>
    </row>
    <row r="58" spans="1:5" s="36" customFormat="1" ht="12" customHeight="1" x14ac:dyDescent="0.2">
      <c r="A58" s="190" t="s">
        <v>13</v>
      </c>
      <c r="B58" s="57" t="e">
        <f t="shared" ref="B58:E58" si="14">B26*0.75+25</f>
        <v>#REF!</v>
      </c>
      <c r="C58" s="57" t="e">
        <f t="shared" si="14"/>
        <v>#REF!</v>
      </c>
      <c r="D58" s="57" t="e">
        <f t="shared" si="14"/>
        <v>#REF!</v>
      </c>
      <c r="E58" s="57" t="e">
        <f t="shared" si="14"/>
        <v>#REF!</v>
      </c>
    </row>
    <row r="59" spans="1:5" s="36" customFormat="1" ht="12" customHeight="1" x14ac:dyDescent="0.2">
      <c r="A59" s="43" t="s">
        <v>183</v>
      </c>
      <c r="B59" s="57"/>
      <c r="C59" s="57"/>
      <c r="D59" s="57"/>
      <c r="E59" s="57"/>
    </row>
    <row r="60" spans="1:5" s="36" customFormat="1" ht="12" customHeight="1" x14ac:dyDescent="0.2">
      <c r="A60" s="190" t="s">
        <v>15</v>
      </c>
      <c r="B60" s="57" t="e">
        <f t="shared" ref="B60:E60" si="15">B28*0.75+25</f>
        <v>#REF!</v>
      </c>
      <c r="C60" s="57" t="e">
        <f t="shared" si="15"/>
        <v>#REF!</v>
      </c>
      <c r="D60" s="57" t="e">
        <f t="shared" si="15"/>
        <v>#REF!</v>
      </c>
      <c r="E60" s="57" t="e">
        <f t="shared" si="15"/>
        <v>#REF!</v>
      </c>
    </row>
    <row r="61" spans="1:5" s="36" customFormat="1" ht="12" customHeight="1" x14ac:dyDescent="0.2">
      <c r="A61" s="43" t="s">
        <v>72</v>
      </c>
      <c r="B61" s="57"/>
      <c r="C61" s="57"/>
      <c r="D61" s="57"/>
      <c r="E61" s="57"/>
    </row>
    <row r="62" spans="1:5" s="36" customFormat="1" ht="12" customHeight="1" x14ac:dyDescent="0.2">
      <c r="A62" s="52" t="s">
        <v>37</v>
      </c>
      <c r="B62" s="57" t="e">
        <f t="shared" ref="B62:E62" si="16">B30*0.75+25</f>
        <v>#REF!</v>
      </c>
      <c r="C62" s="57" t="e">
        <f t="shared" si="16"/>
        <v>#REF!</v>
      </c>
      <c r="D62" s="57" t="e">
        <f t="shared" si="16"/>
        <v>#REF!</v>
      </c>
      <c r="E62" s="57" t="e">
        <f t="shared" si="16"/>
        <v>#REF!</v>
      </c>
    </row>
    <row r="63" spans="1:5" s="36" customFormat="1" ht="12" customHeight="1" x14ac:dyDescent="0.2">
      <c r="A63" s="43" t="s">
        <v>184</v>
      </c>
      <c r="B63" s="57"/>
      <c r="C63" s="57"/>
      <c r="D63" s="57"/>
      <c r="E63" s="57"/>
    </row>
    <row r="64" spans="1:5" s="36" customFormat="1" ht="12" customHeight="1" x14ac:dyDescent="0.2">
      <c r="A64" s="52" t="s">
        <v>13</v>
      </c>
      <c r="B64" s="57" t="e">
        <f t="shared" ref="B64:E64" si="17">B32*0.75+25</f>
        <v>#REF!</v>
      </c>
      <c r="C64" s="57" t="e">
        <f t="shared" si="17"/>
        <v>#REF!</v>
      </c>
      <c r="D64" s="57" t="e">
        <f t="shared" si="17"/>
        <v>#REF!</v>
      </c>
      <c r="E64" s="57" t="e">
        <f t="shared" si="17"/>
        <v>#REF!</v>
      </c>
    </row>
    <row r="65" spans="1:1" s="36" customFormat="1" ht="12" customHeight="1" x14ac:dyDescent="0.2"/>
    <row r="66" spans="1:1" s="36" customFormat="1" ht="12" customHeight="1" x14ac:dyDescent="0.2">
      <c r="A66" s="288" t="s">
        <v>172</v>
      </c>
    </row>
    <row r="67" spans="1:1" s="36" customFormat="1" ht="12" customHeight="1" x14ac:dyDescent="0.2">
      <c r="A67" s="288"/>
    </row>
    <row r="69" spans="1:1" x14ac:dyDescent="0.2">
      <c r="A69" s="225" t="s">
        <v>83</v>
      </c>
    </row>
    <row r="70" spans="1:1" ht="24.75" customHeight="1" x14ac:dyDescent="0.2">
      <c r="A70" s="193" t="s">
        <v>224</v>
      </c>
    </row>
    <row r="71" spans="1:1" ht="24.75" customHeight="1" x14ac:dyDescent="0.2">
      <c r="A71" s="193" t="s">
        <v>225</v>
      </c>
    </row>
    <row r="72" spans="1:1" x14ac:dyDescent="0.2">
      <c r="A72" s="36"/>
    </row>
    <row r="73" spans="1:1" s="6" customFormat="1" ht="12.75" customHeight="1" x14ac:dyDescent="0.2">
      <c r="A73" s="178" t="s">
        <v>74</v>
      </c>
    </row>
    <row r="74" spans="1:1" s="6" customFormat="1" ht="12.75" customHeight="1" x14ac:dyDescent="0.2">
      <c r="A74" s="176" t="s">
        <v>75</v>
      </c>
    </row>
    <row r="75" spans="1:1" s="6" customFormat="1" ht="12.75" customHeight="1" x14ac:dyDescent="0.2">
      <c r="A75" s="177" t="s">
        <v>76</v>
      </c>
    </row>
    <row r="76" spans="1:1" s="6" customFormat="1" ht="12.75" customHeight="1" x14ac:dyDescent="0.2">
      <c r="A76" s="177" t="s">
        <v>77</v>
      </c>
    </row>
    <row r="77" spans="1:1" s="6" customFormat="1" ht="12.75" customHeight="1" x14ac:dyDescent="0.2">
      <c r="A77" s="177" t="s">
        <v>78</v>
      </c>
    </row>
    <row r="78" spans="1:1" s="6" customFormat="1" ht="23.25" customHeight="1" x14ac:dyDescent="0.2">
      <c r="A78" s="177" t="s">
        <v>79</v>
      </c>
    </row>
    <row r="79" spans="1:1" s="6" customFormat="1" ht="22.5" customHeight="1" x14ac:dyDescent="0.2">
      <c r="A79" s="180" t="s">
        <v>187</v>
      </c>
    </row>
    <row r="80" spans="1:1" x14ac:dyDescent="0.2">
      <c r="A80" s="33"/>
    </row>
    <row r="81" spans="1:1" x14ac:dyDescent="0.2">
      <c r="A81" s="175" t="s">
        <v>81</v>
      </c>
    </row>
    <row r="82" spans="1:1" ht="60" x14ac:dyDescent="0.2">
      <c r="A82" s="181" t="s">
        <v>223</v>
      </c>
    </row>
    <row r="84" spans="1:1" s="33" customFormat="1" x14ac:dyDescent="0.2"/>
    <row r="85" spans="1:1" s="33" customFormat="1" x14ac:dyDescent="0.2"/>
    <row r="86" spans="1:1" s="33" customFormat="1" x14ac:dyDescent="0.2"/>
    <row r="87" spans="1:1" s="33" customFormat="1" x14ac:dyDescent="0.2"/>
    <row r="88" spans="1:1" s="33" customFormat="1" x14ac:dyDescent="0.2"/>
    <row r="89" spans="1:1" s="33" customFormat="1" x14ac:dyDescent="0.2"/>
    <row r="90" spans="1:1" s="33" customFormat="1" x14ac:dyDescent="0.2"/>
    <row r="91" spans="1:1" s="33" customFormat="1" x14ac:dyDescent="0.2"/>
    <row r="92" spans="1:1" s="33" customFormat="1" x14ac:dyDescent="0.2"/>
    <row r="93" spans="1:1" s="33" customFormat="1" x14ac:dyDescent="0.2"/>
    <row r="94" spans="1:1" s="33" customFormat="1" x14ac:dyDescent="0.2"/>
    <row r="95" spans="1:1" s="33" customFormat="1" x14ac:dyDescent="0.2"/>
  </sheetData>
  <mergeCells count="1">
    <mergeCell ref="A66:A67"/>
  </mergeCells>
  <pageMargins left="0.75" right="0.75" top="1" bottom="1" header="0.5" footer="0.5"/>
  <pageSetup paperSize="9" orientation="portrait" horizontalDpi="4294967295" verticalDpi="4294967295"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showGridLines="0" zoomScaleNormal="100" workbookViewId="0">
      <pane xSplit="1" ySplit="4" topLeftCell="B5" activePane="bottomRight" state="frozen"/>
      <selection pane="topRight" activeCell="B1" sqref="B1"/>
      <selection pane="bottomLeft" activeCell="A3" sqref="A3"/>
      <selection pane="bottomRight" activeCell="D44" sqref="D44"/>
    </sheetView>
  </sheetViews>
  <sheetFormatPr defaultColWidth="9.5703125" defaultRowHeight="12.75" x14ac:dyDescent="0.2"/>
  <cols>
    <col min="1" max="1" width="58" style="32" customWidth="1"/>
    <col min="2" max="16384" width="9.5703125" style="32"/>
  </cols>
  <sheetData>
    <row r="1" spans="1:5" ht="19.5" customHeight="1" x14ac:dyDescent="0.2">
      <c r="A1" s="63" t="s">
        <v>61</v>
      </c>
    </row>
    <row r="2" spans="1:5" ht="19.5" hidden="1" customHeight="1" x14ac:dyDescent="0.2">
      <c r="A2" s="11" t="s">
        <v>16</v>
      </c>
    </row>
    <row r="3" spans="1:5" ht="23.25" hidden="1" customHeight="1" x14ac:dyDescent="0.2">
      <c r="A3" s="222" t="s">
        <v>62</v>
      </c>
      <c r="B3" s="109" t="e">
        <f>'BAR BB| Open rates'!#REF!</f>
        <v>#REF!</v>
      </c>
      <c r="C3" s="109" t="e">
        <f>'BAR BB| Open rates'!#REF!</f>
        <v>#REF!</v>
      </c>
      <c r="D3" s="109" t="e">
        <f>'BAR BB| Open rates'!#REF!</f>
        <v>#REF!</v>
      </c>
      <c r="E3" s="109" t="e">
        <f>'BAR BB| Open rates'!#REF!</f>
        <v>#REF!</v>
      </c>
    </row>
    <row r="4" spans="1:5" s="33" customFormat="1" ht="30" hidden="1" customHeight="1" x14ac:dyDescent="0.2">
      <c r="B4" s="109" t="e">
        <f>'BAR BB| Open rates'!#REF!</f>
        <v>#REF!</v>
      </c>
      <c r="C4" s="109" t="e">
        <f>'BAR BB| Open rates'!#REF!</f>
        <v>#REF!</v>
      </c>
      <c r="D4" s="109" t="e">
        <f>'BAR BB| Open rates'!#REF!</f>
        <v>#REF!</v>
      </c>
      <c r="E4" s="109" t="e">
        <f>'BAR BB| Open rates'!#REF!</f>
        <v>#REF!</v>
      </c>
    </row>
    <row r="5" spans="1:5" s="36" customFormat="1" ht="12" hidden="1" customHeight="1" x14ac:dyDescent="0.2">
      <c r="A5" s="191" t="s">
        <v>63</v>
      </c>
    </row>
    <row r="6" spans="1:5" s="36" customFormat="1" ht="12" hidden="1" customHeight="1" x14ac:dyDescent="0.2">
      <c r="A6" s="52">
        <v>1</v>
      </c>
      <c r="B6" s="43" t="e">
        <f>'BAR BB| Open rates'!#REF!</f>
        <v>#REF!</v>
      </c>
      <c r="C6" s="43" t="e">
        <f>'BAR BB| Open rates'!#REF!</f>
        <v>#REF!</v>
      </c>
      <c r="D6" s="43" t="e">
        <f>'BAR BB| Open rates'!#REF!</f>
        <v>#REF!</v>
      </c>
      <c r="E6" s="43" t="e">
        <f>'BAR BB| Open rates'!#REF!</f>
        <v>#REF!</v>
      </c>
    </row>
    <row r="7" spans="1:5" s="36" customFormat="1" ht="12" hidden="1" customHeight="1" x14ac:dyDescent="0.2">
      <c r="A7" s="52">
        <v>2</v>
      </c>
      <c r="B7" s="43" t="e">
        <f>'BAR BB| Open rates'!#REF!</f>
        <v>#REF!</v>
      </c>
      <c r="C7" s="43" t="e">
        <f>'BAR BB| Open rates'!#REF!</f>
        <v>#REF!</v>
      </c>
      <c r="D7" s="43" t="e">
        <f>'BAR BB| Open rates'!#REF!</f>
        <v>#REF!</v>
      </c>
      <c r="E7" s="43" t="e">
        <f>'BAR BB| Open rates'!#REF!</f>
        <v>#REF!</v>
      </c>
    </row>
    <row r="8" spans="1:5" s="36" customFormat="1" ht="12" hidden="1" customHeight="1" x14ac:dyDescent="0.2">
      <c r="A8" s="43" t="s">
        <v>175</v>
      </c>
      <c r="B8" s="43"/>
      <c r="C8" s="43"/>
      <c r="D8" s="43"/>
      <c r="E8" s="43"/>
    </row>
    <row r="9" spans="1:5" s="36" customFormat="1" ht="12" hidden="1" customHeight="1" x14ac:dyDescent="0.2">
      <c r="A9" s="52">
        <v>1</v>
      </c>
      <c r="B9" s="43" t="e">
        <f>'BAR BB| Open rates'!#REF!</f>
        <v>#REF!</v>
      </c>
      <c r="C9" s="43" t="e">
        <f>'BAR BB| Open rates'!#REF!</f>
        <v>#REF!</v>
      </c>
      <c r="D9" s="43" t="e">
        <f>'BAR BB| Open rates'!#REF!</f>
        <v>#REF!</v>
      </c>
      <c r="E9" s="43" t="e">
        <f>'BAR BB| Open rates'!#REF!</f>
        <v>#REF!</v>
      </c>
    </row>
    <row r="10" spans="1:5" s="36" customFormat="1" ht="12" hidden="1" customHeight="1" x14ac:dyDescent="0.2">
      <c r="A10" s="52">
        <v>2</v>
      </c>
      <c r="B10" s="43" t="e">
        <f>'BAR BB| Open rates'!#REF!</f>
        <v>#REF!</v>
      </c>
      <c r="C10" s="43" t="e">
        <f>'BAR BB| Open rates'!#REF!</f>
        <v>#REF!</v>
      </c>
      <c r="D10" s="43" t="e">
        <f>'BAR BB| Open rates'!#REF!</f>
        <v>#REF!</v>
      </c>
      <c r="E10" s="43" t="e">
        <f>'BAR BB| Open rates'!#REF!</f>
        <v>#REF!</v>
      </c>
    </row>
    <row r="11" spans="1:5" s="36" customFormat="1" ht="12" hidden="1" customHeight="1" x14ac:dyDescent="0.2">
      <c r="A11" s="43" t="s">
        <v>176</v>
      </c>
      <c r="B11" s="43"/>
      <c r="C11" s="43"/>
      <c r="D11" s="43"/>
      <c r="E11" s="43"/>
    </row>
    <row r="12" spans="1:5" s="36" customFormat="1" ht="12" hidden="1" customHeight="1" x14ac:dyDescent="0.2">
      <c r="A12" s="190">
        <v>1</v>
      </c>
      <c r="B12" s="43" t="e">
        <f>'BAR BB| Open rates'!#REF!</f>
        <v>#REF!</v>
      </c>
      <c r="C12" s="43" t="e">
        <f>'BAR BB| Open rates'!#REF!</f>
        <v>#REF!</v>
      </c>
      <c r="D12" s="43" t="e">
        <f>'BAR BB| Open rates'!#REF!</f>
        <v>#REF!</v>
      </c>
      <c r="E12" s="43" t="e">
        <f>'BAR BB| Open rates'!#REF!</f>
        <v>#REF!</v>
      </c>
    </row>
    <row r="13" spans="1:5" s="36" customFormat="1" ht="12" hidden="1" customHeight="1" x14ac:dyDescent="0.2">
      <c r="A13" s="190">
        <v>2</v>
      </c>
      <c r="B13" s="43" t="e">
        <f>'BAR BB| Open rates'!#REF!</f>
        <v>#REF!</v>
      </c>
      <c r="C13" s="43" t="e">
        <f>'BAR BB| Open rates'!#REF!</f>
        <v>#REF!</v>
      </c>
      <c r="D13" s="43" t="e">
        <f>'BAR BB| Open rates'!#REF!</f>
        <v>#REF!</v>
      </c>
      <c r="E13" s="43" t="e">
        <f>'BAR BB| Open rates'!#REF!</f>
        <v>#REF!</v>
      </c>
    </row>
    <row r="14" spans="1:5" s="36" customFormat="1" ht="12" hidden="1" customHeight="1" x14ac:dyDescent="0.2">
      <c r="A14" s="43" t="s">
        <v>177</v>
      </c>
      <c r="B14" s="43"/>
      <c r="C14" s="43"/>
      <c r="D14" s="43"/>
      <c r="E14" s="43"/>
    </row>
    <row r="15" spans="1:5" s="36" customFormat="1" ht="12" hidden="1" customHeight="1" x14ac:dyDescent="0.2">
      <c r="A15" s="190">
        <v>1</v>
      </c>
      <c r="B15" s="43" t="e">
        <f>'BAR BB| Open rates'!#REF!</f>
        <v>#REF!</v>
      </c>
      <c r="C15" s="43" t="e">
        <f>'BAR BB| Open rates'!#REF!</f>
        <v>#REF!</v>
      </c>
      <c r="D15" s="43" t="e">
        <f>'BAR BB| Open rates'!#REF!</f>
        <v>#REF!</v>
      </c>
      <c r="E15" s="43" t="e">
        <f>'BAR BB| Open rates'!#REF!</f>
        <v>#REF!</v>
      </c>
    </row>
    <row r="16" spans="1:5" s="36" customFormat="1" ht="12" hidden="1" customHeight="1" x14ac:dyDescent="0.2">
      <c r="A16" s="190">
        <v>2</v>
      </c>
      <c r="B16" s="43" t="e">
        <f>'BAR BB| Open rates'!#REF!</f>
        <v>#REF!</v>
      </c>
      <c r="C16" s="43" t="e">
        <f>'BAR BB| Open rates'!#REF!</f>
        <v>#REF!</v>
      </c>
      <c r="D16" s="43" t="e">
        <f>'BAR BB| Open rates'!#REF!</f>
        <v>#REF!</v>
      </c>
      <c r="E16" s="43" t="e">
        <f>'BAR BB| Open rates'!#REF!</f>
        <v>#REF!</v>
      </c>
    </row>
    <row r="17" spans="1:5" s="36" customFormat="1" ht="12" hidden="1" customHeight="1" x14ac:dyDescent="0.2">
      <c r="A17" s="43" t="s">
        <v>178</v>
      </c>
      <c r="B17" s="43"/>
      <c r="C17" s="43"/>
      <c r="D17" s="43"/>
      <c r="E17" s="43"/>
    </row>
    <row r="18" spans="1:5" s="36" customFormat="1" ht="12" hidden="1" customHeight="1" x14ac:dyDescent="0.2">
      <c r="A18" s="190" t="s">
        <v>37</v>
      </c>
      <c r="B18" s="43" t="e">
        <f>'BAR BB| Open rates'!#REF!</f>
        <v>#REF!</v>
      </c>
      <c r="C18" s="43" t="e">
        <f>'BAR BB| Open rates'!#REF!</f>
        <v>#REF!</v>
      </c>
      <c r="D18" s="43" t="e">
        <f>'BAR BB| Open rates'!#REF!</f>
        <v>#REF!</v>
      </c>
      <c r="E18" s="43" t="e">
        <f>'BAR BB| Open rates'!#REF!</f>
        <v>#REF!</v>
      </c>
    </row>
    <row r="19" spans="1:5" s="36" customFormat="1" ht="12" hidden="1" customHeight="1" x14ac:dyDescent="0.2">
      <c r="A19" s="43" t="s">
        <v>179</v>
      </c>
      <c r="B19" s="43"/>
      <c r="C19" s="43"/>
      <c r="D19" s="43"/>
      <c r="E19" s="43"/>
    </row>
    <row r="20" spans="1:5" s="36" customFormat="1" ht="12" hidden="1" customHeight="1" x14ac:dyDescent="0.2">
      <c r="A20" s="190" t="s">
        <v>37</v>
      </c>
      <c r="B20" s="43" t="e">
        <f>'BAR BB| Open rates'!#REF!</f>
        <v>#REF!</v>
      </c>
      <c r="C20" s="43" t="e">
        <f>'BAR BB| Open rates'!#REF!</f>
        <v>#REF!</v>
      </c>
      <c r="D20" s="43" t="e">
        <f>'BAR BB| Open rates'!#REF!</f>
        <v>#REF!</v>
      </c>
      <c r="E20" s="43" t="e">
        <f>'BAR BB| Open rates'!#REF!</f>
        <v>#REF!</v>
      </c>
    </row>
    <row r="21" spans="1:5" s="36" customFormat="1" ht="12" hidden="1" customHeight="1" x14ac:dyDescent="0.2">
      <c r="A21" s="43" t="s">
        <v>180</v>
      </c>
      <c r="B21" s="43"/>
      <c r="C21" s="43"/>
      <c r="D21" s="43"/>
      <c r="E21" s="43"/>
    </row>
    <row r="22" spans="1:5" s="36" customFormat="1" ht="12" hidden="1" customHeight="1" x14ac:dyDescent="0.2">
      <c r="A22" s="52" t="s">
        <v>14</v>
      </c>
      <c r="B22" s="43" t="e">
        <f>'BAR BB| Open rates'!#REF!</f>
        <v>#REF!</v>
      </c>
      <c r="C22" s="43" t="e">
        <f>'BAR BB| Open rates'!#REF!</f>
        <v>#REF!</v>
      </c>
      <c r="D22" s="43" t="e">
        <f>'BAR BB| Open rates'!#REF!</f>
        <v>#REF!</v>
      </c>
      <c r="E22" s="43" t="e">
        <f>'BAR BB| Open rates'!#REF!</f>
        <v>#REF!</v>
      </c>
    </row>
    <row r="23" spans="1:5" s="36" customFormat="1" ht="12" hidden="1" customHeight="1" x14ac:dyDescent="0.2">
      <c r="A23" s="43" t="s">
        <v>181</v>
      </c>
      <c r="B23" s="43"/>
      <c r="C23" s="43"/>
      <c r="D23" s="43"/>
      <c r="E23" s="43"/>
    </row>
    <row r="24" spans="1:5" s="36" customFormat="1" ht="12" hidden="1" customHeight="1" x14ac:dyDescent="0.2">
      <c r="A24" s="52" t="s">
        <v>14</v>
      </c>
      <c r="B24" s="43" t="e">
        <f>'BAR BB| Open rates'!#REF!</f>
        <v>#REF!</v>
      </c>
      <c r="C24" s="43" t="e">
        <f>'BAR BB| Open rates'!#REF!</f>
        <v>#REF!</v>
      </c>
      <c r="D24" s="43" t="e">
        <f>'BAR BB| Open rates'!#REF!</f>
        <v>#REF!</v>
      </c>
      <c r="E24" s="43" t="e">
        <f>'BAR BB| Open rates'!#REF!</f>
        <v>#REF!</v>
      </c>
    </row>
    <row r="25" spans="1:5" s="36" customFormat="1" ht="12" hidden="1" customHeight="1" x14ac:dyDescent="0.2">
      <c r="A25" s="43" t="s">
        <v>182</v>
      </c>
      <c r="B25" s="43"/>
      <c r="C25" s="43"/>
      <c r="D25" s="43"/>
      <c r="E25" s="43"/>
    </row>
    <row r="26" spans="1:5" s="36" customFormat="1" ht="12" hidden="1" customHeight="1" x14ac:dyDescent="0.2">
      <c r="A26" s="190" t="s">
        <v>13</v>
      </c>
      <c r="B26" s="43" t="e">
        <f>'BAR BB| Open rates'!#REF!</f>
        <v>#REF!</v>
      </c>
      <c r="C26" s="43" t="e">
        <f>'BAR BB| Open rates'!#REF!</f>
        <v>#REF!</v>
      </c>
      <c r="D26" s="43" t="e">
        <f>'BAR BB| Open rates'!#REF!</f>
        <v>#REF!</v>
      </c>
      <c r="E26" s="43" t="e">
        <f>'BAR BB| Open rates'!#REF!</f>
        <v>#REF!</v>
      </c>
    </row>
    <row r="27" spans="1:5" s="36" customFormat="1" ht="12" hidden="1" customHeight="1" x14ac:dyDescent="0.2">
      <c r="A27" s="43" t="s">
        <v>183</v>
      </c>
      <c r="B27" s="43"/>
      <c r="C27" s="43"/>
      <c r="D27" s="43"/>
      <c r="E27" s="43"/>
    </row>
    <row r="28" spans="1:5" s="36" customFormat="1" ht="12" hidden="1" customHeight="1" x14ac:dyDescent="0.2">
      <c r="A28" s="190" t="s">
        <v>15</v>
      </c>
      <c r="B28" s="43" t="e">
        <f>'BAR BB| Open rates'!#REF!</f>
        <v>#REF!</v>
      </c>
      <c r="C28" s="43" t="e">
        <f>'BAR BB| Open rates'!#REF!</f>
        <v>#REF!</v>
      </c>
      <c r="D28" s="43" t="e">
        <f>'BAR BB| Open rates'!#REF!</f>
        <v>#REF!</v>
      </c>
      <c r="E28" s="43" t="e">
        <f>'BAR BB| Open rates'!#REF!</f>
        <v>#REF!</v>
      </c>
    </row>
    <row r="29" spans="1:5" s="36" customFormat="1" ht="12" hidden="1" customHeight="1" x14ac:dyDescent="0.2">
      <c r="A29" s="43" t="s">
        <v>72</v>
      </c>
      <c r="B29" s="43"/>
      <c r="C29" s="43"/>
      <c r="D29" s="43"/>
      <c r="E29" s="43"/>
    </row>
    <row r="30" spans="1:5" s="33" customFormat="1" ht="11.25" hidden="1" customHeight="1" x14ac:dyDescent="0.2">
      <c r="A30" s="52" t="s">
        <v>37</v>
      </c>
      <c r="B30" s="43" t="e">
        <f>'BAR BB| Open rates'!#REF!</f>
        <v>#REF!</v>
      </c>
      <c r="C30" s="43" t="e">
        <f>'BAR BB| Open rates'!#REF!</f>
        <v>#REF!</v>
      </c>
      <c r="D30" s="43" t="e">
        <f>'BAR BB| Open rates'!#REF!</f>
        <v>#REF!</v>
      </c>
      <c r="E30" s="43" t="e">
        <f>'BAR BB| Open rates'!#REF!</f>
        <v>#REF!</v>
      </c>
    </row>
    <row r="31" spans="1:5" ht="12.75" hidden="1" customHeight="1" x14ac:dyDescent="0.2">
      <c r="A31" s="43" t="s">
        <v>184</v>
      </c>
      <c r="B31" s="43"/>
      <c r="C31" s="43"/>
      <c r="D31" s="43"/>
      <c r="E31" s="43"/>
    </row>
    <row r="32" spans="1:5" s="33" customFormat="1" ht="11.25" hidden="1" customHeight="1" x14ac:dyDescent="0.2">
      <c r="A32" s="52" t="s">
        <v>13</v>
      </c>
      <c r="B32" s="43" t="e">
        <f>'BAR BB| Open rates'!#REF!</f>
        <v>#REF!</v>
      </c>
      <c r="C32" s="43" t="e">
        <f>'BAR BB| Open rates'!#REF!</f>
        <v>#REF!</v>
      </c>
      <c r="D32" s="43" t="e">
        <f>'BAR BB| Open rates'!#REF!</f>
        <v>#REF!</v>
      </c>
      <c r="E32" s="43" t="e">
        <f>'BAR BB| Open rates'!#REF!</f>
        <v>#REF!</v>
      </c>
    </row>
    <row r="33" spans="1:5" s="33" customFormat="1" ht="11.25" hidden="1" customHeight="1" x14ac:dyDescent="0.2">
      <c r="A33" s="90"/>
      <c r="B33" s="165"/>
      <c r="C33" s="165"/>
      <c r="D33" s="165"/>
      <c r="E33" s="165"/>
    </row>
    <row r="34" spans="1:5" s="33" customFormat="1" ht="26.25" customHeight="1" x14ac:dyDescent="0.2">
      <c r="A34" s="11" t="s">
        <v>226</v>
      </c>
      <c r="B34" s="223"/>
      <c r="C34" s="223"/>
      <c r="D34" s="223"/>
      <c r="E34" s="223"/>
    </row>
    <row r="35" spans="1:5" s="33" customFormat="1" ht="26.25" customHeight="1" x14ac:dyDescent="0.2">
      <c r="A35" s="224" t="s">
        <v>62</v>
      </c>
      <c r="B35" s="109" t="e">
        <f t="shared" ref="B35:E35" si="0">B3</f>
        <v>#REF!</v>
      </c>
      <c r="C35" s="109" t="e">
        <f t="shared" si="0"/>
        <v>#REF!</v>
      </c>
      <c r="D35" s="109" t="e">
        <f t="shared" si="0"/>
        <v>#REF!</v>
      </c>
      <c r="E35" s="109" t="e">
        <f t="shared" si="0"/>
        <v>#REF!</v>
      </c>
    </row>
    <row r="36" spans="1:5" s="33" customFormat="1" ht="26.25" customHeight="1" x14ac:dyDescent="0.2">
      <c r="A36" s="224"/>
      <c r="B36" s="109" t="e">
        <f t="shared" ref="B36:E36" si="1">B4</f>
        <v>#REF!</v>
      </c>
      <c r="C36" s="109" t="e">
        <f t="shared" si="1"/>
        <v>#REF!</v>
      </c>
      <c r="D36" s="109" t="e">
        <f t="shared" si="1"/>
        <v>#REF!</v>
      </c>
      <c r="E36" s="109" t="e">
        <f t="shared" si="1"/>
        <v>#REF!</v>
      </c>
    </row>
    <row r="37" spans="1:5" s="36" customFormat="1" ht="12" customHeight="1" x14ac:dyDescent="0.2">
      <c r="A37" s="191" t="s">
        <v>63</v>
      </c>
    </row>
    <row r="38" spans="1:5" s="36" customFormat="1" ht="12" customHeight="1" x14ac:dyDescent="0.2">
      <c r="A38" s="52">
        <v>1</v>
      </c>
      <c r="B38" s="57" t="e">
        <f t="shared" ref="B38:E38" si="2">B6*0.88</f>
        <v>#REF!</v>
      </c>
      <c r="C38" s="57" t="e">
        <f t="shared" si="2"/>
        <v>#REF!</v>
      </c>
      <c r="D38" s="57" t="e">
        <f t="shared" si="2"/>
        <v>#REF!</v>
      </c>
      <c r="E38" s="57" t="e">
        <f t="shared" si="2"/>
        <v>#REF!</v>
      </c>
    </row>
    <row r="39" spans="1:5" s="36" customFormat="1" ht="12" customHeight="1" x14ac:dyDescent="0.2">
      <c r="A39" s="52">
        <v>2</v>
      </c>
      <c r="B39" s="57" t="e">
        <f t="shared" ref="B39:E39" si="3">B7*0.88</f>
        <v>#REF!</v>
      </c>
      <c r="C39" s="57" t="e">
        <f t="shared" si="3"/>
        <v>#REF!</v>
      </c>
      <c r="D39" s="57" t="e">
        <f t="shared" si="3"/>
        <v>#REF!</v>
      </c>
      <c r="E39" s="57" t="e">
        <f t="shared" si="3"/>
        <v>#REF!</v>
      </c>
    </row>
    <row r="40" spans="1:5" s="36" customFormat="1" ht="12" customHeight="1" x14ac:dyDescent="0.2">
      <c r="A40" s="43" t="s">
        <v>175</v>
      </c>
      <c r="B40" s="57"/>
      <c r="C40" s="57"/>
      <c r="D40" s="57"/>
      <c r="E40" s="57"/>
    </row>
    <row r="41" spans="1:5" s="36" customFormat="1" ht="12" customHeight="1" x14ac:dyDescent="0.2">
      <c r="A41" s="52">
        <v>1</v>
      </c>
      <c r="B41" s="57" t="e">
        <f t="shared" ref="B41:E41" si="4">B9*0.88</f>
        <v>#REF!</v>
      </c>
      <c r="C41" s="57" t="e">
        <f t="shared" si="4"/>
        <v>#REF!</v>
      </c>
      <c r="D41" s="57" t="e">
        <f t="shared" si="4"/>
        <v>#REF!</v>
      </c>
      <c r="E41" s="57" t="e">
        <f t="shared" si="4"/>
        <v>#REF!</v>
      </c>
    </row>
    <row r="42" spans="1:5" s="36" customFormat="1" ht="12" customHeight="1" x14ac:dyDescent="0.2">
      <c r="A42" s="52">
        <v>2</v>
      </c>
      <c r="B42" s="57" t="e">
        <f t="shared" ref="B42:E42" si="5">B10*0.88</f>
        <v>#REF!</v>
      </c>
      <c r="C42" s="57" t="e">
        <f t="shared" si="5"/>
        <v>#REF!</v>
      </c>
      <c r="D42" s="57" t="e">
        <f t="shared" si="5"/>
        <v>#REF!</v>
      </c>
      <c r="E42" s="57" t="e">
        <f t="shared" si="5"/>
        <v>#REF!</v>
      </c>
    </row>
    <row r="43" spans="1:5" s="36" customFormat="1" ht="12" customHeight="1" x14ac:dyDescent="0.2">
      <c r="A43" s="43" t="s">
        <v>176</v>
      </c>
      <c r="B43" s="57"/>
      <c r="C43" s="57"/>
      <c r="D43" s="57"/>
      <c r="E43" s="57"/>
    </row>
    <row r="44" spans="1:5" s="36" customFormat="1" ht="12" customHeight="1" x14ac:dyDescent="0.2">
      <c r="A44" s="190">
        <v>1</v>
      </c>
      <c r="B44" s="57" t="e">
        <f t="shared" ref="B44:E44" si="6">B12*0.88</f>
        <v>#REF!</v>
      </c>
      <c r="C44" s="57" t="e">
        <f t="shared" si="6"/>
        <v>#REF!</v>
      </c>
      <c r="D44" s="57" t="e">
        <f t="shared" si="6"/>
        <v>#REF!</v>
      </c>
      <c r="E44" s="57" t="e">
        <f t="shared" si="6"/>
        <v>#REF!</v>
      </c>
    </row>
    <row r="45" spans="1:5" s="36" customFormat="1" ht="12" customHeight="1" x14ac:dyDescent="0.2">
      <c r="A45" s="190">
        <v>2</v>
      </c>
      <c r="B45" s="57" t="e">
        <f t="shared" ref="B45:E45" si="7">B13*0.88</f>
        <v>#REF!</v>
      </c>
      <c r="C45" s="57" t="e">
        <f t="shared" si="7"/>
        <v>#REF!</v>
      </c>
      <c r="D45" s="57" t="e">
        <f t="shared" si="7"/>
        <v>#REF!</v>
      </c>
      <c r="E45" s="57" t="e">
        <f t="shared" si="7"/>
        <v>#REF!</v>
      </c>
    </row>
    <row r="46" spans="1:5" s="36" customFormat="1" ht="12" customHeight="1" x14ac:dyDescent="0.2">
      <c r="A46" s="43" t="s">
        <v>177</v>
      </c>
      <c r="B46" s="57"/>
      <c r="C46" s="57"/>
      <c r="D46" s="57"/>
      <c r="E46" s="57"/>
    </row>
    <row r="47" spans="1:5" s="36" customFormat="1" ht="12" customHeight="1" x14ac:dyDescent="0.2">
      <c r="A47" s="190">
        <v>1</v>
      </c>
      <c r="B47" s="57" t="e">
        <f t="shared" ref="B47:E47" si="8">B15*0.88</f>
        <v>#REF!</v>
      </c>
      <c r="C47" s="57" t="e">
        <f t="shared" si="8"/>
        <v>#REF!</v>
      </c>
      <c r="D47" s="57" t="e">
        <f t="shared" si="8"/>
        <v>#REF!</v>
      </c>
      <c r="E47" s="57" t="e">
        <f t="shared" si="8"/>
        <v>#REF!</v>
      </c>
    </row>
    <row r="48" spans="1:5" s="36" customFormat="1" ht="12" customHeight="1" x14ac:dyDescent="0.2">
      <c r="A48" s="190">
        <v>2</v>
      </c>
      <c r="B48" s="57" t="e">
        <f t="shared" ref="B48:E48" si="9">B16*0.88</f>
        <v>#REF!</v>
      </c>
      <c r="C48" s="57" t="e">
        <f t="shared" si="9"/>
        <v>#REF!</v>
      </c>
      <c r="D48" s="57" t="e">
        <f t="shared" si="9"/>
        <v>#REF!</v>
      </c>
      <c r="E48" s="57" t="e">
        <f t="shared" si="9"/>
        <v>#REF!</v>
      </c>
    </row>
    <row r="49" spans="1:5" s="36" customFormat="1" ht="12" customHeight="1" x14ac:dyDescent="0.2">
      <c r="A49" s="43" t="s">
        <v>178</v>
      </c>
      <c r="B49" s="57"/>
      <c r="C49" s="57"/>
      <c r="D49" s="57"/>
      <c r="E49" s="57"/>
    </row>
    <row r="50" spans="1:5" s="36" customFormat="1" ht="12" customHeight="1" x14ac:dyDescent="0.2">
      <c r="A50" s="190" t="s">
        <v>37</v>
      </c>
      <c r="B50" s="57" t="e">
        <f t="shared" ref="B50:E50" si="10">B18*0.88</f>
        <v>#REF!</v>
      </c>
      <c r="C50" s="57" t="e">
        <f t="shared" si="10"/>
        <v>#REF!</v>
      </c>
      <c r="D50" s="57" t="e">
        <f t="shared" si="10"/>
        <v>#REF!</v>
      </c>
      <c r="E50" s="57" t="e">
        <f t="shared" si="10"/>
        <v>#REF!</v>
      </c>
    </row>
    <row r="51" spans="1:5" s="36" customFormat="1" ht="12" customHeight="1" x14ac:dyDescent="0.2">
      <c r="A51" s="43" t="s">
        <v>179</v>
      </c>
      <c r="B51" s="57"/>
      <c r="C51" s="57"/>
      <c r="D51" s="57"/>
      <c r="E51" s="57"/>
    </row>
    <row r="52" spans="1:5" s="36" customFormat="1" ht="12" customHeight="1" x14ac:dyDescent="0.2">
      <c r="A52" s="190" t="s">
        <v>37</v>
      </c>
      <c r="B52" s="57" t="e">
        <f t="shared" ref="B52:E52" si="11">B20*0.88</f>
        <v>#REF!</v>
      </c>
      <c r="C52" s="57" t="e">
        <f t="shared" si="11"/>
        <v>#REF!</v>
      </c>
      <c r="D52" s="57" t="e">
        <f t="shared" si="11"/>
        <v>#REF!</v>
      </c>
      <c r="E52" s="57" t="e">
        <f t="shared" si="11"/>
        <v>#REF!</v>
      </c>
    </row>
    <row r="53" spans="1:5" s="36" customFormat="1" ht="12" customHeight="1" x14ac:dyDescent="0.2">
      <c r="A53" s="43" t="s">
        <v>180</v>
      </c>
      <c r="B53" s="57"/>
      <c r="C53" s="57"/>
      <c r="D53" s="57"/>
      <c r="E53" s="57"/>
    </row>
    <row r="54" spans="1:5" s="36" customFormat="1" ht="12" customHeight="1" x14ac:dyDescent="0.2">
      <c r="A54" s="52" t="s">
        <v>14</v>
      </c>
      <c r="B54" s="57" t="e">
        <f t="shared" ref="B54:E54" si="12">B22*0.88</f>
        <v>#REF!</v>
      </c>
      <c r="C54" s="57" t="e">
        <f t="shared" si="12"/>
        <v>#REF!</v>
      </c>
      <c r="D54" s="57" t="e">
        <f t="shared" si="12"/>
        <v>#REF!</v>
      </c>
      <c r="E54" s="57" t="e">
        <f t="shared" si="12"/>
        <v>#REF!</v>
      </c>
    </row>
    <row r="55" spans="1:5" s="36" customFormat="1" ht="12" customHeight="1" x14ac:dyDescent="0.2">
      <c r="A55" s="43" t="s">
        <v>181</v>
      </c>
      <c r="B55" s="57"/>
      <c r="C55" s="57"/>
      <c r="D55" s="57"/>
      <c r="E55" s="57"/>
    </row>
    <row r="56" spans="1:5" s="36" customFormat="1" ht="12" customHeight="1" x14ac:dyDescent="0.2">
      <c r="A56" s="52" t="s">
        <v>14</v>
      </c>
      <c r="B56" s="57" t="e">
        <f t="shared" ref="B56:E56" si="13">B24*0.88</f>
        <v>#REF!</v>
      </c>
      <c r="C56" s="57" t="e">
        <f t="shared" si="13"/>
        <v>#REF!</v>
      </c>
      <c r="D56" s="57" t="e">
        <f t="shared" si="13"/>
        <v>#REF!</v>
      </c>
      <c r="E56" s="57" t="e">
        <f t="shared" si="13"/>
        <v>#REF!</v>
      </c>
    </row>
    <row r="57" spans="1:5" s="36" customFormat="1" ht="12" customHeight="1" x14ac:dyDescent="0.2">
      <c r="A57" s="43" t="s">
        <v>182</v>
      </c>
      <c r="B57" s="57"/>
      <c r="C57" s="57"/>
      <c r="D57" s="57"/>
      <c r="E57" s="57"/>
    </row>
    <row r="58" spans="1:5" s="36" customFormat="1" ht="12" customHeight="1" x14ac:dyDescent="0.2">
      <c r="A58" s="190" t="s">
        <v>13</v>
      </c>
      <c r="B58" s="57" t="e">
        <f t="shared" ref="B58:E58" si="14">B26*0.88</f>
        <v>#REF!</v>
      </c>
      <c r="C58" s="57" t="e">
        <f t="shared" si="14"/>
        <v>#REF!</v>
      </c>
      <c r="D58" s="57" t="e">
        <f t="shared" si="14"/>
        <v>#REF!</v>
      </c>
      <c r="E58" s="57" t="e">
        <f t="shared" si="14"/>
        <v>#REF!</v>
      </c>
    </row>
    <row r="59" spans="1:5" s="36" customFormat="1" ht="12" customHeight="1" x14ac:dyDescent="0.2">
      <c r="A59" s="43" t="s">
        <v>183</v>
      </c>
      <c r="B59" s="57"/>
      <c r="C59" s="57"/>
      <c r="D59" s="57"/>
      <c r="E59" s="57"/>
    </row>
    <row r="60" spans="1:5" s="36" customFormat="1" ht="12" customHeight="1" x14ac:dyDescent="0.2">
      <c r="A60" s="190" t="s">
        <v>15</v>
      </c>
      <c r="B60" s="57" t="e">
        <f t="shared" ref="B60:E60" si="15">B28*0.88</f>
        <v>#REF!</v>
      </c>
      <c r="C60" s="57" t="e">
        <f t="shared" si="15"/>
        <v>#REF!</v>
      </c>
      <c r="D60" s="57" t="e">
        <f t="shared" si="15"/>
        <v>#REF!</v>
      </c>
      <c r="E60" s="57" t="e">
        <f t="shared" si="15"/>
        <v>#REF!</v>
      </c>
    </row>
    <row r="61" spans="1:5" s="36" customFormat="1" ht="12" customHeight="1" x14ac:dyDescent="0.2">
      <c r="A61" s="43" t="s">
        <v>72</v>
      </c>
      <c r="B61" s="57"/>
      <c r="C61" s="57"/>
      <c r="D61" s="57"/>
      <c r="E61" s="57"/>
    </row>
    <row r="62" spans="1:5" s="36" customFormat="1" ht="12" customHeight="1" x14ac:dyDescent="0.2">
      <c r="A62" s="52" t="s">
        <v>37</v>
      </c>
      <c r="B62" s="57" t="e">
        <f t="shared" ref="B62:E62" si="16">B30*0.88</f>
        <v>#REF!</v>
      </c>
      <c r="C62" s="57" t="e">
        <f t="shared" si="16"/>
        <v>#REF!</v>
      </c>
      <c r="D62" s="57" t="e">
        <f t="shared" si="16"/>
        <v>#REF!</v>
      </c>
      <c r="E62" s="57" t="e">
        <f t="shared" si="16"/>
        <v>#REF!</v>
      </c>
    </row>
    <row r="63" spans="1:5" s="36" customFormat="1" ht="12" customHeight="1" x14ac:dyDescent="0.2">
      <c r="A63" s="43" t="s">
        <v>184</v>
      </c>
      <c r="B63" s="57"/>
      <c r="C63" s="57"/>
      <c r="D63" s="57"/>
      <c r="E63" s="57"/>
    </row>
    <row r="64" spans="1:5" s="36" customFormat="1" ht="12" customHeight="1" x14ac:dyDescent="0.2">
      <c r="A64" s="52" t="s">
        <v>13</v>
      </c>
      <c r="B64" s="57" t="e">
        <f t="shared" ref="B64:E64" si="17">B32*0.88</f>
        <v>#REF!</v>
      </c>
      <c r="C64" s="57" t="e">
        <f t="shared" si="17"/>
        <v>#REF!</v>
      </c>
      <c r="D64" s="57" t="e">
        <f t="shared" si="17"/>
        <v>#REF!</v>
      </c>
      <c r="E64" s="57" t="e">
        <f t="shared" si="17"/>
        <v>#REF!</v>
      </c>
    </row>
    <row r="65" spans="1:1" s="36" customFormat="1" ht="12" customHeight="1" x14ac:dyDescent="0.2"/>
    <row r="66" spans="1:1" s="36" customFormat="1" ht="12" customHeight="1" x14ac:dyDescent="0.2">
      <c r="A66" s="288" t="s">
        <v>172</v>
      </c>
    </row>
    <row r="67" spans="1:1" s="36" customFormat="1" ht="12" customHeight="1" x14ac:dyDescent="0.2">
      <c r="A67" s="288"/>
    </row>
    <row r="69" spans="1:1" x14ac:dyDescent="0.2">
      <c r="A69" s="225" t="s">
        <v>83</v>
      </c>
    </row>
    <row r="70" spans="1:1" ht="24.75" customHeight="1" x14ac:dyDescent="0.2">
      <c r="A70" s="193" t="s">
        <v>224</v>
      </c>
    </row>
    <row r="71" spans="1:1" ht="24.75" customHeight="1" x14ac:dyDescent="0.2">
      <c r="A71" s="193" t="s">
        <v>225</v>
      </c>
    </row>
    <row r="72" spans="1:1" x14ac:dyDescent="0.2">
      <c r="A72" s="36"/>
    </row>
    <row r="73" spans="1:1" s="6" customFormat="1" ht="12.75" customHeight="1" x14ac:dyDescent="0.2">
      <c r="A73" s="178" t="s">
        <v>74</v>
      </c>
    </row>
    <row r="74" spans="1:1" s="6" customFormat="1" ht="12.75" customHeight="1" x14ac:dyDescent="0.2">
      <c r="A74" s="176" t="s">
        <v>75</v>
      </c>
    </row>
    <row r="75" spans="1:1" s="6" customFormat="1" ht="12.75" customHeight="1" x14ac:dyDescent="0.2">
      <c r="A75" s="177" t="s">
        <v>76</v>
      </c>
    </row>
    <row r="76" spans="1:1" s="6" customFormat="1" ht="12.75" customHeight="1" x14ac:dyDescent="0.2">
      <c r="A76" s="177" t="s">
        <v>77</v>
      </c>
    </row>
    <row r="77" spans="1:1" s="6" customFormat="1" ht="12.75" customHeight="1" x14ac:dyDescent="0.2">
      <c r="A77" s="177" t="s">
        <v>78</v>
      </c>
    </row>
    <row r="78" spans="1:1" s="6" customFormat="1" ht="23.25" customHeight="1" x14ac:dyDescent="0.2">
      <c r="A78" s="177" t="s">
        <v>79</v>
      </c>
    </row>
    <row r="79" spans="1:1" s="6" customFormat="1" ht="22.5" customHeight="1" x14ac:dyDescent="0.2">
      <c r="A79" s="180" t="s">
        <v>187</v>
      </c>
    </row>
    <row r="80" spans="1:1" x14ac:dyDescent="0.2">
      <c r="A80" s="33"/>
    </row>
    <row r="81" spans="1:1" x14ac:dyDescent="0.2">
      <c r="A81" s="175" t="s">
        <v>81</v>
      </c>
    </row>
    <row r="82" spans="1:1" ht="60" x14ac:dyDescent="0.2">
      <c r="A82" s="181" t="s">
        <v>223</v>
      </c>
    </row>
    <row r="84" spans="1:1" s="33" customFormat="1" x14ac:dyDescent="0.2"/>
    <row r="85" spans="1:1" s="33" customFormat="1" x14ac:dyDescent="0.2"/>
    <row r="86" spans="1:1" s="33" customFormat="1" x14ac:dyDescent="0.2"/>
    <row r="87" spans="1:1" s="33" customFormat="1" x14ac:dyDescent="0.2"/>
    <row r="88" spans="1:1" s="33" customFormat="1" x14ac:dyDescent="0.2"/>
    <row r="89" spans="1:1" s="33" customFormat="1" x14ac:dyDescent="0.2"/>
    <row r="90" spans="1:1" s="33" customFormat="1" x14ac:dyDescent="0.2"/>
    <row r="91" spans="1:1" s="33" customFormat="1" x14ac:dyDescent="0.2"/>
    <row r="92" spans="1:1" s="33" customFormat="1" x14ac:dyDescent="0.2"/>
    <row r="93" spans="1:1" s="33" customFormat="1" x14ac:dyDescent="0.2"/>
    <row r="94" spans="1:1" s="33" customFormat="1" x14ac:dyDescent="0.2"/>
    <row r="95" spans="1:1" s="33" customFormat="1" x14ac:dyDescent="0.2"/>
  </sheetData>
  <mergeCells count="1">
    <mergeCell ref="A66:A67"/>
  </mergeCells>
  <pageMargins left="0.75" right="0.75" top="1" bottom="1" header="0.5" footer="0.5"/>
  <pageSetup paperSize="9" orientation="portrait" horizontalDpi="4294967295" verticalDpi="4294967295"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2"/>
  <sheetViews>
    <sheetView workbookViewId="0">
      <pane xSplit="1" topLeftCell="B1" activePane="topRight" state="frozen"/>
      <selection activeCell="A10" sqref="A10"/>
      <selection pane="topRight" activeCell="C13" sqref="C13"/>
    </sheetView>
  </sheetViews>
  <sheetFormatPr defaultColWidth="10" defaultRowHeight="12.75" x14ac:dyDescent="0.2"/>
  <cols>
    <col min="1" max="1" width="46.5703125" style="32" customWidth="1"/>
    <col min="2" max="16384" width="10" style="31"/>
  </cols>
  <sheetData>
    <row r="1" spans="1:5" ht="24" x14ac:dyDescent="0.2">
      <c r="A1" s="185" t="s">
        <v>61</v>
      </c>
    </row>
    <row r="2" spans="1:5" ht="24" x14ac:dyDescent="0.2">
      <c r="A2" s="168" t="s">
        <v>219</v>
      </c>
    </row>
    <row r="3" spans="1:5" x14ac:dyDescent="0.2">
      <c r="A3" s="168" t="s">
        <v>296</v>
      </c>
    </row>
    <row r="4" spans="1:5" s="155" customFormat="1" ht="21.75" customHeight="1" x14ac:dyDescent="0.2">
      <c r="A4" s="89" t="s">
        <v>62</v>
      </c>
      <c r="B4" s="116">
        <f>'BAR BB| Open rates'!B3</f>
        <v>45408</v>
      </c>
      <c r="C4" s="116">
        <f>'BAR BB| Open rates'!C3</f>
        <v>45409</v>
      </c>
      <c r="D4" s="116">
        <f>'BAR BB| Open rates'!D3</f>
        <v>45410</v>
      </c>
      <c r="E4" s="116">
        <f>'BAR BB| Open rates'!E3</f>
        <v>45411</v>
      </c>
    </row>
    <row r="5" spans="1:5" s="155" customFormat="1" ht="21.75" customHeight="1" x14ac:dyDescent="0.2">
      <c r="A5" s="105"/>
      <c r="B5" s="116">
        <f>'BAR BB| Open rates'!B4</f>
        <v>45408</v>
      </c>
      <c r="C5" s="116">
        <f>'BAR BB| Open rates'!C4</f>
        <v>45409</v>
      </c>
      <c r="D5" s="116">
        <f>'BAR BB| Open rates'!D4</f>
        <v>45410</v>
      </c>
      <c r="E5" s="116">
        <f>'BAR BB| Open rates'!E4</f>
        <v>45412</v>
      </c>
    </row>
    <row r="6" spans="1:5" s="155" customFormat="1" x14ac:dyDescent="0.2">
      <c r="A6" s="164" t="s">
        <v>63</v>
      </c>
      <c r="B6" s="167"/>
      <c r="C6" s="167"/>
      <c r="D6" s="167"/>
      <c r="E6" s="167"/>
    </row>
    <row r="7" spans="1:5" s="155" customFormat="1" x14ac:dyDescent="0.2">
      <c r="A7" s="164">
        <v>1</v>
      </c>
      <c r="B7" s="57">
        <f>'BAR BB| Open rates'!B6*0.75*0.87</f>
        <v>19509.75</v>
      </c>
      <c r="C7" s="57">
        <f>'BAR BB| Open rates'!C6*0.75*0.87</f>
        <v>20814.75</v>
      </c>
      <c r="D7" s="57">
        <f>'BAR BB| Open rates'!D6*0.75*0.87</f>
        <v>19509.75</v>
      </c>
      <c r="E7" s="57">
        <f>'BAR BB| Open rates'!E6*0.75*0.87</f>
        <v>16899.75</v>
      </c>
    </row>
    <row r="8" spans="1:5" s="155" customFormat="1" x14ac:dyDescent="0.2">
      <c r="A8" s="164">
        <v>2</v>
      </c>
      <c r="B8" s="57">
        <f>'BAR BB| Open rates'!B7*0.75*0.87</f>
        <v>20814.75</v>
      </c>
      <c r="C8" s="57">
        <f>'BAR BB| Open rates'!C7*0.75*0.87</f>
        <v>22119.75</v>
      </c>
      <c r="D8" s="57">
        <f>'BAR BB| Open rates'!D7*0.75*0.87</f>
        <v>20814.75</v>
      </c>
      <c r="E8" s="57">
        <f>'BAR BB| Open rates'!E7*0.75*0.87</f>
        <v>18204.75</v>
      </c>
    </row>
    <row r="9" spans="1:5" s="155" customFormat="1" x14ac:dyDescent="0.2">
      <c r="A9" s="164" t="s">
        <v>175</v>
      </c>
      <c r="B9" s="57"/>
      <c r="C9" s="57"/>
      <c r="D9" s="57"/>
      <c r="E9" s="57"/>
    </row>
    <row r="10" spans="1:5" s="155" customFormat="1" x14ac:dyDescent="0.2">
      <c r="A10" s="164">
        <v>1</v>
      </c>
      <c r="B10" s="57">
        <f>'BAR BB| Open rates'!B9*0.75*0.87</f>
        <v>21467.25</v>
      </c>
      <c r="C10" s="57">
        <f>'BAR BB| Open rates'!C9*0.75*0.87</f>
        <v>22772.25</v>
      </c>
      <c r="D10" s="57">
        <f>'BAR BB| Open rates'!D9*0.75*0.87</f>
        <v>21467.25</v>
      </c>
      <c r="E10" s="57">
        <f>'BAR BB| Open rates'!E9*0.75*0.87</f>
        <v>18857.25</v>
      </c>
    </row>
    <row r="11" spans="1:5" s="155" customFormat="1" x14ac:dyDescent="0.2">
      <c r="A11" s="164">
        <v>2</v>
      </c>
      <c r="B11" s="57">
        <f>'BAR BB| Open rates'!B10*0.75*0.87</f>
        <v>22772.25</v>
      </c>
      <c r="C11" s="57">
        <f>'BAR BB| Open rates'!C10*0.75*0.87</f>
        <v>24077.25</v>
      </c>
      <c r="D11" s="57">
        <f>'BAR BB| Open rates'!D10*0.75*0.87</f>
        <v>22772.25</v>
      </c>
      <c r="E11" s="57">
        <f>'BAR BB| Open rates'!E10*0.75*0.87</f>
        <v>20162.25</v>
      </c>
    </row>
    <row r="12" spans="1:5" s="155" customFormat="1" x14ac:dyDescent="0.2">
      <c r="A12" s="164" t="s">
        <v>176</v>
      </c>
      <c r="B12" s="57"/>
      <c r="C12" s="57"/>
      <c r="D12" s="57"/>
      <c r="E12" s="57"/>
    </row>
    <row r="13" spans="1:5" s="155" customFormat="1" x14ac:dyDescent="0.2">
      <c r="A13" s="164">
        <v>1</v>
      </c>
      <c r="B13" s="57">
        <f>'BAR BB| Open rates'!B12*0.75*0.87</f>
        <v>24012</v>
      </c>
      <c r="C13" s="57">
        <f>'BAR BB| Open rates'!C12*0.75*0.87</f>
        <v>25317</v>
      </c>
      <c r="D13" s="57">
        <f>'BAR BB| Open rates'!D12*0.75*0.87</f>
        <v>24012</v>
      </c>
      <c r="E13" s="57">
        <f>'BAR BB| Open rates'!E12*0.75*0.87</f>
        <v>21402</v>
      </c>
    </row>
    <row r="14" spans="1:5" s="155" customFormat="1" x14ac:dyDescent="0.2">
      <c r="A14" s="164">
        <v>2</v>
      </c>
      <c r="B14" s="57">
        <f>'BAR BB| Open rates'!B13*0.75*0.87</f>
        <v>25317</v>
      </c>
      <c r="C14" s="57">
        <f>'BAR BB| Open rates'!C13*0.75*0.87</f>
        <v>26622</v>
      </c>
      <c r="D14" s="57">
        <f>'BAR BB| Open rates'!D13*0.75*0.87</f>
        <v>25317</v>
      </c>
      <c r="E14" s="57">
        <f>'BAR BB| Open rates'!E13*0.75*0.87</f>
        <v>22707</v>
      </c>
    </row>
    <row r="15" spans="1:5" s="155" customFormat="1" x14ac:dyDescent="0.2">
      <c r="A15" s="202"/>
    </row>
    <row r="16" spans="1:5" x14ac:dyDescent="0.2">
      <c r="A16" s="288" t="s">
        <v>172</v>
      </c>
    </row>
    <row r="17" spans="1:1" x14ac:dyDescent="0.2">
      <c r="A17" s="288"/>
    </row>
    <row r="18" spans="1:1" s="155" customFormat="1" ht="12.75" customHeight="1" x14ac:dyDescent="0.2"/>
    <row r="19" spans="1:1" x14ac:dyDescent="0.2">
      <c r="A19" s="199" t="s">
        <v>83</v>
      </c>
    </row>
    <row r="20" spans="1:1" ht="24" x14ac:dyDescent="0.2">
      <c r="A20" s="192" t="s">
        <v>325</v>
      </c>
    </row>
    <row r="21" spans="1:1" ht="24" x14ac:dyDescent="0.2">
      <c r="A21" s="192" t="s">
        <v>358</v>
      </c>
    </row>
    <row r="22" spans="1:1" x14ac:dyDescent="0.2">
      <c r="A22" s="33"/>
    </row>
    <row r="23" spans="1:1" x14ac:dyDescent="0.2">
      <c r="A23" s="178" t="s">
        <v>74</v>
      </c>
    </row>
    <row r="24" spans="1:1" x14ac:dyDescent="0.2">
      <c r="A24" s="183" t="s">
        <v>75</v>
      </c>
    </row>
    <row r="25" spans="1:1" ht="24" x14ac:dyDescent="0.2">
      <c r="A25" s="180" t="s">
        <v>76</v>
      </c>
    </row>
    <row r="26" spans="1:1" ht="24" x14ac:dyDescent="0.2">
      <c r="A26" s="180" t="s">
        <v>89</v>
      </c>
    </row>
    <row r="27" spans="1:1" x14ac:dyDescent="0.2">
      <c r="A27" s="180" t="s">
        <v>78</v>
      </c>
    </row>
    <row r="28" spans="1:1" ht="24" x14ac:dyDescent="0.2">
      <c r="A28" s="180" t="s">
        <v>79</v>
      </c>
    </row>
    <row r="29" spans="1:1" ht="24" x14ac:dyDescent="0.2">
      <c r="A29" s="180" t="s">
        <v>187</v>
      </c>
    </row>
    <row r="30" spans="1:1" x14ac:dyDescent="0.2">
      <c r="A30" s="180"/>
    </row>
    <row r="31" spans="1:1" x14ac:dyDescent="0.2">
      <c r="A31" s="6"/>
    </row>
    <row r="32" spans="1:1" x14ac:dyDescent="0.2">
      <c r="A32" s="175" t="s">
        <v>81</v>
      </c>
    </row>
    <row r="33" spans="1:1" ht="108" customHeight="1" x14ac:dyDescent="0.2">
      <c r="A33" s="193" t="s">
        <v>326</v>
      </c>
    </row>
    <row r="34" spans="1:1" x14ac:dyDescent="0.2">
      <c r="A34" s="31"/>
    </row>
    <row r="35" spans="1:1" x14ac:dyDescent="0.2">
      <c r="A35" s="175"/>
    </row>
    <row r="36" spans="1:1" ht="26.25" customHeight="1" x14ac:dyDescent="0.2">
      <c r="A36" s="184" t="s">
        <v>220</v>
      </c>
    </row>
    <row r="37" spans="1:1" x14ac:dyDescent="0.2">
      <c r="A37" s="175"/>
    </row>
    <row r="38" spans="1:1" ht="26.25" customHeight="1" x14ac:dyDescent="0.2">
      <c r="A38" s="184" t="s">
        <v>221</v>
      </c>
    </row>
    <row r="39" spans="1:1" x14ac:dyDescent="0.2">
      <c r="A39" s="138"/>
    </row>
    <row r="40" spans="1:1" x14ac:dyDescent="0.2">
      <c r="A40" s="138"/>
    </row>
    <row r="41" spans="1:1" x14ac:dyDescent="0.2">
      <c r="A41" s="138"/>
    </row>
    <row r="42" spans="1:1" x14ac:dyDescent="0.2">
      <c r="A42" s="138"/>
    </row>
    <row r="43" spans="1:1" x14ac:dyDescent="0.2">
      <c r="A43" s="138"/>
    </row>
    <row r="44" spans="1:1" x14ac:dyDescent="0.2">
      <c r="A44" s="138"/>
    </row>
    <row r="45" spans="1:1" x14ac:dyDescent="0.2">
      <c r="A45" s="138"/>
    </row>
    <row r="46" spans="1:1" x14ac:dyDescent="0.2">
      <c r="A46" s="138"/>
    </row>
    <row r="47" spans="1:1" x14ac:dyDescent="0.2">
      <c r="A47" s="138"/>
    </row>
    <row r="48" spans="1:1" x14ac:dyDescent="0.2">
      <c r="A48" s="138"/>
    </row>
    <row r="49" spans="1:1" x14ac:dyDescent="0.2">
      <c r="A49" s="138"/>
    </row>
    <row r="50" spans="1:1" x14ac:dyDescent="0.2">
      <c r="A50" s="138"/>
    </row>
    <row r="51" spans="1:1" x14ac:dyDescent="0.2">
      <c r="A51" s="138"/>
    </row>
    <row r="52" spans="1:1" x14ac:dyDescent="0.2">
      <c r="A52" s="138"/>
    </row>
    <row r="53" spans="1:1" x14ac:dyDescent="0.2">
      <c r="A53" s="138"/>
    </row>
    <row r="54" spans="1:1" x14ac:dyDescent="0.2">
      <c r="A54" s="138"/>
    </row>
    <row r="55" spans="1:1" x14ac:dyDescent="0.2">
      <c r="A55" s="138"/>
    </row>
    <row r="56" spans="1:1" x14ac:dyDescent="0.2">
      <c r="A56" s="138"/>
    </row>
    <row r="57" spans="1:1" x14ac:dyDescent="0.2">
      <c r="A57" s="138"/>
    </row>
    <row r="58" spans="1:1" x14ac:dyDescent="0.2">
      <c r="A58" s="138"/>
    </row>
    <row r="59" spans="1:1" x14ac:dyDescent="0.2">
      <c r="A59" s="138"/>
    </row>
    <row r="60" spans="1:1" x14ac:dyDescent="0.2">
      <c r="A60" s="138"/>
    </row>
    <row r="61" spans="1:1" x14ac:dyDescent="0.2">
      <c r="A61" s="138"/>
    </row>
    <row r="62" spans="1:1" x14ac:dyDescent="0.2">
      <c r="A62" s="138"/>
    </row>
    <row r="63" spans="1:1" x14ac:dyDescent="0.2">
      <c r="A63" s="138"/>
    </row>
    <row r="64" spans="1:1" x14ac:dyDescent="0.2">
      <c r="A64" s="138"/>
    </row>
    <row r="65" spans="1:1" x14ac:dyDescent="0.2">
      <c r="A65" s="138"/>
    </row>
    <row r="66" spans="1:1" x14ac:dyDescent="0.2">
      <c r="A66" s="138"/>
    </row>
    <row r="67" spans="1:1" x14ac:dyDescent="0.2">
      <c r="A67" s="138"/>
    </row>
    <row r="68" spans="1:1" x14ac:dyDescent="0.2">
      <c r="A68" s="138"/>
    </row>
    <row r="69" spans="1:1" x14ac:dyDescent="0.2">
      <c r="A69" s="138"/>
    </row>
    <row r="70" spans="1:1" x14ac:dyDescent="0.2">
      <c r="A70" s="138"/>
    </row>
    <row r="71" spans="1:1" x14ac:dyDescent="0.2">
      <c r="A71" s="138"/>
    </row>
    <row r="72" spans="1:1" x14ac:dyDescent="0.2">
      <c r="A72" s="138"/>
    </row>
    <row r="73" spans="1:1" x14ac:dyDescent="0.2">
      <c r="A73" s="138"/>
    </row>
    <row r="74" spans="1:1" x14ac:dyDescent="0.2">
      <c r="A74" s="138"/>
    </row>
    <row r="75" spans="1:1" x14ac:dyDescent="0.2">
      <c r="A75" s="138"/>
    </row>
    <row r="76" spans="1:1" x14ac:dyDescent="0.2">
      <c r="A76" s="138"/>
    </row>
    <row r="77" spans="1:1" x14ac:dyDescent="0.2">
      <c r="A77" s="138"/>
    </row>
    <row r="78" spans="1:1" x14ac:dyDescent="0.2">
      <c r="A78" s="138"/>
    </row>
    <row r="79" spans="1:1" x14ac:dyDescent="0.2">
      <c r="A79" s="138"/>
    </row>
    <row r="80" spans="1:1" x14ac:dyDescent="0.2">
      <c r="A80" s="138"/>
    </row>
    <row r="81" spans="1:1" x14ac:dyDescent="0.2">
      <c r="A81" s="138"/>
    </row>
    <row r="82" spans="1:1" x14ac:dyDescent="0.2">
      <c r="A82" s="138"/>
    </row>
    <row r="83" spans="1:1" x14ac:dyDescent="0.2">
      <c r="A83" s="138"/>
    </row>
    <row r="84" spans="1:1" x14ac:dyDescent="0.2">
      <c r="A84" s="138"/>
    </row>
    <row r="85" spans="1:1" x14ac:dyDescent="0.2">
      <c r="A85" s="138"/>
    </row>
    <row r="86" spans="1:1" x14ac:dyDescent="0.2">
      <c r="A86" s="138"/>
    </row>
    <row r="87" spans="1:1" x14ac:dyDescent="0.2">
      <c r="A87" s="138"/>
    </row>
    <row r="88" spans="1:1" x14ac:dyDescent="0.2">
      <c r="A88" s="138"/>
    </row>
    <row r="89" spans="1:1" x14ac:dyDescent="0.2">
      <c r="A89" s="138"/>
    </row>
    <row r="90" spans="1:1" x14ac:dyDescent="0.2">
      <c r="A90" s="138"/>
    </row>
    <row r="91" spans="1:1" x14ac:dyDescent="0.2">
      <c r="A91" s="138"/>
    </row>
    <row r="92" spans="1:1" x14ac:dyDescent="0.2">
      <c r="A92" s="138"/>
    </row>
    <row r="93" spans="1:1" x14ac:dyDescent="0.2">
      <c r="A93" s="138"/>
    </row>
    <row r="94" spans="1:1" x14ac:dyDescent="0.2">
      <c r="A94" s="138"/>
    </row>
    <row r="95" spans="1:1" x14ac:dyDescent="0.2">
      <c r="A95" s="138"/>
    </row>
    <row r="96" spans="1:1" x14ac:dyDescent="0.2">
      <c r="A96" s="138"/>
    </row>
    <row r="97" spans="1:1" x14ac:dyDescent="0.2">
      <c r="A97" s="138"/>
    </row>
    <row r="98" spans="1:1" x14ac:dyDescent="0.2">
      <c r="A98" s="138"/>
    </row>
    <row r="99" spans="1:1" x14ac:dyDescent="0.2">
      <c r="A99" s="138"/>
    </row>
    <row r="100" spans="1:1" x14ac:dyDescent="0.2">
      <c r="A100" s="138"/>
    </row>
    <row r="101" spans="1:1" x14ac:dyDescent="0.2">
      <c r="A101" s="138"/>
    </row>
    <row r="102" spans="1:1" x14ac:dyDescent="0.2">
      <c r="A102" s="138"/>
    </row>
    <row r="103" spans="1:1" x14ac:dyDescent="0.2">
      <c r="A103" s="138"/>
    </row>
    <row r="104" spans="1:1" x14ac:dyDescent="0.2">
      <c r="A104" s="138"/>
    </row>
    <row r="105" spans="1:1" x14ac:dyDescent="0.2">
      <c r="A105" s="138"/>
    </row>
    <row r="106" spans="1:1" x14ac:dyDescent="0.2">
      <c r="A106" s="138"/>
    </row>
    <row r="107" spans="1:1" x14ac:dyDescent="0.2">
      <c r="A107" s="138"/>
    </row>
    <row r="108" spans="1:1" x14ac:dyDescent="0.2">
      <c r="A108" s="138"/>
    </row>
    <row r="109" spans="1:1" x14ac:dyDescent="0.2">
      <c r="A109" s="138"/>
    </row>
    <row r="110" spans="1:1" x14ac:dyDescent="0.2">
      <c r="A110" s="138"/>
    </row>
    <row r="111" spans="1:1" x14ac:dyDescent="0.2">
      <c r="A111" s="138"/>
    </row>
    <row r="112" spans="1:1" x14ac:dyDescent="0.2">
      <c r="A112" s="138"/>
    </row>
    <row r="113" spans="1:1" x14ac:dyDescent="0.2">
      <c r="A113" s="138"/>
    </row>
    <row r="114" spans="1:1" x14ac:dyDescent="0.2">
      <c r="A114" s="138"/>
    </row>
    <row r="115" spans="1:1" x14ac:dyDescent="0.2">
      <c r="A115" s="138"/>
    </row>
    <row r="116" spans="1:1" x14ac:dyDescent="0.2">
      <c r="A116" s="138"/>
    </row>
    <row r="117" spans="1:1" x14ac:dyDescent="0.2">
      <c r="A117" s="138"/>
    </row>
    <row r="118" spans="1:1" x14ac:dyDescent="0.2">
      <c r="A118" s="138"/>
    </row>
    <row r="119" spans="1:1" x14ac:dyDescent="0.2">
      <c r="A119" s="138"/>
    </row>
    <row r="120" spans="1:1" x14ac:dyDescent="0.2">
      <c r="A120" s="138"/>
    </row>
    <row r="121" spans="1:1" x14ac:dyDescent="0.2">
      <c r="A121" s="138"/>
    </row>
    <row r="122" spans="1:1" x14ac:dyDescent="0.2">
      <c r="A122" s="138"/>
    </row>
    <row r="123" spans="1:1" x14ac:dyDescent="0.2">
      <c r="A123" s="138"/>
    </row>
    <row r="124" spans="1:1" x14ac:dyDescent="0.2">
      <c r="A124" s="138"/>
    </row>
    <row r="125" spans="1:1" x14ac:dyDescent="0.2">
      <c r="A125" s="138"/>
    </row>
    <row r="126" spans="1:1" x14ac:dyDescent="0.2">
      <c r="A126" s="138"/>
    </row>
    <row r="127" spans="1:1" x14ac:dyDescent="0.2">
      <c r="A127" s="138"/>
    </row>
    <row r="128" spans="1:1" x14ac:dyDescent="0.2">
      <c r="A128" s="138"/>
    </row>
    <row r="129" spans="1:1" x14ac:dyDescent="0.2">
      <c r="A129" s="138"/>
    </row>
    <row r="130" spans="1:1" x14ac:dyDescent="0.2">
      <c r="A130" s="138"/>
    </row>
    <row r="131" spans="1:1" x14ac:dyDescent="0.2">
      <c r="A131" s="138"/>
    </row>
    <row r="132" spans="1:1" x14ac:dyDescent="0.2">
      <c r="A132" s="138"/>
    </row>
  </sheetData>
  <mergeCells count="1">
    <mergeCell ref="A16:A17"/>
  </mergeCells>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71"/>
  <sheetViews>
    <sheetView showGridLines="0" zoomScaleNormal="100" workbookViewId="0">
      <pane xSplit="1" ySplit="3" topLeftCell="AM4" activePane="bottomRight" state="frozen"/>
      <selection pane="topRight" activeCell="B1" sqref="B1"/>
      <selection pane="bottomLeft" activeCell="A3" sqref="A3"/>
      <selection pane="bottomRight" activeCell="AU27" sqref="AU27"/>
    </sheetView>
  </sheetViews>
  <sheetFormatPr defaultColWidth="9.140625" defaultRowHeight="12.75" x14ac:dyDescent="0.2"/>
  <cols>
    <col min="1" max="1" width="57.28515625" style="32" customWidth="1"/>
    <col min="2" max="38" width="11" style="32" hidden="1" customWidth="1"/>
    <col min="39" max="39" width="10.5703125" style="32" hidden="1" customWidth="1"/>
    <col min="40" max="40" width="10.28515625" style="32" hidden="1" customWidth="1"/>
    <col min="41" max="41" width="9.7109375" style="32" hidden="1" customWidth="1"/>
    <col min="42" max="45" width="11.140625" style="32" hidden="1" customWidth="1"/>
    <col min="46" max="47" width="11.140625" style="32" customWidth="1"/>
    <col min="48" max="48" width="10.7109375" style="32" customWidth="1"/>
    <col min="49" max="49" width="11.140625" style="32" customWidth="1"/>
    <col min="50" max="16384" width="9.140625" style="32"/>
  </cols>
  <sheetData>
    <row r="1" spans="1:49" x14ac:dyDescent="0.2">
      <c r="A1" s="63" t="s">
        <v>61</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row>
    <row r="2" spans="1:49" x14ac:dyDescent="0.2">
      <c r="A2" s="11" t="s">
        <v>16</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row>
    <row r="3" spans="1:49" s="33" customFormat="1" ht="26.25" customHeight="1" x14ac:dyDescent="0.2">
      <c r="A3" s="40"/>
      <c r="B3" s="38" t="s">
        <v>122</v>
      </c>
      <c r="C3" s="38" t="s">
        <v>123</v>
      </c>
      <c r="D3" s="38" t="s">
        <v>124</v>
      </c>
      <c r="E3" s="38" t="s">
        <v>125</v>
      </c>
      <c r="F3" s="38" t="e">
        <v>#REF!</v>
      </c>
      <c r="G3" s="38" t="e">
        <v>#REF!</v>
      </c>
      <c r="H3" s="38" t="e">
        <v>#REF!</v>
      </c>
      <c r="I3" s="38" t="s">
        <v>126</v>
      </c>
      <c r="J3" s="38" t="s">
        <v>127</v>
      </c>
      <c r="K3" s="38" t="s">
        <v>128</v>
      </c>
      <c r="L3" s="38" t="e">
        <f>'BAR BB| Open rates'!#REF!</f>
        <v>#REF!</v>
      </c>
      <c r="M3" s="38" t="e">
        <f>'BAR BB| Open rates'!#REF!</f>
        <v>#REF!</v>
      </c>
      <c r="N3" s="38" t="e">
        <f>'BAR BB| Open rates'!#REF!</f>
        <v>#REF!</v>
      </c>
      <c r="O3" s="38" t="e">
        <f>'BAR BB| Open rates'!#REF!</f>
        <v>#REF!</v>
      </c>
      <c r="P3" s="38" t="e">
        <f>'BAR BB| Open rates'!#REF!</f>
        <v>#REF!</v>
      </c>
      <c r="Q3" s="38" t="e">
        <f>'BAR BB| Open rates'!#REF!</f>
        <v>#REF!</v>
      </c>
      <c r="R3" s="38" t="e">
        <f>'BAR BB| Open rates'!#REF!</f>
        <v>#REF!</v>
      </c>
      <c r="S3" s="38" t="e">
        <f>'BAR BB| Open rates'!#REF!</f>
        <v>#REF!</v>
      </c>
      <c r="T3" s="38" t="e">
        <f>'BAR BB| Open rates'!#REF!</f>
        <v>#REF!</v>
      </c>
      <c r="U3" s="38" t="e">
        <f>'BAR BB| Open rates'!#REF!</f>
        <v>#REF!</v>
      </c>
      <c r="V3" s="38" t="e">
        <f>'BAR BB| Open rates'!#REF!</f>
        <v>#REF!</v>
      </c>
      <c r="W3" s="38" t="e">
        <f>'BAR BB| Open rates'!#REF!</f>
        <v>#REF!</v>
      </c>
      <c r="X3" s="38" t="e">
        <f>'BAR BB| Open rates'!#REF!</f>
        <v>#REF!</v>
      </c>
      <c r="Y3" s="38" t="e">
        <f>'BAR BB| Open rates'!#REF!</f>
        <v>#REF!</v>
      </c>
      <c r="Z3" s="38" t="e">
        <f>'BAR BB| Open rates'!#REF!</f>
        <v>#REF!</v>
      </c>
      <c r="AA3" s="38" t="e">
        <f>'BAR BB| Open rates'!#REF!</f>
        <v>#REF!</v>
      </c>
      <c r="AB3" s="38" t="e">
        <f>'BAR BB| Open rates'!#REF!</f>
        <v>#REF!</v>
      </c>
      <c r="AC3" s="38" t="e">
        <f>'BAR BB| Open rates'!#REF!</f>
        <v>#REF!</v>
      </c>
      <c r="AD3" s="38" t="e">
        <f>'BAR BB| Open rates'!#REF!</f>
        <v>#REF!</v>
      </c>
      <c r="AE3" s="38" t="e">
        <f>'BAR BB| Open rates'!#REF!</f>
        <v>#REF!</v>
      </c>
      <c r="AF3" s="38" t="e">
        <f>'BAR BB| Open rates'!#REF!</f>
        <v>#REF!</v>
      </c>
      <c r="AG3" s="38" t="e">
        <f>'BAR BB| Open rates'!#REF!</f>
        <v>#REF!</v>
      </c>
      <c r="AH3" s="38" t="e">
        <f>'BAR BB| Open rates'!#REF!</f>
        <v>#REF!</v>
      </c>
      <c r="AI3" s="38" t="e">
        <f>'BAR BB| Open rates'!#REF!</f>
        <v>#REF!</v>
      </c>
      <c r="AJ3" s="38" t="e">
        <f>'BAR BB| Open rates'!#REF!</f>
        <v>#REF!</v>
      </c>
      <c r="AK3" s="38" t="e">
        <f>'BAR BB| Open rates'!#REF!</f>
        <v>#REF!</v>
      </c>
      <c r="AL3" s="115" t="e">
        <f>'BAR BB| Open rates'!#REF!</f>
        <v>#REF!</v>
      </c>
      <c r="AM3" s="116" t="e">
        <f>'BAR BB| Open rates'!#REF!</f>
        <v>#REF!</v>
      </c>
      <c r="AN3" s="116" t="e">
        <f>'BAR BB| Open rates'!#REF!</f>
        <v>#REF!</v>
      </c>
      <c r="AO3" s="116" t="e">
        <f>'BAR BB| Open rates'!#REF!</f>
        <v>#REF!</v>
      </c>
      <c r="AP3" s="116" t="e">
        <f>'BAR BB| Open rates'!#REF!</f>
        <v>#REF!</v>
      </c>
      <c r="AQ3" s="116" t="e">
        <f>'BAR BB| Open rates'!#REF!</f>
        <v>#REF!</v>
      </c>
      <c r="AR3" s="116" t="e">
        <f>'BAR BB| Open rates'!#REF!</f>
        <v>#REF!</v>
      </c>
      <c r="AS3" s="116" t="e">
        <f>'BAR BB| Open rates'!#REF!</f>
        <v>#REF!</v>
      </c>
      <c r="AT3" s="116" t="e">
        <f>'BAR BB| Open rates'!#REF!</f>
        <v>#REF!</v>
      </c>
      <c r="AU3" s="116" t="e">
        <f>'BAR BB| Open rates'!#REF!</f>
        <v>#REF!</v>
      </c>
      <c r="AV3" s="116" t="e">
        <f>'BAR BB| Open rates'!#REF!</f>
        <v>#REF!</v>
      </c>
      <c r="AW3" s="116" t="e">
        <f>'BAR BB| Open rates'!#REF!</f>
        <v>#REF!</v>
      </c>
    </row>
    <row r="4" spans="1:49" s="33" customFormat="1" ht="26.25" customHeight="1" x14ac:dyDescent="0.2">
      <c r="A4" s="49" t="s">
        <v>0</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16" t="e">
        <f>'BAR BB| Open rates'!#REF!</f>
        <v>#REF!</v>
      </c>
      <c r="AN4" s="116" t="e">
        <f>'BAR BB| Open rates'!#REF!</f>
        <v>#REF!</v>
      </c>
      <c r="AO4" s="116" t="e">
        <f>'BAR BB| Open rates'!#REF!</f>
        <v>#REF!</v>
      </c>
      <c r="AP4" s="116" t="e">
        <f>'BAR BB| Open rates'!#REF!</f>
        <v>#REF!</v>
      </c>
      <c r="AQ4" s="116" t="e">
        <f>'BAR BB| Open rates'!#REF!</f>
        <v>#REF!</v>
      </c>
      <c r="AR4" s="116" t="e">
        <f>'BAR BB| Open rates'!#REF!</f>
        <v>#REF!</v>
      </c>
      <c r="AS4" s="116" t="e">
        <f>'BAR BB| Open rates'!#REF!</f>
        <v>#REF!</v>
      </c>
      <c r="AT4" s="116" t="e">
        <f>'BAR BB| Open rates'!#REF!</f>
        <v>#REF!</v>
      </c>
      <c r="AU4" s="116" t="e">
        <f>'BAR BB| Open rates'!#REF!</f>
        <v>#REF!</v>
      </c>
      <c r="AV4" s="116" t="e">
        <f>'BAR BB| Open rates'!#REF!</f>
        <v>#REF!</v>
      </c>
      <c r="AW4" s="116" t="e">
        <f>'BAR BB| Open rates'!#REF!</f>
        <v>#REF!</v>
      </c>
    </row>
    <row r="5" spans="1:49" s="36" customFormat="1" ht="12" customHeight="1" x14ac:dyDescent="0.2">
      <c r="A5" s="65" t="s">
        <v>63</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row>
    <row r="6" spans="1:49" s="9" customFormat="1" ht="12" customHeight="1" x14ac:dyDescent="0.2">
      <c r="A6" s="52">
        <v>1</v>
      </c>
      <c r="B6" s="34">
        <v>16600</v>
      </c>
      <c r="C6" s="34">
        <v>9700</v>
      </c>
      <c r="D6" s="34">
        <v>12900</v>
      </c>
      <c r="E6" s="34">
        <v>7900</v>
      </c>
      <c r="F6" s="34" t="e">
        <v>#REF!</v>
      </c>
      <c r="G6" s="34" t="e">
        <v>#REF!</v>
      </c>
      <c r="H6" s="34" t="e">
        <v>#REF!</v>
      </c>
      <c r="I6" s="34">
        <v>6700</v>
      </c>
      <c r="J6" s="34">
        <v>7900</v>
      </c>
      <c r="K6" s="34">
        <v>12900</v>
      </c>
      <c r="L6" s="34" t="e">
        <f>'BAR BB| Open rates'!#REF!</f>
        <v>#REF!</v>
      </c>
      <c r="M6" s="34" t="e">
        <f>'BAR BB| Open rates'!#REF!</f>
        <v>#REF!</v>
      </c>
      <c r="N6" s="34" t="e">
        <f>'BAR BB| Open rates'!#REF!</f>
        <v>#REF!</v>
      </c>
      <c r="O6" s="34" t="e">
        <f>'BAR BB| Open rates'!#REF!</f>
        <v>#REF!</v>
      </c>
      <c r="P6" s="34" t="e">
        <f>'BAR BB| Open rates'!#REF!</f>
        <v>#REF!</v>
      </c>
      <c r="Q6" s="34" t="e">
        <f>'BAR BB| Open rates'!#REF!</f>
        <v>#REF!</v>
      </c>
      <c r="R6" s="34" t="e">
        <f>'BAR BB| Open rates'!#REF!</f>
        <v>#REF!</v>
      </c>
      <c r="S6" s="34" t="e">
        <f>'BAR BB| Open rates'!#REF!</f>
        <v>#REF!</v>
      </c>
      <c r="T6" s="34" t="e">
        <f>'BAR BB| Open rates'!#REF!</f>
        <v>#REF!</v>
      </c>
      <c r="U6" s="34" t="e">
        <f>'BAR BB| Open rates'!#REF!</f>
        <v>#REF!</v>
      </c>
      <c r="V6" s="34" t="e">
        <f>'BAR BB| Open rates'!#REF!</f>
        <v>#REF!</v>
      </c>
      <c r="W6" s="34" t="e">
        <f>'BAR BB| Open rates'!#REF!</f>
        <v>#REF!</v>
      </c>
      <c r="X6" s="34" t="e">
        <f>'BAR BB| Open rates'!#REF!</f>
        <v>#REF!</v>
      </c>
      <c r="Y6" s="34" t="e">
        <f>'BAR BB| Open rates'!#REF!</f>
        <v>#REF!</v>
      </c>
      <c r="Z6" s="34" t="e">
        <f>'BAR BB| Open rates'!#REF!</f>
        <v>#REF!</v>
      </c>
      <c r="AA6" s="34" t="e">
        <f>'BAR BB| Open rates'!#REF!</f>
        <v>#REF!</v>
      </c>
      <c r="AB6" s="34" t="e">
        <f>'BAR BB| Open rates'!#REF!</f>
        <v>#REF!</v>
      </c>
      <c r="AC6" s="34" t="e">
        <f>'BAR BB| Open rates'!#REF!</f>
        <v>#REF!</v>
      </c>
      <c r="AD6" s="34" t="e">
        <f>'BAR BB| Open rates'!#REF!</f>
        <v>#REF!</v>
      </c>
      <c r="AE6" s="34" t="e">
        <f>'BAR BB| Open rates'!#REF!</f>
        <v>#REF!</v>
      </c>
      <c r="AF6" s="34" t="e">
        <f>'BAR BB| Open rates'!#REF!</f>
        <v>#REF!</v>
      </c>
      <c r="AG6" s="34" t="e">
        <f>'BAR BB| Open rates'!#REF!</f>
        <v>#REF!</v>
      </c>
      <c r="AH6" s="34" t="e">
        <f>'BAR BB| Open rates'!#REF!</f>
        <v>#REF!</v>
      </c>
      <c r="AI6" s="34" t="e">
        <f>'BAR BB| Open rates'!#REF!</f>
        <v>#REF!</v>
      </c>
      <c r="AJ6" s="34" t="e">
        <f>'BAR BB| Open rates'!#REF!</f>
        <v>#REF!</v>
      </c>
      <c r="AK6" s="34" t="e">
        <f>'BAR BB| Open rates'!#REF!</f>
        <v>#REF!</v>
      </c>
      <c r="AL6" s="34" t="e">
        <f>'BAR BB| Open rates'!#REF!</f>
        <v>#REF!</v>
      </c>
      <c r="AM6" s="34" t="e">
        <f>'BAR BB| Open rates'!#REF!</f>
        <v>#REF!</v>
      </c>
      <c r="AN6" s="34" t="e">
        <f>'BAR BB| Open rates'!#REF!</f>
        <v>#REF!</v>
      </c>
      <c r="AO6" s="34" t="e">
        <f>'BAR BB| Open rates'!#REF!</f>
        <v>#REF!</v>
      </c>
      <c r="AP6" s="34" t="e">
        <f>'BAR BB| Open rates'!#REF!</f>
        <v>#REF!</v>
      </c>
      <c r="AQ6" s="34" t="e">
        <f>'BAR BB| Open rates'!#REF!</f>
        <v>#REF!</v>
      </c>
      <c r="AR6" s="34" t="e">
        <f>'BAR BB| Open rates'!#REF!</f>
        <v>#REF!</v>
      </c>
      <c r="AS6" s="34" t="e">
        <f>'BAR BB| Open rates'!#REF!</f>
        <v>#REF!</v>
      </c>
      <c r="AT6" s="34" t="e">
        <f>'BAR BB| Open rates'!#REF!</f>
        <v>#REF!</v>
      </c>
      <c r="AU6" s="34" t="e">
        <f>'BAR BB| Open rates'!#REF!</f>
        <v>#REF!</v>
      </c>
      <c r="AV6" s="34" t="e">
        <f>'BAR BB| Open rates'!#REF!</f>
        <v>#REF!</v>
      </c>
      <c r="AW6" s="34" t="e">
        <f>'BAR BB| Open rates'!#REF!</f>
        <v>#REF!</v>
      </c>
    </row>
    <row r="7" spans="1:49" s="9" customFormat="1" ht="12" customHeight="1" x14ac:dyDescent="0.2">
      <c r="A7" s="52">
        <v>2</v>
      </c>
      <c r="B7" s="34">
        <v>17800</v>
      </c>
      <c r="C7" s="34">
        <v>10900</v>
      </c>
      <c r="D7" s="34">
        <v>14100</v>
      </c>
      <c r="E7" s="34">
        <v>9100</v>
      </c>
      <c r="F7" s="34" t="e">
        <v>#REF!</v>
      </c>
      <c r="G7" s="34" t="e">
        <v>#REF!</v>
      </c>
      <c r="H7" s="34" t="e">
        <v>#REF!</v>
      </c>
      <c r="I7" s="34">
        <v>7900</v>
      </c>
      <c r="J7" s="34">
        <v>9100</v>
      </c>
      <c r="K7" s="34">
        <v>14100</v>
      </c>
      <c r="L7" s="34" t="e">
        <f>'BAR BB| Open rates'!#REF!</f>
        <v>#REF!</v>
      </c>
      <c r="M7" s="34" t="e">
        <f>'BAR BB| Open rates'!#REF!</f>
        <v>#REF!</v>
      </c>
      <c r="N7" s="34" t="e">
        <f>'BAR BB| Open rates'!#REF!</f>
        <v>#REF!</v>
      </c>
      <c r="O7" s="34" t="e">
        <f>'BAR BB| Open rates'!#REF!</f>
        <v>#REF!</v>
      </c>
      <c r="P7" s="34" t="e">
        <f>'BAR BB| Open rates'!#REF!</f>
        <v>#REF!</v>
      </c>
      <c r="Q7" s="34" t="e">
        <f>'BAR BB| Open rates'!#REF!</f>
        <v>#REF!</v>
      </c>
      <c r="R7" s="34" t="e">
        <f>'BAR BB| Open rates'!#REF!</f>
        <v>#REF!</v>
      </c>
      <c r="S7" s="34" t="e">
        <f>'BAR BB| Open rates'!#REF!</f>
        <v>#REF!</v>
      </c>
      <c r="T7" s="34" t="e">
        <f>'BAR BB| Open rates'!#REF!</f>
        <v>#REF!</v>
      </c>
      <c r="U7" s="34" t="e">
        <f>'BAR BB| Open rates'!#REF!</f>
        <v>#REF!</v>
      </c>
      <c r="V7" s="34" t="e">
        <f>'BAR BB| Open rates'!#REF!</f>
        <v>#REF!</v>
      </c>
      <c r="W7" s="34" t="e">
        <f>'BAR BB| Open rates'!#REF!</f>
        <v>#REF!</v>
      </c>
      <c r="X7" s="34" t="e">
        <f>'BAR BB| Open rates'!#REF!</f>
        <v>#REF!</v>
      </c>
      <c r="Y7" s="34" t="e">
        <f>'BAR BB| Open rates'!#REF!</f>
        <v>#REF!</v>
      </c>
      <c r="Z7" s="34" t="e">
        <f>'BAR BB| Open rates'!#REF!</f>
        <v>#REF!</v>
      </c>
      <c r="AA7" s="34" t="e">
        <f>'BAR BB| Open rates'!#REF!</f>
        <v>#REF!</v>
      </c>
      <c r="AB7" s="34" t="e">
        <f>'BAR BB| Open rates'!#REF!</f>
        <v>#REF!</v>
      </c>
      <c r="AC7" s="34" t="e">
        <f>'BAR BB| Open rates'!#REF!</f>
        <v>#REF!</v>
      </c>
      <c r="AD7" s="34" t="e">
        <f>'BAR BB| Open rates'!#REF!</f>
        <v>#REF!</v>
      </c>
      <c r="AE7" s="34" t="e">
        <f>'BAR BB| Open rates'!#REF!</f>
        <v>#REF!</v>
      </c>
      <c r="AF7" s="34" t="e">
        <f>'BAR BB| Open rates'!#REF!</f>
        <v>#REF!</v>
      </c>
      <c r="AG7" s="34" t="e">
        <f>'BAR BB| Open rates'!#REF!</f>
        <v>#REF!</v>
      </c>
      <c r="AH7" s="34" t="e">
        <f>'BAR BB| Open rates'!#REF!</f>
        <v>#REF!</v>
      </c>
      <c r="AI7" s="34" t="e">
        <f>'BAR BB| Open rates'!#REF!</f>
        <v>#REF!</v>
      </c>
      <c r="AJ7" s="34" t="e">
        <f>'BAR BB| Open rates'!#REF!</f>
        <v>#REF!</v>
      </c>
      <c r="AK7" s="34" t="e">
        <f>'BAR BB| Open rates'!#REF!</f>
        <v>#REF!</v>
      </c>
      <c r="AL7" s="34" t="e">
        <f>'BAR BB| Open rates'!#REF!</f>
        <v>#REF!</v>
      </c>
      <c r="AM7" s="34" t="e">
        <f>'BAR BB| Open rates'!#REF!</f>
        <v>#REF!</v>
      </c>
      <c r="AN7" s="34" t="e">
        <f>'BAR BB| Open rates'!#REF!</f>
        <v>#REF!</v>
      </c>
      <c r="AO7" s="34" t="e">
        <f>'BAR BB| Open rates'!#REF!</f>
        <v>#REF!</v>
      </c>
      <c r="AP7" s="34" t="e">
        <f>'BAR BB| Open rates'!#REF!</f>
        <v>#REF!</v>
      </c>
      <c r="AQ7" s="34" t="e">
        <f>'BAR BB| Open rates'!#REF!</f>
        <v>#REF!</v>
      </c>
      <c r="AR7" s="34" t="e">
        <f>'BAR BB| Open rates'!#REF!</f>
        <v>#REF!</v>
      </c>
      <c r="AS7" s="34" t="e">
        <f>'BAR BB| Open rates'!#REF!</f>
        <v>#REF!</v>
      </c>
      <c r="AT7" s="34" t="e">
        <f>'BAR BB| Open rates'!#REF!</f>
        <v>#REF!</v>
      </c>
      <c r="AU7" s="34" t="e">
        <f>'BAR BB| Open rates'!#REF!</f>
        <v>#REF!</v>
      </c>
      <c r="AV7" s="34" t="e">
        <f>'BAR BB| Open rates'!#REF!</f>
        <v>#REF!</v>
      </c>
      <c r="AW7" s="34" t="e">
        <f>'BAR BB| Open rates'!#REF!</f>
        <v>#REF!</v>
      </c>
    </row>
    <row r="8" spans="1:49" s="36" customFormat="1" ht="12" customHeight="1" x14ac:dyDescent="0.2">
      <c r="A8" s="66" t="s">
        <v>64</v>
      </c>
      <c r="B8" s="35"/>
      <c r="C8" s="35"/>
      <c r="D8" s="35"/>
      <c r="E8" s="35"/>
      <c r="F8" s="35"/>
      <c r="G8" s="35"/>
      <c r="H8" s="35"/>
      <c r="I8" s="35"/>
      <c r="J8" s="35"/>
      <c r="K8" s="35"/>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row>
    <row r="9" spans="1:49" s="9" customFormat="1" ht="12" customHeight="1" x14ac:dyDescent="0.2">
      <c r="A9" s="52">
        <v>1</v>
      </c>
      <c r="B9" s="34">
        <v>19500</v>
      </c>
      <c r="C9" s="34">
        <v>12600</v>
      </c>
      <c r="D9" s="34">
        <v>15800</v>
      </c>
      <c r="E9" s="34">
        <v>10800</v>
      </c>
      <c r="F9" s="34" t="e">
        <v>#REF!</v>
      </c>
      <c r="G9" s="34" t="e">
        <v>#REF!</v>
      </c>
      <c r="H9" s="34" t="e">
        <v>#REF!</v>
      </c>
      <c r="I9" s="34">
        <v>9600</v>
      </c>
      <c r="J9" s="34">
        <v>10800</v>
      </c>
      <c r="K9" s="34">
        <v>15800</v>
      </c>
      <c r="L9" s="34" t="e">
        <f>'BAR BB| Open rates'!#REF!</f>
        <v>#REF!</v>
      </c>
      <c r="M9" s="34" t="e">
        <f>'BAR BB| Open rates'!#REF!</f>
        <v>#REF!</v>
      </c>
      <c r="N9" s="34" t="e">
        <f>'BAR BB| Open rates'!#REF!</f>
        <v>#REF!</v>
      </c>
      <c r="O9" s="34" t="e">
        <f>'BAR BB| Open rates'!#REF!</f>
        <v>#REF!</v>
      </c>
      <c r="P9" s="34" t="e">
        <f>'BAR BB| Open rates'!#REF!</f>
        <v>#REF!</v>
      </c>
      <c r="Q9" s="34" t="e">
        <f>'BAR BB| Open rates'!#REF!</f>
        <v>#REF!</v>
      </c>
      <c r="R9" s="34" t="e">
        <f>'BAR BB| Open rates'!#REF!</f>
        <v>#REF!</v>
      </c>
      <c r="S9" s="34" t="e">
        <f>'BAR BB| Open rates'!#REF!</f>
        <v>#REF!</v>
      </c>
      <c r="T9" s="34" t="e">
        <f>'BAR BB| Open rates'!#REF!</f>
        <v>#REF!</v>
      </c>
      <c r="U9" s="34" t="e">
        <f>'BAR BB| Open rates'!#REF!</f>
        <v>#REF!</v>
      </c>
      <c r="V9" s="34" t="e">
        <f>'BAR BB| Open rates'!#REF!</f>
        <v>#REF!</v>
      </c>
      <c r="W9" s="34" t="e">
        <f>'BAR BB| Open rates'!#REF!</f>
        <v>#REF!</v>
      </c>
      <c r="X9" s="34" t="e">
        <f>'BAR BB| Open rates'!#REF!</f>
        <v>#REF!</v>
      </c>
      <c r="Y9" s="34" t="e">
        <f>'BAR BB| Open rates'!#REF!</f>
        <v>#REF!</v>
      </c>
      <c r="Z9" s="34" t="e">
        <f>'BAR BB| Open rates'!#REF!</f>
        <v>#REF!</v>
      </c>
      <c r="AA9" s="34" t="e">
        <f>'BAR BB| Open rates'!#REF!</f>
        <v>#REF!</v>
      </c>
      <c r="AB9" s="34" t="e">
        <f>'BAR BB| Open rates'!#REF!</f>
        <v>#REF!</v>
      </c>
      <c r="AC9" s="34" t="e">
        <f>'BAR BB| Open rates'!#REF!</f>
        <v>#REF!</v>
      </c>
      <c r="AD9" s="34" t="e">
        <f>'BAR BB| Open rates'!#REF!</f>
        <v>#REF!</v>
      </c>
      <c r="AE9" s="34" t="e">
        <f>'BAR BB| Open rates'!#REF!</f>
        <v>#REF!</v>
      </c>
      <c r="AF9" s="34" t="e">
        <f>'BAR BB| Open rates'!#REF!</f>
        <v>#REF!</v>
      </c>
      <c r="AG9" s="34" t="e">
        <f>'BAR BB| Open rates'!#REF!</f>
        <v>#REF!</v>
      </c>
      <c r="AH9" s="34" t="e">
        <f>'BAR BB| Open rates'!#REF!</f>
        <v>#REF!</v>
      </c>
      <c r="AI9" s="34" t="e">
        <f>'BAR BB| Open rates'!#REF!</f>
        <v>#REF!</v>
      </c>
      <c r="AJ9" s="34" t="e">
        <f>'BAR BB| Open rates'!#REF!</f>
        <v>#REF!</v>
      </c>
      <c r="AK9" s="34" t="e">
        <f>'BAR BB| Open rates'!#REF!</f>
        <v>#REF!</v>
      </c>
      <c r="AL9" s="34" t="e">
        <f>'BAR BB| Open rates'!#REF!</f>
        <v>#REF!</v>
      </c>
      <c r="AM9" s="34" t="e">
        <f>'BAR BB| Open rates'!#REF!</f>
        <v>#REF!</v>
      </c>
      <c r="AN9" s="34" t="e">
        <f>'BAR BB| Open rates'!#REF!</f>
        <v>#REF!</v>
      </c>
      <c r="AO9" s="34" t="e">
        <f>'BAR BB| Open rates'!#REF!</f>
        <v>#REF!</v>
      </c>
      <c r="AP9" s="34" t="e">
        <f>'BAR BB| Open rates'!#REF!</f>
        <v>#REF!</v>
      </c>
      <c r="AQ9" s="34" t="e">
        <f>'BAR BB| Open rates'!#REF!</f>
        <v>#REF!</v>
      </c>
      <c r="AR9" s="34" t="e">
        <f>'BAR BB| Open rates'!#REF!</f>
        <v>#REF!</v>
      </c>
      <c r="AS9" s="34" t="e">
        <f>'BAR BB| Open rates'!#REF!</f>
        <v>#REF!</v>
      </c>
      <c r="AT9" s="34" t="e">
        <f>'BAR BB| Open rates'!#REF!</f>
        <v>#REF!</v>
      </c>
      <c r="AU9" s="34" t="e">
        <f>'BAR BB| Open rates'!#REF!</f>
        <v>#REF!</v>
      </c>
      <c r="AV9" s="34" t="e">
        <f>'BAR BB| Open rates'!#REF!</f>
        <v>#REF!</v>
      </c>
      <c r="AW9" s="34" t="e">
        <f>'BAR BB| Open rates'!#REF!</f>
        <v>#REF!</v>
      </c>
    </row>
    <row r="10" spans="1:49" s="9" customFormat="1" ht="12" customHeight="1" x14ac:dyDescent="0.2">
      <c r="A10" s="52">
        <v>2</v>
      </c>
      <c r="B10" s="34">
        <v>20700</v>
      </c>
      <c r="C10" s="34">
        <v>13800</v>
      </c>
      <c r="D10" s="34">
        <v>17000</v>
      </c>
      <c r="E10" s="34">
        <v>12000</v>
      </c>
      <c r="F10" s="34" t="e">
        <v>#REF!</v>
      </c>
      <c r="G10" s="34" t="e">
        <v>#REF!</v>
      </c>
      <c r="H10" s="34" t="e">
        <v>#REF!</v>
      </c>
      <c r="I10" s="34">
        <v>10800</v>
      </c>
      <c r="J10" s="34">
        <v>12000</v>
      </c>
      <c r="K10" s="34">
        <v>17000</v>
      </c>
      <c r="L10" s="34" t="e">
        <f>'BAR BB| Open rates'!#REF!</f>
        <v>#REF!</v>
      </c>
      <c r="M10" s="34" t="e">
        <f>'BAR BB| Open rates'!#REF!</f>
        <v>#REF!</v>
      </c>
      <c r="N10" s="34" t="e">
        <f>'BAR BB| Open rates'!#REF!</f>
        <v>#REF!</v>
      </c>
      <c r="O10" s="34" t="e">
        <f>'BAR BB| Open rates'!#REF!</f>
        <v>#REF!</v>
      </c>
      <c r="P10" s="34" t="e">
        <f>'BAR BB| Open rates'!#REF!</f>
        <v>#REF!</v>
      </c>
      <c r="Q10" s="34" t="e">
        <f>'BAR BB| Open rates'!#REF!</f>
        <v>#REF!</v>
      </c>
      <c r="R10" s="34" t="e">
        <f>'BAR BB| Open rates'!#REF!</f>
        <v>#REF!</v>
      </c>
      <c r="S10" s="34" t="e">
        <f>'BAR BB| Open rates'!#REF!</f>
        <v>#REF!</v>
      </c>
      <c r="T10" s="34" t="e">
        <f>'BAR BB| Open rates'!#REF!</f>
        <v>#REF!</v>
      </c>
      <c r="U10" s="34" t="e">
        <f>'BAR BB| Open rates'!#REF!</f>
        <v>#REF!</v>
      </c>
      <c r="V10" s="34" t="e">
        <f>'BAR BB| Open rates'!#REF!</f>
        <v>#REF!</v>
      </c>
      <c r="W10" s="34" t="e">
        <f>'BAR BB| Open rates'!#REF!</f>
        <v>#REF!</v>
      </c>
      <c r="X10" s="34" t="e">
        <f>'BAR BB| Open rates'!#REF!</f>
        <v>#REF!</v>
      </c>
      <c r="Y10" s="34" t="e">
        <f>'BAR BB| Open rates'!#REF!</f>
        <v>#REF!</v>
      </c>
      <c r="Z10" s="34" t="e">
        <f>'BAR BB| Open rates'!#REF!</f>
        <v>#REF!</v>
      </c>
      <c r="AA10" s="34" t="e">
        <f>'BAR BB| Open rates'!#REF!</f>
        <v>#REF!</v>
      </c>
      <c r="AB10" s="34" t="e">
        <f>'BAR BB| Open rates'!#REF!</f>
        <v>#REF!</v>
      </c>
      <c r="AC10" s="34" t="e">
        <f>'BAR BB| Open rates'!#REF!</f>
        <v>#REF!</v>
      </c>
      <c r="AD10" s="34" t="e">
        <f>'BAR BB| Open rates'!#REF!</f>
        <v>#REF!</v>
      </c>
      <c r="AE10" s="34" t="e">
        <f>'BAR BB| Open rates'!#REF!</f>
        <v>#REF!</v>
      </c>
      <c r="AF10" s="34" t="e">
        <f>'BAR BB| Open rates'!#REF!</f>
        <v>#REF!</v>
      </c>
      <c r="AG10" s="34" t="e">
        <f>'BAR BB| Open rates'!#REF!</f>
        <v>#REF!</v>
      </c>
      <c r="AH10" s="34" t="e">
        <f>'BAR BB| Open rates'!#REF!</f>
        <v>#REF!</v>
      </c>
      <c r="AI10" s="34" t="e">
        <f>'BAR BB| Open rates'!#REF!</f>
        <v>#REF!</v>
      </c>
      <c r="AJ10" s="34" t="e">
        <f>'BAR BB| Open rates'!#REF!</f>
        <v>#REF!</v>
      </c>
      <c r="AK10" s="34" t="e">
        <f>'BAR BB| Open rates'!#REF!</f>
        <v>#REF!</v>
      </c>
      <c r="AL10" s="34" t="e">
        <f>'BAR BB| Open rates'!#REF!</f>
        <v>#REF!</v>
      </c>
      <c r="AM10" s="34" t="e">
        <f>'BAR BB| Open rates'!#REF!</f>
        <v>#REF!</v>
      </c>
      <c r="AN10" s="34" t="e">
        <f>'BAR BB| Open rates'!#REF!</f>
        <v>#REF!</v>
      </c>
      <c r="AO10" s="34" t="e">
        <f>'BAR BB| Open rates'!#REF!</f>
        <v>#REF!</v>
      </c>
      <c r="AP10" s="34" t="e">
        <f>'BAR BB| Open rates'!#REF!</f>
        <v>#REF!</v>
      </c>
      <c r="AQ10" s="34" t="e">
        <f>'BAR BB| Open rates'!#REF!</f>
        <v>#REF!</v>
      </c>
      <c r="AR10" s="34" t="e">
        <f>'BAR BB| Open rates'!#REF!</f>
        <v>#REF!</v>
      </c>
      <c r="AS10" s="34" t="e">
        <f>'BAR BB| Open rates'!#REF!</f>
        <v>#REF!</v>
      </c>
      <c r="AT10" s="34" t="e">
        <f>'BAR BB| Open rates'!#REF!</f>
        <v>#REF!</v>
      </c>
      <c r="AU10" s="34" t="e">
        <f>'BAR BB| Open rates'!#REF!</f>
        <v>#REF!</v>
      </c>
      <c r="AV10" s="34" t="e">
        <f>'BAR BB| Open rates'!#REF!</f>
        <v>#REF!</v>
      </c>
      <c r="AW10" s="34" t="e">
        <f>'BAR BB| Open rates'!#REF!</f>
        <v>#REF!</v>
      </c>
    </row>
    <row r="11" spans="1:49" s="36" customFormat="1" ht="12" customHeight="1" x14ac:dyDescent="0.2">
      <c r="A11" s="66" t="s">
        <v>65</v>
      </c>
      <c r="B11" s="35"/>
      <c r="C11" s="35"/>
      <c r="D11" s="35"/>
      <c r="E11" s="35"/>
      <c r="F11" s="35"/>
      <c r="G11" s="35"/>
      <c r="H11" s="35"/>
      <c r="I11" s="35"/>
      <c r="J11" s="35"/>
      <c r="K11" s="35"/>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row>
    <row r="12" spans="1:49" s="9" customFormat="1" ht="12" customHeight="1" x14ac:dyDescent="0.2">
      <c r="A12" s="52">
        <v>1</v>
      </c>
      <c r="B12" s="34">
        <v>21500</v>
      </c>
      <c r="C12" s="34">
        <v>14600</v>
      </c>
      <c r="D12" s="34">
        <v>17800</v>
      </c>
      <c r="E12" s="34">
        <v>12800</v>
      </c>
      <c r="F12" s="34" t="e">
        <v>#REF!</v>
      </c>
      <c r="G12" s="34" t="e">
        <v>#REF!</v>
      </c>
      <c r="H12" s="34" t="e">
        <v>#REF!</v>
      </c>
      <c r="I12" s="34">
        <v>11600</v>
      </c>
      <c r="J12" s="34">
        <v>12800</v>
      </c>
      <c r="K12" s="34">
        <v>17800</v>
      </c>
      <c r="L12" s="34" t="e">
        <f>'BAR BB| Open rates'!#REF!</f>
        <v>#REF!</v>
      </c>
      <c r="M12" s="34" t="e">
        <f>'BAR BB| Open rates'!#REF!</f>
        <v>#REF!</v>
      </c>
      <c r="N12" s="34" t="e">
        <f>'BAR BB| Open rates'!#REF!</f>
        <v>#REF!</v>
      </c>
      <c r="O12" s="34" t="e">
        <f>'BAR BB| Open rates'!#REF!</f>
        <v>#REF!</v>
      </c>
      <c r="P12" s="34" t="e">
        <f>'BAR BB| Open rates'!#REF!</f>
        <v>#REF!</v>
      </c>
      <c r="Q12" s="34" t="e">
        <f>'BAR BB| Open rates'!#REF!</f>
        <v>#REF!</v>
      </c>
      <c r="R12" s="34" t="e">
        <f>'BAR BB| Open rates'!#REF!</f>
        <v>#REF!</v>
      </c>
      <c r="S12" s="34" t="e">
        <f>'BAR BB| Open rates'!#REF!</f>
        <v>#REF!</v>
      </c>
      <c r="T12" s="34" t="e">
        <f>'BAR BB| Open rates'!#REF!</f>
        <v>#REF!</v>
      </c>
      <c r="U12" s="34" t="e">
        <f>'BAR BB| Open rates'!#REF!</f>
        <v>#REF!</v>
      </c>
      <c r="V12" s="34" t="e">
        <f>'BAR BB| Open rates'!#REF!</f>
        <v>#REF!</v>
      </c>
      <c r="W12" s="34" t="e">
        <f>'BAR BB| Open rates'!#REF!</f>
        <v>#REF!</v>
      </c>
      <c r="X12" s="34" t="e">
        <f>'BAR BB| Open rates'!#REF!</f>
        <v>#REF!</v>
      </c>
      <c r="Y12" s="34" t="e">
        <f>'BAR BB| Open rates'!#REF!</f>
        <v>#REF!</v>
      </c>
      <c r="Z12" s="34" t="e">
        <f>'BAR BB| Open rates'!#REF!</f>
        <v>#REF!</v>
      </c>
      <c r="AA12" s="34" t="e">
        <f>'BAR BB| Open rates'!#REF!</f>
        <v>#REF!</v>
      </c>
      <c r="AB12" s="34" t="e">
        <f>'BAR BB| Open rates'!#REF!</f>
        <v>#REF!</v>
      </c>
      <c r="AC12" s="34" t="e">
        <f>'BAR BB| Open rates'!#REF!</f>
        <v>#REF!</v>
      </c>
      <c r="AD12" s="34" t="e">
        <f>'BAR BB| Open rates'!#REF!</f>
        <v>#REF!</v>
      </c>
      <c r="AE12" s="34" t="e">
        <f>'BAR BB| Open rates'!#REF!</f>
        <v>#REF!</v>
      </c>
      <c r="AF12" s="34" t="e">
        <f>'BAR BB| Open rates'!#REF!</f>
        <v>#REF!</v>
      </c>
      <c r="AG12" s="34" t="e">
        <f>'BAR BB| Open rates'!#REF!</f>
        <v>#REF!</v>
      </c>
      <c r="AH12" s="34" t="e">
        <f>'BAR BB| Open rates'!#REF!</f>
        <v>#REF!</v>
      </c>
      <c r="AI12" s="34" t="e">
        <f>'BAR BB| Open rates'!#REF!</f>
        <v>#REF!</v>
      </c>
      <c r="AJ12" s="34" t="e">
        <f>'BAR BB| Open rates'!#REF!</f>
        <v>#REF!</v>
      </c>
      <c r="AK12" s="34" t="e">
        <f>'BAR BB| Open rates'!#REF!</f>
        <v>#REF!</v>
      </c>
      <c r="AL12" s="34" t="e">
        <f>'BAR BB| Open rates'!#REF!</f>
        <v>#REF!</v>
      </c>
      <c r="AM12" s="34" t="e">
        <f>'BAR BB| Open rates'!#REF!</f>
        <v>#REF!</v>
      </c>
      <c r="AN12" s="34" t="e">
        <f>'BAR BB| Open rates'!#REF!</f>
        <v>#REF!</v>
      </c>
      <c r="AO12" s="34" t="e">
        <f>'BAR BB| Open rates'!#REF!</f>
        <v>#REF!</v>
      </c>
      <c r="AP12" s="34" t="e">
        <f>'BAR BB| Open rates'!#REF!</f>
        <v>#REF!</v>
      </c>
      <c r="AQ12" s="34" t="e">
        <f>'BAR BB| Open rates'!#REF!</f>
        <v>#REF!</v>
      </c>
      <c r="AR12" s="34" t="e">
        <f>'BAR BB| Open rates'!#REF!</f>
        <v>#REF!</v>
      </c>
      <c r="AS12" s="34" t="e">
        <f>'BAR BB| Open rates'!#REF!</f>
        <v>#REF!</v>
      </c>
      <c r="AT12" s="34" t="e">
        <f>'BAR BB| Open rates'!#REF!</f>
        <v>#REF!</v>
      </c>
      <c r="AU12" s="34" t="e">
        <f>'BAR BB| Open rates'!#REF!</f>
        <v>#REF!</v>
      </c>
      <c r="AV12" s="34" t="e">
        <f>'BAR BB| Open rates'!#REF!</f>
        <v>#REF!</v>
      </c>
      <c r="AW12" s="34" t="e">
        <f>'BAR BB| Open rates'!#REF!</f>
        <v>#REF!</v>
      </c>
    </row>
    <row r="13" spans="1:49" s="9" customFormat="1" ht="12" customHeight="1" x14ac:dyDescent="0.2">
      <c r="A13" s="52">
        <v>2</v>
      </c>
      <c r="B13" s="34">
        <v>22700</v>
      </c>
      <c r="C13" s="34">
        <v>15800</v>
      </c>
      <c r="D13" s="34">
        <v>19000</v>
      </c>
      <c r="E13" s="34">
        <v>14000</v>
      </c>
      <c r="F13" s="34" t="e">
        <v>#REF!</v>
      </c>
      <c r="G13" s="34" t="e">
        <v>#REF!</v>
      </c>
      <c r="H13" s="34" t="e">
        <v>#REF!</v>
      </c>
      <c r="I13" s="34">
        <v>12800</v>
      </c>
      <c r="J13" s="34">
        <v>14000</v>
      </c>
      <c r="K13" s="34">
        <v>19000</v>
      </c>
      <c r="L13" s="34" t="e">
        <f>'BAR BB| Open rates'!#REF!</f>
        <v>#REF!</v>
      </c>
      <c r="M13" s="34" t="e">
        <f>'BAR BB| Open rates'!#REF!</f>
        <v>#REF!</v>
      </c>
      <c r="N13" s="34" t="e">
        <f>'BAR BB| Open rates'!#REF!</f>
        <v>#REF!</v>
      </c>
      <c r="O13" s="34" t="e">
        <f>'BAR BB| Open rates'!#REF!</f>
        <v>#REF!</v>
      </c>
      <c r="P13" s="34" t="e">
        <f>'BAR BB| Open rates'!#REF!</f>
        <v>#REF!</v>
      </c>
      <c r="Q13" s="34" t="e">
        <f>'BAR BB| Open rates'!#REF!</f>
        <v>#REF!</v>
      </c>
      <c r="R13" s="34" t="e">
        <f>'BAR BB| Open rates'!#REF!</f>
        <v>#REF!</v>
      </c>
      <c r="S13" s="34" t="e">
        <f>'BAR BB| Open rates'!#REF!</f>
        <v>#REF!</v>
      </c>
      <c r="T13" s="34" t="e">
        <f>'BAR BB| Open rates'!#REF!</f>
        <v>#REF!</v>
      </c>
      <c r="U13" s="34" t="e">
        <f>'BAR BB| Open rates'!#REF!</f>
        <v>#REF!</v>
      </c>
      <c r="V13" s="34" t="e">
        <f>'BAR BB| Open rates'!#REF!</f>
        <v>#REF!</v>
      </c>
      <c r="W13" s="34" t="e">
        <f>'BAR BB| Open rates'!#REF!</f>
        <v>#REF!</v>
      </c>
      <c r="X13" s="34" t="e">
        <f>'BAR BB| Open rates'!#REF!</f>
        <v>#REF!</v>
      </c>
      <c r="Y13" s="34" t="e">
        <f>'BAR BB| Open rates'!#REF!</f>
        <v>#REF!</v>
      </c>
      <c r="Z13" s="34" t="e">
        <f>'BAR BB| Open rates'!#REF!</f>
        <v>#REF!</v>
      </c>
      <c r="AA13" s="34" t="e">
        <f>'BAR BB| Open rates'!#REF!</f>
        <v>#REF!</v>
      </c>
      <c r="AB13" s="34" t="e">
        <f>'BAR BB| Open rates'!#REF!</f>
        <v>#REF!</v>
      </c>
      <c r="AC13" s="34" t="e">
        <f>'BAR BB| Open rates'!#REF!</f>
        <v>#REF!</v>
      </c>
      <c r="AD13" s="34" t="e">
        <f>'BAR BB| Open rates'!#REF!</f>
        <v>#REF!</v>
      </c>
      <c r="AE13" s="34" t="e">
        <f>'BAR BB| Open rates'!#REF!</f>
        <v>#REF!</v>
      </c>
      <c r="AF13" s="34" t="e">
        <f>'BAR BB| Open rates'!#REF!</f>
        <v>#REF!</v>
      </c>
      <c r="AG13" s="34" t="e">
        <f>'BAR BB| Open rates'!#REF!</f>
        <v>#REF!</v>
      </c>
      <c r="AH13" s="34" t="e">
        <f>'BAR BB| Open rates'!#REF!</f>
        <v>#REF!</v>
      </c>
      <c r="AI13" s="34" t="e">
        <f>'BAR BB| Open rates'!#REF!</f>
        <v>#REF!</v>
      </c>
      <c r="AJ13" s="34" t="e">
        <f>'BAR BB| Open rates'!#REF!</f>
        <v>#REF!</v>
      </c>
      <c r="AK13" s="34" t="e">
        <f>'BAR BB| Open rates'!#REF!</f>
        <v>#REF!</v>
      </c>
      <c r="AL13" s="34" t="e">
        <f>'BAR BB| Open rates'!#REF!</f>
        <v>#REF!</v>
      </c>
      <c r="AM13" s="34" t="e">
        <f>'BAR BB| Open rates'!#REF!</f>
        <v>#REF!</v>
      </c>
      <c r="AN13" s="34" t="e">
        <f>'BAR BB| Open rates'!#REF!</f>
        <v>#REF!</v>
      </c>
      <c r="AO13" s="34" t="e">
        <f>'BAR BB| Open rates'!#REF!</f>
        <v>#REF!</v>
      </c>
      <c r="AP13" s="34" t="e">
        <f>'BAR BB| Open rates'!#REF!</f>
        <v>#REF!</v>
      </c>
      <c r="AQ13" s="34" t="e">
        <f>'BAR BB| Open rates'!#REF!</f>
        <v>#REF!</v>
      </c>
      <c r="AR13" s="34" t="e">
        <f>'BAR BB| Open rates'!#REF!</f>
        <v>#REF!</v>
      </c>
      <c r="AS13" s="34" t="e">
        <f>'BAR BB| Open rates'!#REF!</f>
        <v>#REF!</v>
      </c>
      <c r="AT13" s="34" t="e">
        <f>'BAR BB| Open rates'!#REF!</f>
        <v>#REF!</v>
      </c>
      <c r="AU13" s="34" t="e">
        <f>'BAR BB| Open rates'!#REF!</f>
        <v>#REF!</v>
      </c>
      <c r="AV13" s="34" t="e">
        <f>'BAR BB| Open rates'!#REF!</f>
        <v>#REF!</v>
      </c>
      <c r="AW13" s="34" t="e">
        <f>'BAR BB| Open rates'!#REF!</f>
        <v>#REF!</v>
      </c>
    </row>
    <row r="16" spans="1:49" x14ac:dyDescent="0.2">
      <c r="A16" s="11" t="s">
        <v>55</v>
      </c>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row>
    <row r="17" spans="1:49" s="33" customFormat="1" ht="26.25" customHeight="1" x14ac:dyDescent="0.2">
      <c r="A17" s="40"/>
      <c r="B17" s="51" t="str">
        <f t="shared" ref="B17:K17" si="0">B3</f>
        <v>06.10.2020-10.10.2020</v>
      </c>
      <c r="C17" s="51" t="str">
        <f t="shared" si="0"/>
        <v>11.10.2020-14.10.2020</v>
      </c>
      <c r="D17" s="51" t="str">
        <f t="shared" si="0"/>
        <v>15.10.2020-17.10.2020</v>
      </c>
      <c r="E17" s="51" t="str">
        <f t="shared" si="0"/>
        <v>18.10.2020-07.11.2020</v>
      </c>
      <c r="F17" s="51" t="e">
        <f t="shared" si="0"/>
        <v>#REF!</v>
      </c>
      <c r="G17" s="51" t="e">
        <f t="shared" si="0"/>
        <v>#REF!</v>
      </c>
      <c r="H17" s="51" t="e">
        <f t="shared" si="0"/>
        <v>#REF!</v>
      </c>
      <c r="I17" s="51" t="str">
        <f t="shared" si="0"/>
        <v>08.11.2020-10.12.2020</v>
      </c>
      <c r="J17" s="51" t="str">
        <f t="shared" si="0"/>
        <v>11.12.2020-17.12.2020</v>
      </c>
      <c r="K17" s="51" t="str">
        <f t="shared" si="0"/>
        <v>18.12.2020-19.12.2020</v>
      </c>
      <c r="L17" s="51" t="e">
        <f>L3</f>
        <v>#REF!</v>
      </c>
      <c r="M17" s="51" t="e">
        <f t="shared" ref="M17:AH17" si="1">M3</f>
        <v>#REF!</v>
      </c>
      <c r="N17" s="51" t="e">
        <f t="shared" si="1"/>
        <v>#REF!</v>
      </c>
      <c r="O17" s="51" t="e">
        <f t="shared" si="1"/>
        <v>#REF!</v>
      </c>
      <c r="P17" s="51" t="e">
        <f t="shared" si="1"/>
        <v>#REF!</v>
      </c>
      <c r="Q17" s="51" t="e">
        <f t="shared" si="1"/>
        <v>#REF!</v>
      </c>
      <c r="R17" s="51" t="e">
        <f t="shared" si="1"/>
        <v>#REF!</v>
      </c>
      <c r="S17" s="51" t="e">
        <f t="shared" si="1"/>
        <v>#REF!</v>
      </c>
      <c r="T17" s="51" t="e">
        <f t="shared" si="1"/>
        <v>#REF!</v>
      </c>
      <c r="U17" s="51" t="e">
        <f t="shared" si="1"/>
        <v>#REF!</v>
      </c>
      <c r="V17" s="51" t="e">
        <f t="shared" si="1"/>
        <v>#REF!</v>
      </c>
      <c r="W17" s="51" t="e">
        <f t="shared" si="1"/>
        <v>#REF!</v>
      </c>
      <c r="X17" s="51" t="e">
        <f t="shared" si="1"/>
        <v>#REF!</v>
      </c>
      <c r="Y17" s="51" t="e">
        <f t="shared" si="1"/>
        <v>#REF!</v>
      </c>
      <c r="Z17" s="51" t="e">
        <f t="shared" si="1"/>
        <v>#REF!</v>
      </c>
      <c r="AA17" s="51" t="e">
        <f t="shared" si="1"/>
        <v>#REF!</v>
      </c>
      <c r="AB17" s="51" t="e">
        <f t="shared" si="1"/>
        <v>#REF!</v>
      </c>
      <c r="AC17" s="51" t="e">
        <f t="shared" si="1"/>
        <v>#REF!</v>
      </c>
      <c r="AD17" s="51" t="e">
        <f t="shared" si="1"/>
        <v>#REF!</v>
      </c>
      <c r="AE17" s="51" t="e">
        <f t="shared" si="1"/>
        <v>#REF!</v>
      </c>
      <c r="AF17" s="51" t="e">
        <f t="shared" si="1"/>
        <v>#REF!</v>
      </c>
      <c r="AG17" s="51" t="e">
        <f t="shared" si="1"/>
        <v>#REF!</v>
      </c>
      <c r="AH17" s="51" t="e">
        <f t="shared" si="1"/>
        <v>#REF!</v>
      </c>
      <c r="AI17" s="51" t="e">
        <f t="shared" ref="AI17:AL17" si="2">AI3</f>
        <v>#REF!</v>
      </c>
      <c r="AJ17" s="51" t="e">
        <f t="shared" si="2"/>
        <v>#REF!</v>
      </c>
      <c r="AK17" s="51" t="e">
        <f t="shared" si="2"/>
        <v>#REF!</v>
      </c>
      <c r="AL17" s="117" t="e">
        <f t="shared" si="2"/>
        <v>#REF!</v>
      </c>
      <c r="AM17" s="116" t="e">
        <f>AM3</f>
        <v>#REF!</v>
      </c>
      <c r="AN17" s="116" t="e">
        <f t="shared" ref="AN17:AQ17" si="3">AN3</f>
        <v>#REF!</v>
      </c>
      <c r="AO17" s="116" t="e">
        <f t="shared" si="3"/>
        <v>#REF!</v>
      </c>
      <c r="AP17" s="116" t="e">
        <f t="shared" si="3"/>
        <v>#REF!</v>
      </c>
      <c r="AQ17" s="116" t="e">
        <f t="shared" si="3"/>
        <v>#REF!</v>
      </c>
      <c r="AR17" s="116" t="e">
        <f t="shared" ref="AR17:AT17" si="4">AR3</f>
        <v>#REF!</v>
      </c>
      <c r="AS17" s="116" t="e">
        <f t="shared" si="4"/>
        <v>#REF!</v>
      </c>
      <c r="AT17" s="116" t="e">
        <f t="shared" si="4"/>
        <v>#REF!</v>
      </c>
      <c r="AU17" s="116" t="e">
        <f t="shared" ref="AU17:AW17" si="5">AU3</f>
        <v>#REF!</v>
      </c>
      <c r="AV17" s="116" t="e">
        <f t="shared" si="5"/>
        <v>#REF!</v>
      </c>
      <c r="AW17" s="116" t="e">
        <f t="shared" si="5"/>
        <v>#REF!</v>
      </c>
    </row>
    <row r="18" spans="1:49" s="33" customFormat="1" ht="26.25" customHeight="1" x14ac:dyDescent="0.2">
      <c r="A18" s="49" t="s">
        <v>0</v>
      </c>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16" t="e">
        <f>AM4</f>
        <v>#REF!</v>
      </c>
      <c r="AN18" s="116" t="e">
        <f t="shared" ref="AN18:AQ18" si="6">AN4</f>
        <v>#REF!</v>
      </c>
      <c r="AO18" s="116" t="e">
        <f t="shared" si="6"/>
        <v>#REF!</v>
      </c>
      <c r="AP18" s="116" t="e">
        <f t="shared" si="6"/>
        <v>#REF!</v>
      </c>
      <c r="AQ18" s="116" t="e">
        <f t="shared" si="6"/>
        <v>#REF!</v>
      </c>
      <c r="AR18" s="116" t="e">
        <f t="shared" ref="AR18:AT18" si="7">AR4</f>
        <v>#REF!</v>
      </c>
      <c r="AS18" s="116" t="e">
        <f t="shared" si="7"/>
        <v>#REF!</v>
      </c>
      <c r="AT18" s="116" t="e">
        <f t="shared" si="7"/>
        <v>#REF!</v>
      </c>
      <c r="AU18" s="116" t="e">
        <f t="shared" ref="AU18:AW18" si="8">AU4</f>
        <v>#REF!</v>
      </c>
      <c r="AV18" s="116" t="e">
        <f t="shared" si="8"/>
        <v>#REF!</v>
      </c>
      <c r="AW18" s="116" t="e">
        <f t="shared" si="8"/>
        <v>#REF!</v>
      </c>
    </row>
    <row r="19" spans="1:49" s="36" customFormat="1" ht="12" customHeight="1" x14ac:dyDescent="0.2">
      <c r="A19" s="65" t="s">
        <v>63</v>
      </c>
    </row>
    <row r="20" spans="1:49" s="36" customFormat="1" ht="12" customHeight="1" x14ac:dyDescent="0.2">
      <c r="A20" s="52">
        <v>1</v>
      </c>
      <c r="B20" s="43">
        <f t="shared" ref="B20:K20" si="9">B6*0.9</f>
        <v>14940</v>
      </c>
      <c r="C20" s="43">
        <f t="shared" si="9"/>
        <v>8730</v>
      </c>
      <c r="D20" s="43">
        <f t="shared" si="9"/>
        <v>11610</v>
      </c>
      <c r="E20" s="43">
        <f t="shared" si="9"/>
        <v>7110</v>
      </c>
      <c r="F20" s="43" t="e">
        <f t="shared" si="9"/>
        <v>#REF!</v>
      </c>
      <c r="G20" s="43" t="e">
        <f t="shared" si="9"/>
        <v>#REF!</v>
      </c>
      <c r="H20" s="43" t="e">
        <f t="shared" si="9"/>
        <v>#REF!</v>
      </c>
      <c r="I20" s="43">
        <f t="shared" si="9"/>
        <v>6030</v>
      </c>
      <c r="J20" s="43">
        <f t="shared" si="9"/>
        <v>7110</v>
      </c>
      <c r="K20" s="43">
        <f t="shared" si="9"/>
        <v>11610</v>
      </c>
      <c r="L20" s="34" t="e">
        <f>L6*0.9+1100</f>
        <v>#REF!</v>
      </c>
      <c r="M20" s="34" t="e">
        <f t="shared" ref="M20" si="10">M6*0.9+1100</f>
        <v>#REF!</v>
      </c>
      <c r="N20" s="34" t="e">
        <f t="shared" ref="N20:O20" si="11">N6*0.9+2100</f>
        <v>#REF!</v>
      </c>
      <c r="O20" s="34" t="e">
        <f t="shared" si="11"/>
        <v>#REF!</v>
      </c>
      <c r="P20" s="34" t="e">
        <f t="shared" ref="P20:U20" si="12">P6*0.9+2100</f>
        <v>#REF!</v>
      </c>
      <c r="Q20" s="34" t="e">
        <f t="shared" si="12"/>
        <v>#REF!</v>
      </c>
      <c r="R20" s="34" t="e">
        <f t="shared" si="12"/>
        <v>#REF!</v>
      </c>
      <c r="S20" s="34" t="e">
        <f t="shared" si="12"/>
        <v>#REF!</v>
      </c>
      <c r="T20" s="34" t="e">
        <f t="shared" si="12"/>
        <v>#REF!</v>
      </c>
      <c r="U20" s="34" t="e">
        <f t="shared" si="12"/>
        <v>#REF!</v>
      </c>
      <c r="V20" s="62" t="e">
        <f>V6*0.9+1700</f>
        <v>#REF!</v>
      </c>
      <c r="W20" s="62" t="e">
        <f t="shared" ref="W20:AG20" si="13">W6*0.9+1700</f>
        <v>#REF!</v>
      </c>
      <c r="X20" s="62" t="e">
        <f t="shared" si="13"/>
        <v>#REF!</v>
      </c>
      <c r="Y20" s="62" t="e">
        <f t="shared" si="13"/>
        <v>#REF!</v>
      </c>
      <c r="Z20" s="62" t="e">
        <f t="shared" si="13"/>
        <v>#REF!</v>
      </c>
      <c r="AA20" s="62" t="e">
        <f t="shared" si="13"/>
        <v>#REF!</v>
      </c>
      <c r="AB20" s="62" t="e">
        <f t="shared" si="13"/>
        <v>#REF!</v>
      </c>
      <c r="AC20" s="62" t="e">
        <f t="shared" si="13"/>
        <v>#REF!</v>
      </c>
      <c r="AD20" s="62" t="e">
        <f t="shared" si="13"/>
        <v>#REF!</v>
      </c>
      <c r="AE20" s="62" t="e">
        <f t="shared" si="13"/>
        <v>#REF!</v>
      </c>
      <c r="AF20" s="62" t="e">
        <f t="shared" si="13"/>
        <v>#REF!</v>
      </c>
      <c r="AG20" s="62" t="e">
        <f t="shared" si="13"/>
        <v>#REF!</v>
      </c>
      <c r="AH20" s="62" t="e">
        <f t="shared" ref="AH20" si="14">AH6*0.9+1700</f>
        <v>#REF!</v>
      </c>
      <c r="AI20" s="62" t="e">
        <f t="shared" ref="AI20:AM20" si="15">AI6*0.9+1700</f>
        <v>#REF!</v>
      </c>
      <c r="AJ20" s="62" t="e">
        <f t="shared" si="15"/>
        <v>#REF!</v>
      </c>
      <c r="AK20" s="62" t="e">
        <f t="shared" si="15"/>
        <v>#REF!</v>
      </c>
      <c r="AL20" s="62" t="e">
        <f t="shared" si="15"/>
        <v>#REF!</v>
      </c>
      <c r="AM20" s="62" t="e">
        <f t="shared" si="15"/>
        <v>#REF!</v>
      </c>
      <c r="AN20" s="62" t="e">
        <f t="shared" ref="AN20:AP20" si="16">AN6*0.9+1700</f>
        <v>#REF!</v>
      </c>
      <c r="AO20" s="62" t="e">
        <f t="shared" si="16"/>
        <v>#REF!</v>
      </c>
      <c r="AP20" s="62" t="e">
        <f t="shared" si="16"/>
        <v>#REF!</v>
      </c>
      <c r="AQ20" s="62" t="e">
        <f>AQ6*0.9+1100</f>
        <v>#REF!</v>
      </c>
      <c r="AR20" s="62" t="e">
        <f t="shared" ref="AR20:AT20" si="17">AR6*0.9+1100</f>
        <v>#REF!</v>
      </c>
      <c r="AS20" s="62" t="e">
        <f t="shared" si="17"/>
        <v>#REF!</v>
      </c>
      <c r="AT20" s="62" t="e">
        <f t="shared" si="17"/>
        <v>#REF!</v>
      </c>
      <c r="AU20" s="62" t="e">
        <f t="shared" ref="AU20:AW20" si="18">AU6*0.9+1100</f>
        <v>#REF!</v>
      </c>
      <c r="AV20" s="62" t="e">
        <f t="shared" si="18"/>
        <v>#REF!</v>
      </c>
      <c r="AW20" s="62" t="e">
        <f t="shared" si="18"/>
        <v>#REF!</v>
      </c>
    </row>
    <row r="21" spans="1:49" s="36" customFormat="1" ht="12" customHeight="1" x14ac:dyDescent="0.2">
      <c r="A21" s="52">
        <v>2</v>
      </c>
      <c r="B21" s="43">
        <f t="shared" ref="B21:K21" si="19">B7*0.9</f>
        <v>16020</v>
      </c>
      <c r="C21" s="43">
        <f t="shared" si="19"/>
        <v>9810</v>
      </c>
      <c r="D21" s="43">
        <f t="shared" si="19"/>
        <v>12690</v>
      </c>
      <c r="E21" s="43">
        <f t="shared" si="19"/>
        <v>8190</v>
      </c>
      <c r="F21" s="43" t="e">
        <f t="shared" si="19"/>
        <v>#REF!</v>
      </c>
      <c r="G21" s="43" t="e">
        <f t="shared" si="19"/>
        <v>#REF!</v>
      </c>
      <c r="H21" s="43" t="e">
        <f t="shared" si="19"/>
        <v>#REF!</v>
      </c>
      <c r="I21" s="43">
        <f t="shared" si="19"/>
        <v>7110</v>
      </c>
      <c r="J21" s="43">
        <f t="shared" si="19"/>
        <v>8190</v>
      </c>
      <c r="K21" s="43">
        <f t="shared" si="19"/>
        <v>12690</v>
      </c>
      <c r="L21" s="34" t="e">
        <f>L7*0.9+2200</f>
        <v>#REF!</v>
      </c>
      <c r="M21" s="34" t="e">
        <f t="shared" ref="M21" si="20">M7*0.9+2200</f>
        <v>#REF!</v>
      </c>
      <c r="N21" s="43" t="e">
        <f t="shared" ref="N21:O21" si="21">N7*0.9+4200</f>
        <v>#REF!</v>
      </c>
      <c r="O21" s="43" t="e">
        <f t="shared" si="21"/>
        <v>#REF!</v>
      </c>
      <c r="P21" s="43" t="e">
        <f t="shared" ref="P21:U21" si="22">P7*0.9+4200</f>
        <v>#REF!</v>
      </c>
      <c r="Q21" s="43" t="e">
        <f t="shared" si="22"/>
        <v>#REF!</v>
      </c>
      <c r="R21" s="43" t="e">
        <f t="shared" si="22"/>
        <v>#REF!</v>
      </c>
      <c r="S21" s="43" t="e">
        <f t="shared" si="22"/>
        <v>#REF!</v>
      </c>
      <c r="T21" s="43" t="e">
        <f t="shared" si="22"/>
        <v>#REF!</v>
      </c>
      <c r="U21" s="43" t="e">
        <f t="shared" si="22"/>
        <v>#REF!</v>
      </c>
      <c r="V21" s="43" t="e">
        <f>V7*0.9+3400</f>
        <v>#REF!</v>
      </c>
      <c r="W21" s="43" t="e">
        <f t="shared" ref="W21:AG21" si="23">W7*0.9+3400</f>
        <v>#REF!</v>
      </c>
      <c r="X21" s="43" t="e">
        <f t="shared" si="23"/>
        <v>#REF!</v>
      </c>
      <c r="Y21" s="43" t="e">
        <f t="shared" si="23"/>
        <v>#REF!</v>
      </c>
      <c r="Z21" s="43" t="e">
        <f t="shared" si="23"/>
        <v>#REF!</v>
      </c>
      <c r="AA21" s="43" t="e">
        <f t="shared" si="23"/>
        <v>#REF!</v>
      </c>
      <c r="AB21" s="43" t="e">
        <f t="shared" si="23"/>
        <v>#REF!</v>
      </c>
      <c r="AC21" s="43" t="e">
        <f t="shared" si="23"/>
        <v>#REF!</v>
      </c>
      <c r="AD21" s="43" t="e">
        <f t="shared" si="23"/>
        <v>#REF!</v>
      </c>
      <c r="AE21" s="43" t="e">
        <f t="shared" si="23"/>
        <v>#REF!</v>
      </c>
      <c r="AF21" s="43" t="e">
        <f t="shared" si="23"/>
        <v>#REF!</v>
      </c>
      <c r="AG21" s="43" t="e">
        <f t="shared" si="23"/>
        <v>#REF!</v>
      </c>
      <c r="AH21" s="43" t="e">
        <f t="shared" ref="AH21" si="24">AH7*0.9+3400</f>
        <v>#REF!</v>
      </c>
      <c r="AI21" s="43" t="e">
        <f t="shared" ref="AI21:AM21" si="25">AI7*0.9+3400</f>
        <v>#REF!</v>
      </c>
      <c r="AJ21" s="43" t="e">
        <f t="shared" si="25"/>
        <v>#REF!</v>
      </c>
      <c r="AK21" s="43" t="e">
        <f t="shared" si="25"/>
        <v>#REF!</v>
      </c>
      <c r="AL21" s="43" t="e">
        <f t="shared" si="25"/>
        <v>#REF!</v>
      </c>
      <c r="AM21" s="43" t="e">
        <f t="shared" si="25"/>
        <v>#REF!</v>
      </c>
      <c r="AN21" s="43" t="e">
        <f t="shared" ref="AN21:AP21" si="26">AN7*0.9+3400</f>
        <v>#REF!</v>
      </c>
      <c r="AO21" s="43" t="e">
        <f t="shared" si="26"/>
        <v>#REF!</v>
      </c>
      <c r="AP21" s="43" t="e">
        <f t="shared" si="26"/>
        <v>#REF!</v>
      </c>
      <c r="AQ21" s="43" t="e">
        <f>AQ7*0.9+2200</f>
        <v>#REF!</v>
      </c>
      <c r="AR21" s="43" t="e">
        <f t="shared" ref="AR21:AT21" si="27">AR7*0.9+2200</f>
        <v>#REF!</v>
      </c>
      <c r="AS21" s="43" t="e">
        <f t="shared" si="27"/>
        <v>#REF!</v>
      </c>
      <c r="AT21" s="43" t="e">
        <f t="shared" si="27"/>
        <v>#REF!</v>
      </c>
      <c r="AU21" s="43" t="e">
        <f t="shared" ref="AU21:AW21" si="28">AU7*0.9+2200</f>
        <v>#REF!</v>
      </c>
      <c r="AV21" s="43" t="e">
        <f t="shared" si="28"/>
        <v>#REF!</v>
      </c>
      <c r="AW21" s="43" t="e">
        <f t="shared" si="28"/>
        <v>#REF!</v>
      </c>
    </row>
    <row r="22" spans="1:49" s="36" customFormat="1" ht="12" customHeight="1" x14ac:dyDescent="0.2">
      <c r="A22" s="66" t="s">
        <v>64</v>
      </c>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row>
    <row r="23" spans="1:49" s="36" customFormat="1" ht="12" customHeight="1" x14ac:dyDescent="0.2">
      <c r="A23" s="52">
        <v>1</v>
      </c>
      <c r="B23" s="43">
        <f t="shared" ref="B23:K23" si="29">B9*0.9</f>
        <v>17550</v>
      </c>
      <c r="C23" s="43">
        <f t="shared" si="29"/>
        <v>11340</v>
      </c>
      <c r="D23" s="43">
        <f t="shared" si="29"/>
        <v>14220</v>
      </c>
      <c r="E23" s="43">
        <f t="shared" si="29"/>
        <v>9720</v>
      </c>
      <c r="F23" s="43" t="e">
        <f t="shared" si="29"/>
        <v>#REF!</v>
      </c>
      <c r="G23" s="43" t="e">
        <f t="shared" si="29"/>
        <v>#REF!</v>
      </c>
      <c r="H23" s="43" t="e">
        <f t="shared" si="29"/>
        <v>#REF!</v>
      </c>
      <c r="I23" s="43">
        <f t="shared" si="29"/>
        <v>8640</v>
      </c>
      <c r="J23" s="43">
        <f t="shared" si="29"/>
        <v>9720</v>
      </c>
      <c r="K23" s="43">
        <f t="shared" si="29"/>
        <v>14220</v>
      </c>
      <c r="L23" s="43" t="e">
        <f>L9*0.9+1100</f>
        <v>#REF!</v>
      </c>
      <c r="M23" s="43" t="e">
        <f t="shared" ref="M23" si="30">M9*0.9+1100</f>
        <v>#REF!</v>
      </c>
      <c r="N23" s="43" t="e">
        <f t="shared" ref="N23:O23" si="31">N9*0.9+2100</f>
        <v>#REF!</v>
      </c>
      <c r="O23" s="43" t="e">
        <f t="shared" si="31"/>
        <v>#REF!</v>
      </c>
      <c r="P23" s="43" t="e">
        <f t="shared" ref="P23:U23" si="32">P9*0.9+2100</f>
        <v>#REF!</v>
      </c>
      <c r="Q23" s="43" t="e">
        <f t="shared" si="32"/>
        <v>#REF!</v>
      </c>
      <c r="R23" s="43" t="e">
        <f t="shared" si="32"/>
        <v>#REF!</v>
      </c>
      <c r="S23" s="43" t="e">
        <f t="shared" si="32"/>
        <v>#REF!</v>
      </c>
      <c r="T23" s="43" t="e">
        <f t="shared" si="32"/>
        <v>#REF!</v>
      </c>
      <c r="U23" s="43" t="e">
        <f t="shared" si="32"/>
        <v>#REF!</v>
      </c>
      <c r="V23" s="43" t="e">
        <f>V9*0.9+1700</f>
        <v>#REF!</v>
      </c>
      <c r="W23" s="43" t="e">
        <f t="shared" ref="W23:AG23" si="33">W9*0.9+1700</f>
        <v>#REF!</v>
      </c>
      <c r="X23" s="43" t="e">
        <f t="shared" si="33"/>
        <v>#REF!</v>
      </c>
      <c r="Y23" s="43" t="e">
        <f t="shared" si="33"/>
        <v>#REF!</v>
      </c>
      <c r="Z23" s="43" t="e">
        <f t="shared" si="33"/>
        <v>#REF!</v>
      </c>
      <c r="AA23" s="43" t="e">
        <f t="shared" si="33"/>
        <v>#REF!</v>
      </c>
      <c r="AB23" s="43" t="e">
        <f t="shared" si="33"/>
        <v>#REF!</v>
      </c>
      <c r="AC23" s="43" t="e">
        <f t="shared" si="33"/>
        <v>#REF!</v>
      </c>
      <c r="AD23" s="43" t="e">
        <f t="shared" si="33"/>
        <v>#REF!</v>
      </c>
      <c r="AE23" s="43" t="e">
        <f t="shared" si="33"/>
        <v>#REF!</v>
      </c>
      <c r="AF23" s="43" t="e">
        <f t="shared" si="33"/>
        <v>#REF!</v>
      </c>
      <c r="AG23" s="43" t="e">
        <f t="shared" si="33"/>
        <v>#REF!</v>
      </c>
      <c r="AH23" s="43" t="e">
        <f t="shared" ref="AH23" si="34">AH9*0.9+1700</f>
        <v>#REF!</v>
      </c>
      <c r="AI23" s="43" t="e">
        <f t="shared" ref="AI23:AM23" si="35">AI9*0.9+1700</f>
        <v>#REF!</v>
      </c>
      <c r="AJ23" s="43" t="e">
        <f t="shared" si="35"/>
        <v>#REF!</v>
      </c>
      <c r="AK23" s="43" t="e">
        <f t="shared" si="35"/>
        <v>#REF!</v>
      </c>
      <c r="AL23" s="43" t="e">
        <f t="shared" si="35"/>
        <v>#REF!</v>
      </c>
      <c r="AM23" s="43" t="e">
        <f t="shared" si="35"/>
        <v>#REF!</v>
      </c>
      <c r="AN23" s="43" t="e">
        <f t="shared" ref="AN23:AP23" si="36">AN9*0.9+1700</f>
        <v>#REF!</v>
      </c>
      <c r="AO23" s="43" t="e">
        <f t="shared" si="36"/>
        <v>#REF!</v>
      </c>
      <c r="AP23" s="43" t="e">
        <f t="shared" si="36"/>
        <v>#REF!</v>
      </c>
      <c r="AQ23" s="43" t="e">
        <f>AQ9*0.9+1100</f>
        <v>#REF!</v>
      </c>
      <c r="AR23" s="43" t="e">
        <f t="shared" ref="AR23:AT23" si="37">AR9*0.9+1100</f>
        <v>#REF!</v>
      </c>
      <c r="AS23" s="43" t="e">
        <f t="shared" si="37"/>
        <v>#REF!</v>
      </c>
      <c r="AT23" s="43" t="e">
        <f t="shared" si="37"/>
        <v>#REF!</v>
      </c>
      <c r="AU23" s="43" t="e">
        <f t="shared" ref="AU23:AW23" si="38">AU9*0.9+1100</f>
        <v>#REF!</v>
      </c>
      <c r="AV23" s="43" t="e">
        <f t="shared" si="38"/>
        <v>#REF!</v>
      </c>
      <c r="AW23" s="43" t="e">
        <f t="shared" si="38"/>
        <v>#REF!</v>
      </c>
    </row>
    <row r="24" spans="1:49" s="36" customFormat="1" ht="12" customHeight="1" x14ac:dyDescent="0.2">
      <c r="A24" s="52">
        <v>2</v>
      </c>
      <c r="B24" s="43">
        <f t="shared" ref="B24:K24" si="39">B10*0.9</f>
        <v>18630</v>
      </c>
      <c r="C24" s="43">
        <f t="shared" si="39"/>
        <v>12420</v>
      </c>
      <c r="D24" s="43">
        <f t="shared" si="39"/>
        <v>15300</v>
      </c>
      <c r="E24" s="43">
        <f t="shared" si="39"/>
        <v>10800</v>
      </c>
      <c r="F24" s="43" t="e">
        <f t="shared" si="39"/>
        <v>#REF!</v>
      </c>
      <c r="G24" s="43" t="e">
        <f t="shared" si="39"/>
        <v>#REF!</v>
      </c>
      <c r="H24" s="43" t="e">
        <f t="shared" si="39"/>
        <v>#REF!</v>
      </c>
      <c r="I24" s="43">
        <f t="shared" si="39"/>
        <v>9720</v>
      </c>
      <c r="J24" s="43">
        <f t="shared" si="39"/>
        <v>10800</v>
      </c>
      <c r="K24" s="43">
        <f t="shared" si="39"/>
        <v>15300</v>
      </c>
      <c r="L24" s="43" t="e">
        <f>L10*0.9+2200</f>
        <v>#REF!</v>
      </c>
      <c r="M24" s="43" t="e">
        <f t="shared" ref="M24" si="40">M10*0.9+2200</f>
        <v>#REF!</v>
      </c>
      <c r="N24" s="43" t="e">
        <f t="shared" ref="N24:O24" si="41">N10*0.9+4200</f>
        <v>#REF!</v>
      </c>
      <c r="O24" s="43" t="e">
        <f t="shared" si="41"/>
        <v>#REF!</v>
      </c>
      <c r="P24" s="43" t="e">
        <f t="shared" ref="P24:U24" si="42">P10*0.9+4200</f>
        <v>#REF!</v>
      </c>
      <c r="Q24" s="43" t="e">
        <f t="shared" si="42"/>
        <v>#REF!</v>
      </c>
      <c r="R24" s="43" t="e">
        <f t="shared" si="42"/>
        <v>#REF!</v>
      </c>
      <c r="S24" s="43" t="e">
        <f t="shared" si="42"/>
        <v>#REF!</v>
      </c>
      <c r="T24" s="43" t="e">
        <f t="shared" si="42"/>
        <v>#REF!</v>
      </c>
      <c r="U24" s="43" t="e">
        <f t="shared" si="42"/>
        <v>#REF!</v>
      </c>
      <c r="V24" s="43" t="e">
        <f>V10*0.9+3400</f>
        <v>#REF!</v>
      </c>
      <c r="W24" s="43" t="e">
        <f t="shared" ref="W24:AG24" si="43">W10*0.9+3400</f>
        <v>#REF!</v>
      </c>
      <c r="X24" s="43" t="e">
        <f t="shared" si="43"/>
        <v>#REF!</v>
      </c>
      <c r="Y24" s="43" t="e">
        <f t="shared" si="43"/>
        <v>#REF!</v>
      </c>
      <c r="Z24" s="43" t="e">
        <f t="shared" si="43"/>
        <v>#REF!</v>
      </c>
      <c r="AA24" s="43" t="e">
        <f t="shared" si="43"/>
        <v>#REF!</v>
      </c>
      <c r="AB24" s="43" t="e">
        <f t="shared" si="43"/>
        <v>#REF!</v>
      </c>
      <c r="AC24" s="43" t="e">
        <f t="shared" si="43"/>
        <v>#REF!</v>
      </c>
      <c r="AD24" s="43" t="e">
        <f t="shared" si="43"/>
        <v>#REF!</v>
      </c>
      <c r="AE24" s="43" t="e">
        <f t="shared" si="43"/>
        <v>#REF!</v>
      </c>
      <c r="AF24" s="43" t="e">
        <f t="shared" si="43"/>
        <v>#REF!</v>
      </c>
      <c r="AG24" s="43" t="e">
        <f t="shared" si="43"/>
        <v>#REF!</v>
      </c>
      <c r="AH24" s="43" t="e">
        <f t="shared" ref="AH24" si="44">AH10*0.9+3400</f>
        <v>#REF!</v>
      </c>
      <c r="AI24" s="43" t="e">
        <f t="shared" ref="AI24:AM24" si="45">AI10*0.9+3400</f>
        <v>#REF!</v>
      </c>
      <c r="AJ24" s="43" t="e">
        <f t="shared" si="45"/>
        <v>#REF!</v>
      </c>
      <c r="AK24" s="43" t="e">
        <f t="shared" si="45"/>
        <v>#REF!</v>
      </c>
      <c r="AL24" s="43" t="e">
        <f t="shared" si="45"/>
        <v>#REF!</v>
      </c>
      <c r="AM24" s="43" t="e">
        <f t="shared" si="45"/>
        <v>#REF!</v>
      </c>
      <c r="AN24" s="43" t="e">
        <f t="shared" ref="AN24:AP24" si="46">AN10*0.9+3400</f>
        <v>#REF!</v>
      </c>
      <c r="AO24" s="43" t="e">
        <f t="shared" si="46"/>
        <v>#REF!</v>
      </c>
      <c r="AP24" s="43" t="e">
        <f t="shared" si="46"/>
        <v>#REF!</v>
      </c>
      <c r="AQ24" s="43" t="e">
        <f>AQ10*0.9+2200</f>
        <v>#REF!</v>
      </c>
      <c r="AR24" s="43" t="e">
        <f t="shared" ref="AR24:AT24" si="47">AR10*0.9+2200</f>
        <v>#REF!</v>
      </c>
      <c r="AS24" s="43" t="e">
        <f t="shared" si="47"/>
        <v>#REF!</v>
      </c>
      <c r="AT24" s="43" t="e">
        <f t="shared" si="47"/>
        <v>#REF!</v>
      </c>
      <c r="AU24" s="43" t="e">
        <f t="shared" ref="AU24:AW24" si="48">AU10*0.9+2200</f>
        <v>#REF!</v>
      </c>
      <c r="AV24" s="43" t="e">
        <f t="shared" si="48"/>
        <v>#REF!</v>
      </c>
      <c r="AW24" s="43" t="e">
        <f t="shared" si="48"/>
        <v>#REF!</v>
      </c>
    </row>
    <row r="25" spans="1:49" s="36" customFormat="1" ht="12" customHeight="1" x14ac:dyDescent="0.2">
      <c r="A25" s="66" t="s">
        <v>65</v>
      </c>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row>
    <row r="26" spans="1:49" s="36" customFormat="1" ht="12" customHeight="1" x14ac:dyDescent="0.2">
      <c r="A26" s="52">
        <v>1</v>
      </c>
      <c r="B26" s="43">
        <f t="shared" ref="B26:K26" si="49">B12*0.9</f>
        <v>19350</v>
      </c>
      <c r="C26" s="43">
        <f t="shared" si="49"/>
        <v>13140</v>
      </c>
      <c r="D26" s="43">
        <f t="shared" si="49"/>
        <v>16020</v>
      </c>
      <c r="E26" s="43">
        <f t="shared" si="49"/>
        <v>11520</v>
      </c>
      <c r="F26" s="43" t="e">
        <f t="shared" si="49"/>
        <v>#REF!</v>
      </c>
      <c r="G26" s="43" t="e">
        <f t="shared" si="49"/>
        <v>#REF!</v>
      </c>
      <c r="H26" s="43" t="e">
        <f t="shared" si="49"/>
        <v>#REF!</v>
      </c>
      <c r="I26" s="43">
        <f t="shared" si="49"/>
        <v>10440</v>
      </c>
      <c r="J26" s="43">
        <f t="shared" si="49"/>
        <v>11520</v>
      </c>
      <c r="K26" s="43">
        <f t="shared" si="49"/>
        <v>16020</v>
      </c>
      <c r="L26" s="43" t="e">
        <f>L12*0.9+1100</f>
        <v>#REF!</v>
      </c>
      <c r="M26" s="43" t="e">
        <f t="shared" ref="M26" si="50">M12*0.9+1100</f>
        <v>#REF!</v>
      </c>
      <c r="N26" s="43" t="e">
        <f t="shared" ref="N26:O26" si="51">N12*0.9+2100</f>
        <v>#REF!</v>
      </c>
      <c r="O26" s="43" t="e">
        <f t="shared" si="51"/>
        <v>#REF!</v>
      </c>
      <c r="P26" s="43" t="e">
        <f t="shared" ref="P26:U26" si="52">P12*0.9+2100</f>
        <v>#REF!</v>
      </c>
      <c r="Q26" s="43" t="e">
        <f t="shared" si="52"/>
        <v>#REF!</v>
      </c>
      <c r="R26" s="43" t="e">
        <f t="shared" si="52"/>
        <v>#REF!</v>
      </c>
      <c r="S26" s="43" t="e">
        <f t="shared" si="52"/>
        <v>#REF!</v>
      </c>
      <c r="T26" s="43" t="e">
        <f t="shared" si="52"/>
        <v>#REF!</v>
      </c>
      <c r="U26" s="43" t="e">
        <f t="shared" si="52"/>
        <v>#REF!</v>
      </c>
      <c r="V26" s="43" t="e">
        <f>V12*0.9+1700</f>
        <v>#REF!</v>
      </c>
      <c r="W26" s="43" t="e">
        <f t="shared" ref="W26:AG26" si="53">W12*0.9+1700</f>
        <v>#REF!</v>
      </c>
      <c r="X26" s="43" t="e">
        <f t="shared" si="53"/>
        <v>#REF!</v>
      </c>
      <c r="Y26" s="43" t="e">
        <f t="shared" si="53"/>
        <v>#REF!</v>
      </c>
      <c r="Z26" s="43" t="e">
        <f t="shared" si="53"/>
        <v>#REF!</v>
      </c>
      <c r="AA26" s="43" t="e">
        <f t="shared" si="53"/>
        <v>#REF!</v>
      </c>
      <c r="AB26" s="43" t="e">
        <f t="shared" si="53"/>
        <v>#REF!</v>
      </c>
      <c r="AC26" s="43" t="e">
        <f t="shared" si="53"/>
        <v>#REF!</v>
      </c>
      <c r="AD26" s="43" t="e">
        <f t="shared" si="53"/>
        <v>#REF!</v>
      </c>
      <c r="AE26" s="43" t="e">
        <f t="shared" si="53"/>
        <v>#REF!</v>
      </c>
      <c r="AF26" s="43" t="e">
        <f t="shared" si="53"/>
        <v>#REF!</v>
      </c>
      <c r="AG26" s="43" t="e">
        <f t="shared" si="53"/>
        <v>#REF!</v>
      </c>
      <c r="AH26" s="43" t="e">
        <f t="shared" ref="AH26" si="54">AH12*0.9+1700</f>
        <v>#REF!</v>
      </c>
      <c r="AI26" s="43" t="e">
        <f t="shared" ref="AI26:AM26" si="55">AI12*0.9+1700</f>
        <v>#REF!</v>
      </c>
      <c r="AJ26" s="43" t="e">
        <f t="shared" si="55"/>
        <v>#REF!</v>
      </c>
      <c r="AK26" s="43" t="e">
        <f t="shared" si="55"/>
        <v>#REF!</v>
      </c>
      <c r="AL26" s="43" t="e">
        <f t="shared" si="55"/>
        <v>#REF!</v>
      </c>
      <c r="AM26" s="43" t="e">
        <f t="shared" si="55"/>
        <v>#REF!</v>
      </c>
      <c r="AN26" s="43" t="e">
        <f t="shared" ref="AN26:AP26" si="56">AN12*0.9+1700</f>
        <v>#REF!</v>
      </c>
      <c r="AO26" s="43" t="e">
        <f t="shared" si="56"/>
        <v>#REF!</v>
      </c>
      <c r="AP26" s="43" t="e">
        <f t="shared" si="56"/>
        <v>#REF!</v>
      </c>
      <c r="AQ26" s="43" t="e">
        <f>AQ12*0.9+1100</f>
        <v>#REF!</v>
      </c>
      <c r="AR26" s="43" t="e">
        <f t="shared" ref="AR26:AT26" si="57">AR12*0.9+1100</f>
        <v>#REF!</v>
      </c>
      <c r="AS26" s="43" t="e">
        <f t="shared" si="57"/>
        <v>#REF!</v>
      </c>
      <c r="AT26" s="43" t="e">
        <f t="shared" si="57"/>
        <v>#REF!</v>
      </c>
      <c r="AU26" s="43" t="e">
        <f t="shared" ref="AU26:AW26" si="58">AU12*0.9+1100</f>
        <v>#REF!</v>
      </c>
      <c r="AV26" s="43" t="e">
        <f t="shared" si="58"/>
        <v>#REF!</v>
      </c>
      <c r="AW26" s="43" t="e">
        <f t="shared" si="58"/>
        <v>#REF!</v>
      </c>
    </row>
    <row r="27" spans="1:49" s="36" customFormat="1" ht="12" customHeight="1" x14ac:dyDescent="0.2">
      <c r="A27" s="52">
        <v>2</v>
      </c>
      <c r="B27" s="43">
        <f t="shared" ref="B27:K27" si="59">B13*0.9</f>
        <v>20430</v>
      </c>
      <c r="C27" s="43">
        <f t="shared" si="59"/>
        <v>14220</v>
      </c>
      <c r="D27" s="43">
        <f t="shared" si="59"/>
        <v>17100</v>
      </c>
      <c r="E27" s="43">
        <f t="shared" si="59"/>
        <v>12600</v>
      </c>
      <c r="F27" s="43" t="e">
        <f t="shared" si="59"/>
        <v>#REF!</v>
      </c>
      <c r="G27" s="43" t="e">
        <f t="shared" si="59"/>
        <v>#REF!</v>
      </c>
      <c r="H27" s="43" t="e">
        <f t="shared" si="59"/>
        <v>#REF!</v>
      </c>
      <c r="I27" s="43">
        <f t="shared" si="59"/>
        <v>11520</v>
      </c>
      <c r="J27" s="43">
        <f t="shared" si="59"/>
        <v>12600</v>
      </c>
      <c r="K27" s="43">
        <f t="shared" si="59"/>
        <v>17100</v>
      </c>
      <c r="L27" s="43" t="e">
        <f>L13*0.9+2200</f>
        <v>#REF!</v>
      </c>
      <c r="M27" s="43" t="e">
        <f t="shared" ref="M27" si="60">M13*0.9+2200</f>
        <v>#REF!</v>
      </c>
      <c r="N27" s="43" t="e">
        <f t="shared" ref="N27:O27" si="61">N13*0.9+4200</f>
        <v>#REF!</v>
      </c>
      <c r="O27" s="43" t="e">
        <f t="shared" si="61"/>
        <v>#REF!</v>
      </c>
      <c r="P27" s="43" t="e">
        <f t="shared" ref="P27:U27" si="62">P13*0.9+4200</f>
        <v>#REF!</v>
      </c>
      <c r="Q27" s="43" t="e">
        <f t="shared" si="62"/>
        <v>#REF!</v>
      </c>
      <c r="R27" s="43" t="e">
        <f t="shared" si="62"/>
        <v>#REF!</v>
      </c>
      <c r="S27" s="43" t="e">
        <f t="shared" si="62"/>
        <v>#REF!</v>
      </c>
      <c r="T27" s="43" t="e">
        <f t="shared" si="62"/>
        <v>#REF!</v>
      </c>
      <c r="U27" s="43" t="e">
        <f t="shared" si="62"/>
        <v>#REF!</v>
      </c>
      <c r="V27" s="43" t="e">
        <f>V13*0.9+3400</f>
        <v>#REF!</v>
      </c>
      <c r="W27" s="43" t="e">
        <f t="shared" ref="W27:AG27" si="63">W13*0.9+3400</f>
        <v>#REF!</v>
      </c>
      <c r="X27" s="43" t="e">
        <f t="shared" si="63"/>
        <v>#REF!</v>
      </c>
      <c r="Y27" s="43" t="e">
        <f t="shared" si="63"/>
        <v>#REF!</v>
      </c>
      <c r="Z27" s="43" t="e">
        <f t="shared" si="63"/>
        <v>#REF!</v>
      </c>
      <c r="AA27" s="43" t="e">
        <f t="shared" si="63"/>
        <v>#REF!</v>
      </c>
      <c r="AB27" s="43" t="e">
        <f t="shared" si="63"/>
        <v>#REF!</v>
      </c>
      <c r="AC27" s="43" t="e">
        <f t="shared" si="63"/>
        <v>#REF!</v>
      </c>
      <c r="AD27" s="43" t="e">
        <f t="shared" si="63"/>
        <v>#REF!</v>
      </c>
      <c r="AE27" s="43" t="e">
        <f t="shared" si="63"/>
        <v>#REF!</v>
      </c>
      <c r="AF27" s="43" t="e">
        <f t="shared" si="63"/>
        <v>#REF!</v>
      </c>
      <c r="AG27" s="43" t="e">
        <f t="shared" si="63"/>
        <v>#REF!</v>
      </c>
      <c r="AH27" s="43" t="e">
        <f t="shared" ref="AH27" si="64">AH13*0.9+3400</f>
        <v>#REF!</v>
      </c>
      <c r="AI27" s="43" t="e">
        <f t="shared" ref="AI27:AM27" si="65">AI13*0.9+3400</f>
        <v>#REF!</v>
      </c>
      <c r="AJ27" s="43" t="e">
        <f t="shared" si="65"/>
        <v>#REF!</v>
      </c>
      <c r="AK27" s="43" t="e">
        <f t="shared" si="65"/>
        <v>#REF!</v>
      </c>
      <c r="AL27" s="43" t="e">
        <f t="shared" si="65"/>
        <v>#REF!</v>
      </c>
      <c r="AM27" s="43" t="e">
        <f t="shared" si="65"/>
        <v>#REF!</v>
      </c>
      <c r="AN27" s="43" t="e">
        <f t="shared" ref="AN27:AP27" si="66">AN13*0.9+3400</f>
        <v>#REF!</v>
      </c>
      <c r="AO27" s="43" t="e">
        <f t="shared" si="66"/>
        <v>#REF!</v>
      </c>
      <c r="AP27" s="43" t="e">
        <f t="shared" si="66"/>
        <v>#REF!</v>
      </c>
      <c r="AQ27" s="43" t="e">
        <f>AQ13*0.9+2200</f>
        <v>#REF!</v>
      </c>
      <c r="AR27" s="43" t="e">
        <f t="shared" ref="AR27:AT27" si="67">AR13*0.9+2200</f>
        <v>#REF!</v>
      </c>
      <c r="AS27" s="43" t="e">
        <f t="shared" si="67"/>
        <v>#REF!</v>
      </c>
      <c r="AT27" s="43" t="e">
        <f t="shared" si="67"/>
        <v>#REF!</v>
      </c>
      <c r="AU27" s="43" t="e">
        <f t="shared" ref="AU27:AW27" si="68">AU13*0.9+2200</f>
        <v>#REF!</v>
      </c>
      <c r="AV27" s="43" t="e">
        <f t="shared" si="68"/>
        <v>#REF!</v>
      </c>
      <c r="AW27" s="43" t="e">
        <f t="shared" si="68"/>
        <v>#REF!</v>
      </c>
    </row>
    <row r="29" spans="1:49" x14ac:dyDescent="0.2">
      <c r="K29" s="32" t="s">
        <v>56</v>
      </c>
      <c r="L29" s="54">
        <v>1100</v>
      </c>
      <c r="M29" s="54">
        <v>1100</v>
      </c>
      <c r="N29" s="55">
        <v>2100</v>
      </c>
      <c r="O29" s="55">
        <v>2100</v>
      </c>
      <c r="P29" s="55">
        <v>2100</v>
      </c>
      <c r="Q29" s="55">
        <v>2100</v>
      </c>
      <c r="R29" s="55">
        <v>2100</v>
      </c>
      <c r="S29" s="55">
        <v>2100</v>
      </c>
      <c r="T29" s="55">
        <v>2100</v>
      </c>
      <c r="U29" s="55">
        <v>2100</v>
      </c>
      <c r="V29" s="56">
        <v>1700</v>
      </c>
      <c r="W29" s="56">
        <v>1700</v>
      </c>
      <c r="X29" s="56">
        <v>1700</v>
      </c>
      <c r="Y29" s="56">
        <v>1700</v>
      </c>
      <c r="Z29" s="56">
        <v>1700</v>
      </c>
      <c r="AA29" s="56">
        <v>1700</v>
      </c>
      <c r="AB29" s="56">
        <v>1700</v>
      </c>
      <c r="AC29" s="56">
        <v>1700</v>
      </c>
      <c r="AD29" s="56">
        <v>1700</v>
      </c>
      <c r="AE29" s="56">
        <v>1700</v>
      </c>
      <c r="AF29" s="56">
        <v>1700</v>
      </c>
      <c r="AG29" s="56">
        <v>1700</v>
      </c>
      <c r="AH29" s="56">
        <v>1700</v>
      </c>
      <c r="AI29" s="56">
        <v>1700</v>
      </c>
      <c r="AJ29" s="56">
        <v>1700</v>
      </c>
      <c r="AK29" s="56">
        <v>1700</v>
      </c>
      <c r="AL29" s="56">
        <v>1700</v>
      </c>
      <c r="AM29" s="56">
        <v>1700</v>
      </c>
      <c r="AN29" s="56">
        <v>1700</v>
      </c>
      <c r="AO29" s="56">
        <v>1700</v>
      </c>
      <c r="AP29" s="56">
        <v>1700</v>
      </c>
      <c r="AQ29" s="119">
        <v>1100</v>
      </c>
      <c r="AR29" s="119">
        <v>1100</v>
      </c>
      <c r="AS29" s="119">
        <v>1100</v>
      </c>
      <c r="AT29" s="119">
        <v>1100</v>
      </c>
      <c r="AU29" s="119">
        <v>1100</v>
      </c>
      <c r="AV29" s="119">
        <v>1100</v>
      </c>
    </row>
    <row r="30" spans="1:49" x14ac:dyDescent="0.2">
      <c r="L30" s="54">
        <v>2200</v>
      </c>
      <c r="M30" s="54">
        <v>2200</v>
      </c>
      <c r="N30" s="55">
        <v>4200</v>
      </c>
      <c r="O30" s="55">
        <v>4200</v>
      </c>
      <c r="P30" s="55">
        <v>4200</v>
      </c>
      <c r="Q30" s="55">
        <v>4200</v>
      </c>
      <c r="R30" s="55">
        <v>4200</v>
      </c>
      <c r="S30" s="55">
        <v>4200</v>
      </c>
      <c r="T30" s="55">
        <v>4200</v>
      </c>
      <c r="U30" s="55">
        <v>4200</v>
      </c>
      <c r="V30" s="56">
        <v>3400</v>
      </c>
      <c r="W30" s="56">
        <v>3400</v>
      </c>
      <c r="X30" s="56">
        <v>3400</v>
      </c>
      <c r="Y30" s="56">
        <v>3400</v>
      </c>
      <c r="Z30" s="56">
        <v>3400</v>
      </c>
      <c r="AA30" s="56">
        <v>3400</v>
      </c>
      <c r="AB30" s="56">
        <v>3400</v>
      </c>
      <c r="AC30" s="56">
        <v>3400</v>
      </c>
      <c r="AD30" s="56">
        <v>3400</v>
      </c>
      <c r="AE30" s="56">
        <v>3400</v>
      </c>
      <c r="AF30" s="56">
        <v>3400</v>
      </c>
      <c r="AG30" s="56">
        <v>3400</v>
      </c>
      <c r="AH30" s="56">
        <v>3400</v>
      </c>
      <c r="AI30" s="56">
        <v>3400</v>
      </c>
      <c r="AJ30" s="56">
        <v>3400</v>
      </c>
      <c r="AK30" s="56">
        <v>3400</v>
      </c>
      <c r="AL30" s="56">
        <v>3400</v>
      </c>
      <c r="AM30" s="56">
        <v>3400</v>
      </c>
      <c r="AN30" s="56">
        <v>3400</v>
      </c>
      <c r="AO30" s="56">
        <v>3400</v>
      </c>
      <c r="AP30" s="56">
        <v>3400</v>
      </c>
      <c r="AQ30" s="119">
        <v>2200</v>
      </c>
      <c r="AR30" s="119">
        <v>2200</v>
      </c>
      <c r="AS30" s="119">
        <v>2200</v>
      </c>
      <c r="AT30" s="119">
        <v>2200</v>
      </c>
      <c r="AU30" s="119">
        <v>2200</v>
      </c>
      <c r="AV30" s="119">
        <v>2200</v>
      </c>
    </row>
    <row r="31" spans="1:49" x14ac:dyDescent="0.2">
      <c r="L31" s="32">
        <f>L29+3000</f>
        <v>4100</v>
      </c>
      <c r="M31" s="32">
        <f t="shared" ref="M31:AG31" si="69">M29+3000</f>
        <v>4100</v>
      </c>
      <c r="N31" s="32">
        <f t="shared" ref="N31" si="70">N29+3000</f>
        <v>5100</v>
      </c>
      <c r="O31" s="32">
        <f t="shared" si="69"/>
        <v>5100</v>
      </c>
      <c r="P31" s="32">
        <f t="shared" si="69"/>
        <v>5100</v>
      </c>
      <c r="Q31" s="32">
        <f t="shared" si="69"/>
        <v>5100</v>
      </c>
      <c r="R31" s="32">
        <f t="shared" si="69"/>
        <v>5100</v>
      </c>
      <c r="S31" s="32">
        <f t="shared" si="69"/>
        <v>5100</v>
      </c>
      <c r="T31" s="32">
        <f t="shared" si="69"/>
        <v>5100</v>
      </c>
      <c r="U31" s="32">
        <f t="shared" si="69"/>
        <v>5100</v>
      </c>
      <c r="V31" s="32">
        <f t="shared" si="69"/>
        <v>4700</v>
      </c>
      <c r="W31" s="32">
        <f t="shared" si="69"/>
        <v>4700</v>
      </c>
      <c r="X31" s="32">
        <f t="shared" si="69"/>
        <v>4700</v>
      </c>
      <c r="Y31" s="32">
        <f t="shared" si="69"/>
        <v>4700</v>
      </c>
      <c r="Z31" s="32">
        <f t="shared" si="69"/>
        <v>4700</v>
      </c>
      <c r="AA31" s="32">
        <f t="shared" si="69"/>
        <v>4700</v>
      </c>
      <c r="AB31" s="32">
        <f t="shared" si="69"/>
        <v>4700</v>
      </c>
      <c r="AC31" s="32">
        <f t="shared" si="69"/>
        <v>4700</v>
      </c>
      <c r="AD31" s="32">
        <f t="shared" si="69"/>
        <v>4700</v>
      </c>
      <c r="AE31" s="32">
        <f t="shared" si="69"/>
        <v>4700</v>
      </c>
      <c r="AF31" s="32">
        <f t="shared" si="69"/>
        <v>4700</v>
      </c>
      <c r="AG31" s="32">
        <f t="shared" si="69"/>
        <v>4700</v>
      </c>
      <c r="AH31" s="32">
        <f t="shared" ref="AH31" si="71">AH29+3000</f>
        <v>4700</v>
      </c>
      <c r="AI31" s="32">
        <f t="shared" ref="AI31:AM31" si="72">AI29+3000</f>
        <v>4700</v>
      </c>
      <c r="AJ31" s="32">
        <f t="shared" si="72"/>
        <v>4700</v>
      </c>
      <c r="AK31" s="32">
        <f t="shared" si="72"/>
        <v>4700</v>
      </c>
      <c r="AL31" s="32">
        <f t="shared" si="72"/>
        <v>4700</v>
      </c>
      <c r="AM31" s="32">
        <f t="shared" si="72"/>
        <v>4700</v>
      </c>
      <c r="AN31" s="32">
        <f t="shared" ref="AN31:AR31" si="73">AN29+3000</f>
        <v>4700</v>
      </c>
      <c r="AO31" s="32">
        <f t="shared" si="73"/>
        <v>4700</v>
      </c>
      <c r="AP31" s="32">
        <f t="shared" si="73"/>
        <v>4700</v>
      </c>
      <c r="AQ31" s="32">
        <f t="shared" si="73"/>
        <v>4100</v>
      </c>
      <c r="AR31" s="32">
        <f t="shared" si="73"/>
        <v>4100</v>
      </c>
      <c r="AS31" s="32">
        <f t="shared" ref="AS31:AV31" si="74">AS29+3000</f>
        <v>4100</v>
      </c>
      <c r="AT31" s="32">
        <f t="shared" si="74"/>
        <v>4100</v>
      </c>
      <c r="AU31" s="32">
        <f t="shared" si="74"/>
        <v>4100</v>
      </c>
      <c r="AV31" s="32">
        <f t="shared" si="74"/>
        <v>4100</v>
      </c>
    </row>
    <row r="33" spans="1:49" x14ac:dyDescent="0.2">
      <c r="A33" s="278" t="s">
        <v>92</v>
      </c>
      <c r="B33" s="278"/>
      <c r="C33" s="278"/>
      <c r="D33" s="278"/>
    </row>
    <row r="34" spans="1:49" x14ac:dyDescent="0.2">
      <c r="A34" s="11" t="s">
        <v>57</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row>
    <row r="35" spans="1:49" s="33" customFormat="1" ht="26.25" customHeight="1" x14ac:dyDescent="0.2">
      <c r="A35" s="64" t="s">
        <v>62</v>
      </c>
      <c r="B35" s="51" t="e">
        <f>#REF!</f>
        <v>#REF!</v>
      </c>
      <c r="C35" s="51" t="e">
        <f>#REF!</f>
        <v>#REF!</v>
      </c>
      <c r="D35" s="51" t="e">
        <f>#REF!</f>
        <v>#REF!</v>
      </c>
      <c r="E35" s="51" t="e">
        <f>#REF!</f>
        <v>#REF!</v>
      </c>
      <c r="F35" s="51" t="e">
        <f>#REF!</f>
        <v>#REF!</v>
      </c>
      <c r="G35" s="51" t="e">
        <f>#REF!</f>
        <v>#REF!</v>
      </c>
      <c r="H35" s="51" t="e">
        <f>#REF!</f>
        <v>#REF!</v>
      </c>
      <c r="I35" s="51" t="e">
        <f>#REF!</f>
        <v>#REF!</v>
      </c>
      <c r="J35" s="51" t="e">
        <f>#REF!</f>
        <v>#REF!</v>
      </c>
      <c r="K35" s="51" t="e">
        <f>#REF!</f>
        <v>#REF!</v>
      </c>
      <c r="L35" s="84" t="e">
        <f t="shared" ref="L35:AH35" si="75">L17</f>
        <v>#REF!</v>
      </c>
      <c r="M35" s="84" t="e">
        <f t="shared" si="75"/>
        <v>#REF!</v>
      </c>
      <c r="N35" s="84" t="e">
        <f t="shared" si="75"/>
        <v>#REF!</v>
      </c>
      <c r="O35" s="84" t="e">
        <f t="shared" si="75"/>
        <v>#REF!</v>
      </c>
      <c r="P35" s="84" t="e">
        <f t="shared" si="75"/>
        <v>#REF!</v>
      </c>
      <c r="Q35" s="84" t="e">
        <f t="shared" si="75"/>
        <v>#REF!</v>
      </c>
      <c r="R35" s="84" t="e">
        <f t="shared" si="75"/>
        <v>#REF!</v>
      </c>
      <c r="S35" s="84" t="e">
        <f t="shared" si="75"/>
        <v>#REF!</v>
      </c>
      <c r="T35" s="84" t="e">
        <f t="shared" si="75"/>
        <v>#REF!</v>
      </c>
      <c r="U35" s="84" t="e">
        <f t="shared" si="75"/>
        <v>#REF!</v>
      </c>
      <c r="V35" s="84" t="e">
        <f t="shared" si="75"/>
        <v>#REF!</v>
      </c>
      <c r="W35" s="84" t="e">
        <f t="shared" si="75"/>
        <v>#REF!</v>
      </c>
      <c r="X35" s="84" t="e">
        <f t="shared" si="75"/>
        <v>#REF!</v>
      </c>
      <c r="Y35" s="84" t="e">
        <f t="shared" si="75"/>
        <v>#REF!</v>
      </c>
      <c r="Z35" s="84" t="e">
        <f t="shared" si="75"/>
        <v>#REF!</v>
      </c>
      <c r="AA35" s="84" t="e">
        <f t="shared" si="75"/>
        <v>#REF!</v>
      </c>
      <c r="AB35" s="84" t="e">
        <f t="shared" si="75"/>
        <v>#REF!</v>
      </c>
      <c r="AC35" s="84" t="e">
        <f t="shared" si="75"/>
        <v>#REF!</v>
      </c>
      <c r="AD35" s="84" t="e">
        <f t="shared" si="75"/>
        <v>#REF!</v>
      </c>
      <c r="AE35" s="84" t="e">
        <f t="shared" si="75"/>
        <v>#REF!</v>
      </c>
      <c r="AF35" s="84" t="e">
        <f t="shared" si="75"/>
        <v>#REF!</v>
      </c>
      <c r="AG35" s="84" t="e">
        <f t="shared" si="75"/>
        <v>#REF!</v>
      </c>
      <c r="AH35" s="84" t="e">
        <f t="shared" si="75"/>
        <v>#REF!</v>
      </c>
      <c r="AI35" s="84" t="e">
        <f t="shared" ref="AI35:AL35" si="76">AI17</f>
        <v>#REF!</v>
      </c>
      <c r="AJ35" s="84" t="e">
        <f t="shared" si="76"/>
        <v>#REF!</v>
      </c>
      <c r="AK35" s="84" t="e">
        <f t="shared" si="76"/>
        <v>#REF!</v>
      </c>
      <c r="AL35" s="118" t="e">
        <f t="shared" si="76"/>
        <v>#REF!</v>
      </c>
      <c r="AM35" s="114" t="e">
        <f>AM3</f>
        <v>#REF!</v>
      </c>
      <c r="AN35" s="114" t="e">
        <f t="shared" ref="AN35:AT35" si="77">AN3</f>
        <v>#REF!</v>
      </c>
      <c r="AO35" s="114" t="e">
        <f t="shared" si="77"/>
        <v>#REF!</v>
      </c>
      <c r="AP35" s="114" t="e">
        <f t="shared" si="77"/>
        <v>#REF!</v>
      </c>
      <c r="AQ35" s="114" t="e">
        <f t="shared" si="77"/>
        <v>#REF!</v>
      </c>
      <c r="AR35" s="114" t="e">
        <f t="shared" si="77"/>
        <v>#REF!</v>
      </c>
      <c r="AS35" s="114" t="e">
        <f t="shared" si="77"/>
        <v>#REF!</v>
      </c>
      <c r="AT35" s="114" t="e">
        <f t="shared" si="77"/>
        <v>#REF!</v>
      </c>
      <c r="AU35" s="114" t="e">
        <f t="shared" ref="AU35:AW35" si="78">AU3</f>
        <v>#REF!</v>
      </c>
      <c r="AV35" s="114" t="e">
        <f t="shared" si="78"/>
        <v>#REF!</v>
      </c>
      <c r="AW35" s="114" t="e">
        <f t="shared" si="78"/>
        <v>#REF!</v>
      </c>
    </row>
    <row r="36" spans="1:49" s="33" customFormat="1" ht="26.25" customHeight="1" x14ac:dyDescent="0.2">
      <c r="A36" s="108"/>
      <c r="B36" s="106"/>
      <c r="C36" s="106"/>
      <c r="D36" s="106"/>
      <c r="E36" s="106"/>
      <c r="F36" s="106"/>
      <c r="G36" s="106"/>
      <c r="H36" s="106"/>
      <c r="I36" s="106"/>
      <c r="J36" s="106"/>
      <c r="K36" s="106"/>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4" t="e">
        <f>AM4</f>
        <v>#REF!</v>
      </c>
      <c r="AN36" s="114" t="e">
        <f t="shared" ref="AN36:AT36" si="79">AN4</f>
        <v>#REF!</v>
      </c>
      <c r="AO36" s="114" t="e">
        <f t="shared" si="79"/>
        <v>#REF!</v>
      </c>
      <c r="AP36" s="114" t="e">
        <f t="shared" si="79"/>
        <v>#REF!</v>
      </c>
      <c r="AQ36" s="114" t="e">
        <f t="shared" si="79"/>
        <v>#REF!</v>
      </c>
      <c r="AR36" s="114" t="e">
        <f t="shared" si="79"/>
        <v>#REF!</v>
      </c>
      <c r="AS36" s="114" t="e">
        <f t="shared" si="79"/>
        <v>#REF!</v>
      </c>
      <c r="AT36" s="114" t="e">
        <f t="shared" si="79"/>
        <v>#REF!</v>
      </c>
      <c r="AU36" s="114" t="e">
        <f t="shared" ref="AU36:AW36" si="80">AU4</f>
        <v>#REF!</v>
      </c>
      <c r="AV36" s="114" t="e">
        <f t="shared" si="80"/>
        <v>#REF!</v>
      </c>
      <c r="AW36" s="114" t="e">
        <f t="shared" si="80"/>
        <v>#REF!</v>
      </c>
    </row>
    <row r="37" spans="1:49" s="36" customFormat="1" ht="12" customHeight="1" x14ac:dyDescent="0.2">
      <c r="A37" s="65" t="s">
        <v>63</v>
      </c>
    </row>
    <row r="38" spans="1:49" s="36" customFormat="1" ht="12" customHeight="1" x14ac:dyDescent="0.2">
      <c r="A38" s="52">
        <v>1</v>
      </c>
      <c r="B38" s="43" t="e">
        <f>#REF!*0.9</f>
        <v>#REF!</v>
      </c>
      <c r="C38" s="43" t="e">
        <f>#REF!*0.9</f>
        <v>#REF!</v>
      </c>
      <c r="D38" s="43" t="e">
        <f>#REF!*0.9</f>
        <v>#REF!</v>
      </c>
      <c r="E38" s="43" t="e">
        <f>#REF!*0.9</f>
        <v>#REF!</v>
      </c>
      <c r="F38" s="43" t="e">
        <f>#REF!*0.9</f>
        <v>#REF!</v>
      </c>
      <c r="G38" s="43" t="e">
        <f>#REF!*0.9</f>
        <v>#REF!</v>
      </c>
      <c r="H38" s="43" t="e">
        <f>#REF!*0.9</f>
        <v>#REF!</v>
      </c>
      <c r="I38" s="43" t="e">
        <f>#REF!*0.9</f>
        <v>#REF!</v>
      </c>
      <c r="J38" s="43" t="e">
        <f>#REF!*0.9</f>
        <v>#REF!</v>
      </c>
      <c r="K38" s="43" t="e">
        <f>#REF!*0.9</f>
        <v>#REF!</v>
      </c>
      <c r="L38" s="57" t="e">
        <f t="shared" ref="L38:AA39" si="81">L20*0.87</f>
        <v>#REF!</v>
      </c>
      <c r="M38" s="57" t="e">
        <f t="shared" si="81"/>
        <v>#REF!</v>
      </c>
      <c r="N38" s="57" t="e">
        <f t="shared" si="81"/>
        <v>#REF!</v>
      </c>
      <c r="O38" s="57" t="e">
        <f t="shared" si="81"/>
        <v>#REF!</v>
      </c>
      <c r="P38" s="57" t="e">
        <f t="shared" si="81"/>
        <v>#REF!</v>
      </c>
      <c r="Q38" s="57" t="e">
        <f t="shared" si="81"/>
        <v>#REF!</v>
      </c>
      <c r="R38" s="57" t="e">
        <f t="shared" si="81"/>
        <v>#REF!</v>
      </c>
      <c r="S38" s="57" t="e">
        <f t="shared" si="81"/>
        <v>#REF!</v>
      </c>
      <c r="T38" s="57" t="e">
        <f t="shared" si="81"/>
        <v>#REF!</v>
      </c>
      <c r="U38" s="57" t="e">
        <f t="shared" si="81"/>
        <v>#REF!</v>
      </c>
      <c r="V38" s="57" t="e">
        <f t="shared" si="81"/>
        <v>#REF!</v>
      </c>
      <c r="W38" s="57" t="e">
        <f t="shared" si="81"/>
        <v>#REF!</v>
      </c>
      <c r="X38" s="57" t="e">
        <f t="shared" si="81"/>
        <v>#REF!</v>
      </c>
      <c r="Y38" s="57" t="e">
        <f t="shared" si="81"/>
        <v>#REF!</v>
      </c>
      <c r="Z38" s="57" t="e">
        <f t="shared" si="81"/>
        <v>#REF!</v>
      </c>
      <c r="AA38" s="57" t="e">
        <f t="shared" si="81"/>
        <v>#REF!</v>
      </c>
      <c r="AB38" s="57" t="e">
        <f t="shared" ref="M38:AH39" si="82">AB20*0.87</f>
        <v>#REF!</v>
      </c>
      <c r="AC38" s="57" t="e">
        <f t="shared" si="82"/>
        <v>#REF!</v>
      </c>
      <c r="AD38" s="57" t="e">
        <f t="shared" si="82"/>
        <v>#REF!</v>
      </c>
      <c r="AE38" s="57" t="e">
        <f t="shared" si="82"/>
        <v>#REF!</v>
      </c>
      <c r="AF38" s="57" t="e">
        <f t="shared" si="82"/>
        <v>#REF!</v>
      </c>
      <c r="AG38" s="57" t="e">
        <f t="shared" si="82"/>
        <v>#REF!</v>
      </c>
      <c r="AH38" s="57" t="e">
        <f t="shared" si="82"/>
        <v>#REF!</v>
      </c>
      <c r="AI38" s="57" t="e">
        <f t="shared" ref="AI38:AM38" si="83">AI20*0.87</f>
        <v>#REF!</v>
      </c>
      <c r="AJ38" s="57" t="e">
        <f t="shared" si="83"/>
        <v>#REF!</v>
      </c>
      <c r="AK38" s="57" t="e">
        <f t="shared" si="83"/>
        <v>#REF!</v>
      </c>
      <c r="AL38" s="57" t="e">
        <f t="shared" si="83"/>
        <v>#REF!</v>
      </c>
      <c r="AM38" s="57" t="e">
        <f t="shared" si="83"/>
        <v>#REF!</v>
      </c>
      <c r="AN38" s="57" t="e">
        <f t="shared" ref="AN38:AT38" si="84">AN20*0.87</f>
        <v>#REF!</v>
      </c>
      <c r="AO38" s="57" t="e">
        <f t="shared" si="84"/>
        <v>#REF!</v>
      </c>
      <c r="AP38" s="57" t="e">
        <f t="shared" si="84"/>
        <v>#REF!</v>
      </c>
      <c r="AQ38" s="57" t="e">
        <f t="shared" si="84"/>
        <v>#REF!</v>
      </c>
      <c r="AR38" s="57" t="e">
        <f t="shared" si="84"/>
        <v>#REF!</v>
      </c>
      <c r="AS38" s="57" t="e">
        <f t="shared" si="84"/>
        <v>#REF!</v>
      </c>
      <c r="AT38" s="57" t="e">
        <f t="shared" si="84"/>
        <v>#REF!</v>
      </c>
      <c r="AU38" s="57" t="e">
        <f t="shared" ref="AU38:AW38" si="85">AU20*0.87</f>
        <v>#REF!</v>
      </c>
      <c r="AV38" s="57" t="e">
        <f t="shared" si="85"/>
        <v>#REF!</v>
      </c>
      <c r="AW38" s="57" t="e">
        <f t="shared" si="85"/>
        <v>#REF!</v>
      </c>
    </row>
    <row r="39" spans="1:49" s="36" customFormat="1" ht="12" customHeight="1" x14ac:dyDescent="0.2">
      <c r="A39" s="52">
        <v>2</v>
      </c>
      <c r="B39" s="43">
        <f t="shared" ref="B39:K39" si="86">B25*0.9</f>
        <v>0</v>
      </c>
      <c r="C39" s="43">
        <f t="shared" si="86"/>
        <v>0</v>
      </c>
      <c r="D39" s="43">
        <f t="shared" si="86"/>
        <v>0</v>
      </c>
      <c r="E39" s="43">
        <f t="shared" si="86"/>
        <v>0</v>
      </c>
      <c r="F39" s="43">
        <f t="shared" si="86"/>
        <v>0</v>
      </c>
      <c r="G39" s="43">
        <f t="shared" si="86"/>
        <v>0</v>
      </c>
      <c r="H39" s="43">
        <f t="shared" si="86"/>
        <v>0</v>
      </c>
      <c r="I39" s="43">
        <f t="shared" si="86"/>
        <v>0</v>
      </c>
      <c r="J39" s="43">
        <f t="shared" si="86"/>
        <v>0</v>
      </c>
      <c r="K39" s="43">
        <f t="shared" si="86"/>
        <v>0</v>
      </c>
      <c r="L39" s="57" t="e">
        <f t="shared" si="81"/>
        <v>#REF!</v>
      </c>
      <c r="M39" s="57" t="e">
        <f t="shared" si="82"/>
        <v>#REF!</v>
      </c>
      <c r="N39" s="57" t="e">
        <f t="shared" si="82"/>
        <v>#REF!</v>
      </c>
      <c r="O39" s="57" t="e">
        <f t="shared" si="82"/>
        <v>#REF!</v>
      </c>
      <c r="P39" s="57" t="e">
        <f t="shared" si="82"/>
        <v>#REF!</v>
      </c>
      <c r="Q39" s="57" t="e">
        <f t="shared" si="82"/>
        <v>#REF!</v>
      </c>
      <c r="R39" s="57" t="e">
        <f t="shared" si="82"/>
        <v>#REF!</v>
      </c>
      <c r="S39" s="57" t="e">
        <f t="shared" si="82"/>
        <v>#REF!</v>
      </c>
      <c r="T39" s="57" t="e">
        <f t="shared" si="82"/>
        <v>#REF!</v>
      </c>
      <c r="U39" s="57" t="e">
        <f t="shared" si="82"/>
        <v>#REF!</v>
      </c>
      <c r="V39" s="57" t="e">
        <f t="shared" si="82"/>
        <v>#REF!</v>
      </c>
      <c r="W39" s="57" t="e">
        <f t="shared" si="82"/>
        <v>#REF!</v>
      </c>
      <c r="X39" s="57" t="e">
        <f t="shared" si="82"/>
        <v>#REF!</v>
      </c>
      <c r="Y39" s="57" t="e">
        <f t="shared" si="82"/>
        <v>#REF!</v>
      </c>
      <c r="Z39" s="57" t="e">
        <f t="shared" si="82"/>
        <v>#REF!</v>
      </c>
      <c r="AA39" s="57" t="e">
        <f t="shared" si="82"/>
        <v>#REF!</v>
      </c>
      <c r="AB39" s="57" t="e">
        <f t="shared" si="82"/>
        <v>#REF!</v>
      </c>
      <c r="AC39" s="57" t="e">
        <f t="shared" si="82"/>
        <v>#REF!</v>
      </c>
      <c r="AD39" s="57" t="e">
        <f t="shared" si="82"/>
        <v>#REF!</v>
      </c>
      <c r="AE39" s="57" t="e">
        <f t="shared" si="82"/>
        <v>#REF!</v>
      </c>
      <c r="AF39" s="57" t="e">
        <f t="shared" si="82"/>
        <v>#REF!</v>
      </c>
      <c r="AG39" s="57" t="e">
        <f t="shared" si="82"/>
        <v>#REF!</v>
      </c>
      <c r="AH39" s="57" t="e">
        <f t="shared" si="82"/>
        <v>#REF!</v>
      </c>
      <c r="AI39" s="57" t="e">
        <f t="shared" ref="AI39:AM39" si="87">AI21*0.87</f>
        <v>#REF!</v>
      </c>
      <c r="AJ39" s="57" t="e">
        <f t="shared" si="87"/>
        <v>#REF!</v>
      </c>
      <c r="AK39" s="57" t="e">
        <f t="shared" si="87"/>
        <v>#REF!</v>
      </c>
      <c r="AL39" s="57" t="e">
        <f t="shared" si="87"/>
        <v>#REF!</v>
      </c>
      <c r="AM39" s="57" t="e">
        <f t="shared" si="87"/>
        <v>#REF!</v>
      </c>
      <c r="AN39" s="57" t="e">
        <f t="shared" ref="AN39:AT39" si="88">AN21*0.87</f>
        <v>#REF!</v>
      </c>
      <c r="AO39" s="57" t="e">
        <f t="shared" si="88"/>
        <v>#REF!</v>
      </c>
      <c r="AP39" s="57" t="e">
        <f t="shared" si="88"/>
        <v>#REF!</v>
      </c>
      <c r="AQ39" s="57" t="e">
        <f t="shared" si="88"/>
        <v>#REF!</v>
      </c>
      <c r="AR39" s="57" t="e">
        <f t="shared" si="88"/>
        <v>#REF!</v>
      </c>
      <c r="AS39" s="57" t="e">
        <f t="shared" si="88"/>
        <v>#REF!</v>
      </c>
      <c r="AT39" s="57" t="e">
        <f t="shared" si="88"/>
        <v>#REF!</v>
      </c>
      <c r="AU39" s="57" t="e">
        <f t="shared" ref="AU39:AW39" si="89">AU21*0.87</f>
        <v>#REF!</v>
      </c>
      <c r="AV39" s="57" t="e">
        <f t="shared" si="89"/>
        <v>#REF!</v>
      </c>
      <c r="AW39" s="57" t="e">
        <f t="shared" si="89"/>
        <v>#REF!</v>
      </c>
    </row>
    <row r="40" spans="1:49" s="36" customFormat="1" ht="12" customHeight="1" x14ac:dyDescent="0.2">
      <c r="A40" s="66" t="s">
        <v>64</v>
      </c>
      <c r="B40" s="43"/>
      <c r="C40" s="43"/>
      <c r="D40" s="43"/>
      <c r="E40" s="43"/>
      <c r="F40" s="43"/>
      <c r="G40" s="43"/>
      <c r="H40" s="43"/>
      <c r="I40" s="43"/>
      <c r="J40" s="43"/>
      <c r="K40" s="43"/>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row>
    <row r="41" spans="1:49" s="36" customFormat="1" ht="12" customHeight="1" x14ac:dyDescent="0.2">
      <c r="A41" s="52">
        <v>1</v>
      </c>
      <c r="B41" s="43">
        <f t="shared" ref="B41:K41" si="90">B27*0.9</f>
        <v>18387</v>
      </c>
      <c r="C41" s="43">
        <f t="shared" si="90"/>
        <v>12798</v>
      </c>
      <c r="D41" s="43">
        <f t="shared" si="90"/>
        <v>15390</v>
      </c>
      <c r="E41" s="43">
        <f t="shared" si="90"/>
        <v>11340</v>
      </c>
      <c r="F41" s="43" t="e">
        <f t="shared" si="90"/>
        <v>#REF!</v>
      </c>
      <c r="G41" s="43" t="e">
        <f t="shared" si="90"/>
        <v>#REF!</v>
      </c>
      <c r="H41" s="43" t="e">
        <f t="shared" si="90"/>
        <v>#REF!</v>
      </c>
      <c r="I41" s="43">
        <f t="shared" si="90"/>
        <v>10368</v>
      </c>
      <c r="J41" s="43">
        <f t="shared" si="90"/>
        <v>11340</v>
      </c>
      <c r="K41" s="43">
        <f t="shared" si="90"/>
        <v>15390</v>
      </c>
      <c r="L41" s="57" t="e">
        <f t="shared" ref="L41:AA42" si="91">L23*0.87</f>
        <v>#REF!</v>
      </c>
      <c r="M41" s="57" t="e">
        <f t="shared" si="91"/>
        <v>#REF!</v>
      </c>
      <c r="N41" s="57" t="e">
        <f t="shared" si="91"/>
        <v>#REF!</v>
      </c>
      <c r="O41" s="57" t="e">
        <f t="shared" si="91"/>
        <v>#REF!</v>
      </c>
      <c r="P41" s="57" t="e">
        <f t="shared" si="91"/>
        <v>#REF!</v>
      </c>
      <c r="Q41" s="57" t="e">
        <f t="shared" si="91"/>
        <v>#REF!</v>
      </c>
      <c r="R41" s="57" t="e">
        <f t="shared" si="91"/>
        <v>#REF!</v>
      </c>
      <c r="S41" s="57" t="e">
        <f t="shared" si="91"/>
        <v>#REF!</v>
      </c>
      <c r="T41" s="57" t="e">
        <f t="shared" si="91"/>
        <v>#REF!</v>
      </c>
      <c r="U41" s="57" t="e">
        <f t="shared" si="91"/>
        <v>#REF!</v>
      </c>
      <c r="V41" s="57" t="e">
        <f t="shared" si="91"/>
        <v>#REF!</v>
      </c>
      <c r="W41" s="57" t="e">
        <f t="shared" si="91"/>
        <v>#REF!</v>
      </c>
      <c r="X41" s="57" t="e">
        <f t="shared" si="91"/>
        <v>#REF!</v>
      </c>
      <c r="Y41" s="57" t="e">
        <f t="shared" si="91"/>
        <v>#REF!</v>
      </c>
      <c r="Z41" s="57" t="e">
        <f t="shared" si="91"/>
        <v>#REF!</v>
      </c>
      <c r="AA41" s="57" t="e">
        <f t="shared" si="91"/>
        <v>#REF!</v>
      </c>
      <c r="AB41" s="57" t="e">
        <f t="shared" ref="M41:AH42" si="92">AB23*0.87</f>
        <v>#REF!</v>
      </c>
      <c r="AC41" s="57" t="e">
        <f t="shared" si="92"/>
        <v>#REF!</v>
      </c>
      <c r="AD41" s="57" t="e">
        <f t="shared" si="92"/>
        <v>#REF!</v>
      </c>
      <c r="AE41" s="57" t="e">
        <f t="shared" si="92"/>
        <v>#REF!</v>
      </c>
      <c r="AF41" s="57" t="e">
        <f t="shared" si="92"/>
        <v>#REF!</v>
      </c>
      <c r="AG41" s="57" t="e">
        <f t="shared" si="92"/>
        <v>#REF!</v>
      </c>
      <c r="AH41" s="57" t="e">
        <f t="shared" si="92"/>
        <v>#REF!</v>
      </c>
      <c r="AI41" s="57" t="e">
        <f t="shared" ref="AI41:AM41" si="93">AI23*0.87</f>
        <v>#REF!</v>
      </c>
      <c r="AJ41" s="57" t="e">
        <f t="shared" si="93"/>
        <v>#REF!</v>
      </c>
      <c r="AK41" s="57" t="e">
        <f t="shared" si="93"/>
        <v>#REF!</v>
      </c>
      <c r="AL41" s="57" t="e">
        <f t="shared" si="93"/>
        <v>#REF!</v>
      </c>
      <c r="AM41" s="57" t="e">
        <f t="shared" si="93"/>
        <v>#REF!</v>
      </c>
      <c r="AN41" s="57" t="e">
        <f t="shared" ref="AN41:AT41" si="94">AN23*0.87</f>
        <v>#REF!</v>
      </c>
      <c r="AO41" s="57" t="e">
        <f t="shared" si="94"/>
        <v>#REF!</v>
      </c>
      <c r="AP41" s="57" t="e">
        <f t="shared" si="94"/>
        <v>#REF!</v>
      </c>
      <c r="AQ41" s="57" t="e">
        <f t="shared" si="94"/>
        <v>#REF!</v>
      </c>
      <c r="AR41" s="57" t="e">
        <f t="shared" si="94"/>
        <v>#REF!</v>
      </c>
      <c r="AS41" s="57" t="e">
        <f t="shared" si="94"/>
        <v>#REF!</v>
      </c>
      <c r="AT41" s="57" t="e">
        <f t="shared" si="94"/>
        <v>#REF!</v>
      </c>
      <c r="AU41" s="57" t="e">
        <f t="shared" ref="AU41:AW41" si="95">AU23*0.87</f>
        <v>#REF!</v>
      </c>
      <c r="AV41" s="57" t="e">
        <f t="shared" si="95"/>
        <v>#REF!</v>
      </c>
      <c r="AW41" s="57" t="e">
        <f t="shared" si="95"/>
        <v>#REF!</v>
      </c>
    </row>
    <row r="42" spans="1:49" s="36" customFormat="1" ht="12" customHeight="1" x14ac:dyDescent="0.2">
      <c r="A42" s="52">
        <v>2</v>
      </c>
      <c r="B42" s="43" t="e">
        <f>#REF!*0.9</f>
        <v>#REF!</v>
      </c>
      <c r="C42" s="43" t="e">
        <f>#REF!*0.9</f>
        <v>#REF!</v>
      </c>
      <c r="D42" s="43" t="e">
        <f>#REF!*0.9</f>
        <v>#REF!</v>
      </c>
      <c r="E42" s="43" t="e">
        <f>#REF!*0.9</f>
        <v>#REF!</v>
      </c>
      <c r="F42" s="43" t="e">
        <f>#REF!*0.9</f>
        <v>#REF!</v>
      </c>
      <c r="G42" s="43" t="e">
        <f>#REF!*0.9</f>
        <v>#REF!</v>
      </c>
      <c r="H42" s="43" t="e">
        <f>#REF!*0.9</f>
        <v>#REF!</v>
      </c>
      <c r="I42" s="43" t="e">
        <f>#REF!*0.9</f>
        <v>#REF!</v>
      </c>
      <c r="J42" s="43" t="e">
        <f>#REF!*0.9</f>
        <v>#REF!</v>
      </c>
      <c r="K42" s="43" t="e">
        <f>#REF!*0.9</f>
        <v>#REF!</v>
      </c>
      <c r="L42" s="57" t="e">
        <f t="shared" si="91"/>
        <v>#REF!</v>
      </c>
      <c r="M42" s="57" t="e">
        <f t="shared" si="92"/>
        <v>#REF!</v>
      </c>
      <c r="N42" s="57" t="e">
        <f t="shared" si="92"/>
        <v>#REF!</v>
      </c>
      <c r="O42" s="57" t="e">
        <f t="shared" si="92"/>
        <v>#REF!</v>
      </c>
      <c r="P42" s="57" t="e">
        <f t="shared" si="92"/>
        <v>#REF!</v>
      </c>
      <c r="Q42" s="57" t="e">
        <f t="shared" si="92"/>
        <v>#REF!</v>
      </c>
      <c r="R42" s="57" t="e">
        <f t="shared" si="92"/>
        <v>#REF!</v>
      </c>
      <c r="S42" s="57" t="e">
        <f t="shared" si="92"/>
        <v>#REF!</v>
      </c>
      <c r="T42" s="57" t="e">
        <f t="shared" si="92"/>
        <v>#REF!</v>
      </c>
      <c r="U42" s="57" t="e">
        <f t="shared" si="92"/>
        <v>#REF!</v>
      </c>
      <c r="V42" s="57" t="e">
        <f t="shared" si="92"/>
        <v>#REF!</v>
      </c>
      <c r="W42" s="57" t="e">
        <f t="shared" si="92"/>
        <v>#REF!</v>
      </c>
      <c r="X42" s="57" t="e">
        <f t="shared" si="92"/>
        <v>#REF!</v>
      </c>
      <c r="Y42" s="57" t="e">
        <f t="shared" si="92"/>
        <v>#REF!</v>
      </c>
      <c r="Z42" s="57" t="e">
        <f t="shared" si="92"/>
        <v>#REF!</v>
      </c>
      <c r="AA42" s="57" t="e">
        <f t="shared" si="92"/>
        <v>#REF!</v>
      </c>
      <c r="AB42" s="57" t="e">
        <f t="shared" si="92"/>
        <v>#REF!</v>
      </c>
      <c r="AC42" s="57" t="e">
        <f t="shared" si="92"/>
        <v>#REF!</v>
      </c>
      <c r="AD42" s="57" t="e">
        <f t="shared" si="92"/>
        <v>#REF!</v>
      </c>
      <c r="AE42" s="57" t="e">
        <f t="shared" si="92"/>
        <v>#REF!</v>
      </c>
      <c r="AF42" s="57" t="e">
        <f t="shared" si="92"/>
        <v>#REF!</v>
      </c>
      <c r="AG42" s="57" t="e">
        <f t="shared" si="92"/>
        <v>#REF!</v>
      </c>
      <c r="AH42" s="57" t="e">
        <f t="shared" si="92"/>
        <v>#REF!</v>
      </c>
      <c r="AI42" s="57" t="e">
        <f t="shared" ref="AI42:AM42" si="96">AI24*0.87</f>
        <v>#REF!</v>
      </c>
      <c r="AJ42" s="57" t="e">
        <f t="shared" si="96"/>
        <v>#REF!</v>
      </c>
      <c r="AK42" s="57" t="e">
        <f t="shared" si="96"/>
        <v>#REF!</v>
      </c>
      <c r="AL42" s="57" t="e">
        <f t="shared" si="96"/>
        <v>#REF!</v>
      </c>
      <c r="AM42" s="57" t="e">
        <f t="shared" si="96"/>
        <v>#REF!</v>
      </c>
      <c r="AN42" s="57" t="e">
        <f t="shared" ref="AN42:AT42" si="97">AN24*0.87</f>
        <v>#REF!</v>
      </c>
      <c r="AO42" s="57" t="e">
        <f t="shared" si="97"/>
        <v>#REF!</v>
      </c>
      <c r="AP42" s="57" t="e">
        <f t="shared" si="97"/>
        <v>#REF!</v>
      </c>
      <c r="AQ42" s="57" t="e">
        <f t="shared" si="97"/>
        <v>#REF!</v>
      </c>
      <c r="AR42" s="57" t="e">
        <f t="shared" si="97"/>
        <v>#REF!</v>
      </c>
      <c r="AS42" s="57" t="e">
        <f t="shared" si="97"/>
        <v>#REF!</v>
      </c>
      <c r="AT42" s="57" t="e">
        <f t="shared" si="97"/>
        <v>#REF!</v>
      </c>
      <c r="AU42" s="57" t="e">
        <f t="shared" ref="AU42:AW42" si="98">AU24*0.87</f>
        <v>#REF!</v>
      </c>
      <c r="AV42" s="57" t="e">
        <f t="shared" si="98"/>
        <v>#REF!</v>
      </c>
      <c r="AW42" s="57" t="e">
        <f t="shared" si="98"/>
        <v>#REF!</v>
      </c>
    </row>
    <row r="43" spans="1:49" s="36" customFormat="1" ht="12" customHeight="1" x14ac:dyDescent="0.2">
      <c r="A43" s="66" t="s">
        <v>65</v>
      </c>
      <c r="B43" s="43"/>
      <c r="C43" s="43"/>
      <c r="D43" s="43"/>
      <c r="E43" s="43"/>
      <c r="F43" s="43"/>
      <c r="G43" s="43"/>
      <c r="H43" s="43"/>
      <c r="I43" s="43"/>
      <c r="J43" s="43"/>
      <c r="K43" s="43"/>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row>
    <row r="44" spans="1:49" s="36" customFormat="1" ht="12" customHeight="1" x14ac:dyDescent="0.2">
      <c r="A44" s="52">
        <v>1</v>
      </c>
      <c r="B44" s="43" t="e">
        <f>#REF!*0.9</f>
        <v>#REF!</v>
      </c>
      <c r="C44" s="43" t="e">
        <f>#REF!*0.9</f>
        <v>#REF!</v>
      </c>
      <c r="D44" s="43" t="e">
        <f>#REF!*0.9</f>
        <v>#REF!</v>
      </c>
      <c r="E44" s="43" t="e">
        <f>#REF!*0.9</f>
        <v>#REF!</v>
      </c>
      <c r="F44" s="43" t="e">
        <f>#REF!*0.9</f>
        <v>#REF!</v>
      </c>
      <c r="G44" s="43" t="e">
        <f>#REF!*0.9</f>
        <v>#REF!</v>
      </c>
      <c r="H44" s="43" t="e">
        <f>#REF!*0.9</f>
        <v>#REF!</v>
      </c>
      <c r="I44" s="43" t="e">
        <f>#REF!*0.9</f>
        <v>#REF!</v>
      </c>
      <c r="J44" s="43" t="e">
        <f>#REF!*0.9</f>
        <v>#REF!</v>
      </c>
      <c r="K44" s="43" t="e">
        <f>#REF!*0.9</f>
        <v>#REF!</v>
      </c>
      <c r="L44" s="57" t="e">
        <f t="shared" ref="L44:AA45" si="99">L26*0.87</f>
        <v>#REF!</v>
      </c>
      <c r="M44" s="57" t="e">
        <f t="shared" si="99"/>
        <v>#REF!</v>
      </c>
      <c r="N44" s="57" t="e">
        <f t="shared" si="99"/>
        <v>#REF!</v>
      </c>
      <c r="O44" s="57" t="e">
        <f t="shared" si="99"/>
        <v>#REF!</v>
      </c>
      <c r="P44" s="57" t="e">
        <f t="shared" si="99"/>
        <v>#REF!</v>
      </c>
      <c r="Q44" s="57" t="e">
        <f t="shared" si="99"/>
        <v>#REF!</v>
      </c>
      <c r="R44" s="57" t="e">
        <f t="shared" si="99"/>
        <v>#REF!</v>
      </c>
      <c r="S44" s="57" t="e">
        <f t="shared" si="99"/>
        <v>#REF!</v>
      </c>
      <c r="T44" s="57" t="e">
        <f t="shared" si="99"/>
        <v>#REF!</v>
      </c>
      <c r="U44" s="57" t="e">
        <f t="shared" si="99"/>
        <v>#REF!</v>
      </c>
      <c r="V44" s="57" t="e">
        <f t="shared" si="99"/>
        <v>#REF!</v>
      </c>
      <c r="W44" s="57" t="e">
        <f t="shared" si="99"/>
        <v>#REF!</v>
      </c>
      <c r="X44" s="57" t="e">
        <f t="shared" si="99"/>
        <v>#REF!</v>
      </c>
      <c r="Y44" s="57" t="e">
        <f t="shared" si="99"/>
        <v>#REF!</v>
      </c>
      <c r="Z44" s="57" t="e">
        <f t="shared" si="99"/>
        <v>#REF!</v>
      </c>
      <c r="AA44" s="57" t="e">
        <f t="shared" si="99"/>
        <v>#REF!</v>
      </c>
      <c r="AB44" s="57" t="e">
        <f t="shared" ref="M44:AH45" si="100">AB26*0.87</f>
        <v>#REF!</v>
      </c>
      <c r="AC44" s="57" t="e">
        <f t="shared" si="100"/>
        <v>#REF!</v>
      </c>
      <c r="AD44" s="57" t="e">
        <f t="shared" si="100"/>
        <v>#REF!</v>
      </c>
      <c r="AE44" s="57" t="e">
        <f t="shared" si="100"/>
        <v>#REF!</v>
      </c>
      <c r="AF44" s="57" t="e">
        <f t="shared" si="100"/>
        <v>#REF!</v>
      </c>
      <c r="AG44" s="57" t="e">
        <f t="shared" si="100"/>
        <v>#REF!</v>
      </c>
      <c r="AH44" s="57" t="e">
        <f t="shared" si="100"/>
        <v>#REF!</v>
      </c>
      <c r="AI44" s="57" t="e">
        <f t="shared" ref="AI44:AM44" si="101">AI26*0.87</f>
        <v>#REF!</v>
      </c>
      <c r="AJ44" s="57" t="e">
        <f t="shared" si="101"/>
        <v>#REF!</v>
      </c>
      <c r="AK44" s="57" t="e">
        <f t="shared" si="101"/>
        <v>#REF!</v>
      </c>
      <c r="AL44" s="57" t="e">
        <f t="shared" si="101"/>
        <v>#REF!</v>
      </c>
      <c r="AM44" s="57" t="e">
        <f t="shared" si="101"/>
        <v>#REF!</v>
      </c>
      <c r="AN44" s="57" t="e">
        <f t="shared" ref="AN44:AT44" si="102">AN26*0.87</f>
        <v>#REF!</v>
      </c>
      <c r="AO44" s="57" t="e">
        <f t="shared" si="102"/>
        <v>#REF!</v>
      </c>
      <c r="AP44" s="57" t="e">
        <f t="shared" si="102"/>
        <v>#REF!</v>
      </c>
      <c r="AQ44" s="57" t="e">
        <f t="shared" si="102"/>
        <v>#REF!</v>
      </c>
      <c r="AR44" s="57" t="e">
        <f t="shared" si="102"/>
        <v>#REF!</v>
      </c>
      <c r="AS44" s="57" t="e">
        <f t="shared" si="102"/>
        <v>#REF!</v>
      </c>
      <c r="AT44" s="57" t="e">
        <f t="shared" si="102"/>
        <v>#REF!</v>
      </c>
      <c r="AU44" s="57" t="e">
        <f t="shared" ref="AU44:AW44" si="103">AU26*0.87</f>
        <v>#REF!</v>
      </c>
      <c r="AV44" s="57" t="e">
        <f t="shared" si="103"/>
        <v>#REF!</v>
      </c>
      <c r="AW44" s="57" t="e">
        <f t="shared" si="103"/>
        <v>#REF!</v>
      </c>
    </row>
    <row r="45" spans="1:49" s="36" customFormat="1" ht="12" customHeight="1" x14ac:dyDescent="0.2">
      <c r="A45" s="52">
        <v>2</v>
      </c>
      <c r="B45" s="43" t="e">
        <f>#REF!*0.9</f>
        <v>#REF!</v>
      </c>
      <c r="C45" s="43" t="e">
        <f>#REF!*0.9</f>
        <v>#REF!</v>
      </c>
      <c r="D45" s="43" t="e">
        <f>#REF!*0.9</f>
        <v>#REF!</v>
      </c>
      <c r="E45" s="43" t="e">
        <f>#REF!*0.9</f>
        <v>#REF!</v>
      </c>
      <c r="F45" s="43" t="e">
        <f>#REF!*0.9</f>
        <v>#REF!</v>
      </c>
      <c r="G45" s="43" t="e">
        <f>#REF!*0.9</f>
        <v>#REF!</v>
      </c>
      <c r="H45" s="43" t="e">
        <f>#REF!*0.9</f>
        <v>#REF!</v>
      </c>
      <c r="I45" s="43" t="e">
        <f>#REF!*0.9</f>
        <v>#REF!</v>
      </c>
      <c r="J45" s="43" t="e">
        <f>#REF!*0.9</f>
        <v>#REF!</v>
      </c>
      <c r="K45" s="43" t="e">
        <f>#REF!*0.9</f>
        <v>#REF!</v>
      </c>
      <c r="L45" s="57" t="e">
        <f t="shared" si="99"/>
        <v>#REF!</v>
      </c>
      <c r="M45" s="57" t="e">
        <f t="shared" si="100"/>
        <v>#REF!</v>
      </c>
      <c r="N45" s="57" t="e">
        <f t="shared" si="100"/>
        <v>#REF!</v>
      </c>
      <c r="O45" s="57" t="e">
        <f t="shared" si="100"/>
        <v>#REF!</v>
      </c>
      <c r="P45" s="57" t="e">
        <f t="shared" si="100"/>
        <v>#REF!</v>
      </c>
      <c r="Q45" s="57" t="e">
        <f t="shared" si="100"/>
        <v>#REF!</v>
      </c>
      <c r="R45" s="57" t="e">
        <f t="shared" si="100"/>
        <v>#REF!</v>
      </c>
      <c r="S45" s="57" t="e">
        <f t="shared" si="100"/>
        <v>#REF!</v>
      </c>
      <c r="T45" s="57" t="e">
        <f t="shared" si="100"/>
        <v>#REF!</v>
      </c>
      <c r="U45" s="57" t="e">
        <f t="shared" si="100"/>
        <v>#REF!</v>
      </c>
      <c r="V45" s="57" t="e">
        <f t="shared" si="100"/>
        <v>#REF!</v>
      </c>
      <c r="W45" s="57" t="e">
        <f t="shared" si="100"/>
        <v>#REF!</v>
      </c>
      <c r="X45" s="57" t="e">
        <f t="shared" si="100"/>
        <v>#REF!</v>
      </c>
      <c r="Y45" s="57" t="e">
        <f t="shared" si="100"/>
        <v>#REF!</v>
      </c>
      <c r="Z45" s="57" t="e">
        <f t="shared" si="100"/>
        <v>#REF!</v>
      </c>
      <c r="AA45" s="57" t="e">
        <f t="shared" si="100"/>
        <v>#REF!</v>
      </c>
      <c r="AB45" s="57" t="e">
        <f t="shared" si="100"/>
        <v>#REF!</v>
      </c>
      <c r="AC45" s="57" t="e">
        <f t="shared" si="100"/>
        <v>#REF!</v>
      </c>
      <c r="AD45" s="57" t="e">
        <f t="shared" si="100"/>
        <v>#REF!</v>
      </c>
      <c r="AE45" s="57" t="e">
        <f t="shared" si="100"/>
        <v>#REF!</v>
      </c>
      <c r="AF45" s="57" t="e">
        <f t="shared" si="100"/>
        <v>#REF!</v>
      </c>
      <c r="AG45" s="57" t="e">
        <f t="shared" si="100"/>
        <v>#REF!</v>
      </c>
      <c r="AH45" s="57" t="e">
        <f t="shared" si="100"/>
        <v>#REF!</v>
      </c>
      <c r="AI45" s="57" t="e">
        <f t="shared" ref="AI45:AM45" si="104">AI27*0.87</f>
        <v>#REF!</v>
      </c>
      <c r="AJ45" s="57" t="e">
        <f t="shared" si="104"/>
        <v>#REF!</v>
      </c>
      <c r="AK45" s="57" t="e">
        <f t="shared" si="104"/>
        <v>#REF!</v>
      </c>
      <c r="AL45" s="57" t="e">
        <f t="shared" si="104"/>
        <v>#REF!</v>
      </c>
      <c r="AM45" s="57" t="e">
        <f t="shared" si="104"/>
        <v>#REF!</v>
      </c>
      <c r="AN45" s="57" t="e">
        <f t="shared" ref="AN45:AT45" si="105">AN27*0.87</f>
        <v>#REF!</v>
      </c>
      <c r="AO45" s="57" t="e">
        <f t="shared" si="105"/>
        <v>#REF!</v>
      </c>
      <c r="AP45" s="57" t="e">
        <f t="shared" si="105"/>
        <v>#REF!</v>
      </c>
      <c r="AQ45" s="57" t="e">
        <f t="shared" si="105"/>
        <v>#REF!</v>
      </c>
      <c r="AR45" s="57" t="e">
        <f t="shared" si="105"/>
        <v>#REF!</v>
      </c>
      <c r="AS45" s="57" t="e">
        <f t="shared" si="105"/>
        <v>#REF!</v>
      </c>
      <c r="AT45" s="57" t="e">
        <f t="shared" si="105"/>
        <v>#REF!</v>
      </c>
      <c r="AU45" s="57" t="e">
        <f t="shared" ref="AU45:AW45" si="106">AU27*0.87</f>
        <v>#REF!</v>
      </c>
      <c r="AV45" s="57" t="e">
        <f t="shared" si="106"/>
        <v>#REF!</v>
      </c>
      <c r="AW45" s="57" t="e">
        <f t="shared" si="106"/>
        <v>#REF!</v>
      </c>
    </row>
    <row r="48" spans="1:49" x14ac:dyDescent="0.2">
      <c r="A48" s="98" t="s">
        <v>83</v>
      </c>
    </row>
    <row r="49" spans="1:9" x14ac:dyDescent="0.2">
      <c r="A49" s="6" t="s">
        <v>120</v>
      </c>
    </row>
    <row r="50" spans="1:9" x14ac:dyDescent="0.2">
      <c r="A50" s="6" t="s">
        <v>144</v>
      </c>
    </row>
    <row r="51" spans="1:9" ht="13.5" thickBot="1" x14ac:dyDescent="0.25">
      <c r="A51" s="6"/>
    </row>
    <row r="52" spans="1:9" x14ac:dyDescent="0.2">
      <c r="A52" s="95" t="s">
        <v>74</v>
      </c>
      <c r="B52" s="58"/>
      <c r="C52" s="59"/>
      <c r="D52" s="59"/>
      <c r="E52" s="59"/>
      <c r="F52" s="29"/>
      <c r="G52" s="29"/>
      <c r="H52" s="29"/>
      <c r="I52" s="29"/>
    </row>
    <row r="53" spans="1:9" ht="12.75" customHeight="1" x14ac:dyDescent="0.2">
      <c r="A53" s="68" t="s">
        <v>75</v>
      </c>
      <c r="B53" s="279"/>
      <c r="C53" s="282"/>
      <c r="D53" s="282"/>
      <c r="E53" s="282"/>
      <c r="F53" s="30"/>
      <c r="G53" s="30"/>
      <c r="H53" s="30"/>
      <c r="I53" s="30"/>
    </row>
    <row r="54" spans="1:9" x14ac:dyDescent="0.2">
      <c r="A54" s="69" t="s">
        <v>76</v>
      </c>
      <c r="B54" s="279"/>
      <c r="C54" s="282"/>
      <c r="D54" s="282"/>
      <c r="E54" s="282"/>
      <c r="F54" s="30"/>
      <c r="G54" s="30"/>
      <c r="H54" s="30"/>
      <c r="I54" s="30"/>
    </row>
    <row r="55" spans="1:9" x14ac:dyDescent="0.2">
      <c r="A55" s="69" t="s">
        <v>89</v>
      </c>
      <c r="B55" s="279"/>
      <c r="C55" s="282"/>
      <c r="D55" s="282"/>
      <c r="E55" s="282"/>
      <c r="F55" s="30"/>
      <c r="G55" s="30"/>
      <c r="H55" s="30"/>
      <c r="I55" s="30"/>
    </row>
    <row r="56" spans="1:9" x14ac:dyDescent="0.2">
      <c r="A56" s="69" t="s">
        <v>78</v>
      </c>
      <c r="B56" s="279"/>
      <c r="C56" s="282"/>
      <c r="D56" s="282"/>
      <c r="E56" s="282"/>
      <c r="F56" s="30"/>
      <c r="G56" s="30"/>
      <c r="H56" s="30"/>
      <c r="I56" s="30"/>
    </row>
    <row r="57" spans="1:9" x14ac:dyDescent="0.2">
      <c r="A57" s="69" t="s">
        <v>79</v>
      </c>
      <c r="B57" s="279"/>
      <c r="C57" s="282"/>
      <c r="D57" s="282"/>
      <c r="E57" s="282"/>
      <c r="F57" s="30"/>
      <c r="G57" s="30"/>
      <c r="H57" s="30"/>
      <c r="I57" s="30"/>
    </row>
    <row r="58" spans="1:9" x14ac:dyDescent="0.2">
      <c r="A58" s="69" t="s">
        <v>90</v>
      </c>
      <c r="B58" s="279"/>
      <c r="C58" s="282"/>
      <c r="D58" s="282"/>
      <c r="E58" s="282"/>
      <c r="F58" s="30"/>
      <c r="G58" s="30"/>
      <c r="H58" s="30"/>
      <c r="I58" s="30"/>
    </row>
    <row r="59" spans="1:9" x14ac:dyDescent="0.2">
      <c r="A59" s="6" t="s">
        <v>93</v>
      </c>
      <c r="B59" s="279"/>
      <c r="C59" s="282"/>
      <c r="D59" s="282"/>
      <c r="E59" s="282"/>
      <c r="F59" s="30"/>
      <c r="G59" s="30"/>
      <c r="H59" s="30"/>
      <c r="I59" s="30"/>
    </row>
    <row r="60" spans="1:9" ht="108" x14ac:dyDescent="0.2">
      <c r="A60" s="75" t="s">
        <v>94</v>
      </c>
      <c r="B60" s="279"/>
      <c r="C60" s="282"/>
      <c r="D60" s="282"/>
      <c r="E60" s="282"/>
      <c r="F60" s="30"/>
      <c r="G60" s="30"/>
      <c r="H60" s="30"/>
      <c r="I60" s="30"/>
    </row>
    <row r="61" spans="1:9" x14ac:dyDescent="0.2">
      <c r="A61" s="6"/>
      <c r="B61" s="279"/>
      <c r="C61" s="282"/>
      <c r="D61" s="282"/>
      <c r="E61" s="282"/>
      <c r="F61" s="30"/>
      <c r="G61" s="30"/>
      <c r="H61" s="30"/>
      <c r="I61" s="30"/>
    </row>
    <row r="62" spans="1:9" ht="24" x14ac:dyDescent="0.2">
      <c r="A62" s="100" t="s">
        <v>95</v>
      </c>
      <c r="B62" s="279"/>
      <c r="C62" s="282"/>
      <c r="D62" s="282"/>
      <c r="E62" s="282"/>
      <c r="F62" s="30"/>
      <c r="G62" s="30"/>
      <c r="H62" s="30"/>
      <c r="I62" s="30"/>
    </row>
    <row r="63" spans="1:9" ht="24" x14ac:dyDescent="0.2">
      <c r="A63" s="132" t="s">
        <v>119</v>
      </c>
      <c r="B63" s="279"/>
      <c r="C63" s="282"/>
      <c r="D63" s="282"/>
      <c r="E63" s="282"/>
      <c r="F63" s="30"/>
      <c r="G63" s="30"/>
      <c r="H63" s="30"/>
      <c r="I63" s="30"/>
    </row>
    <row r="64" spans="1:9" ht="24" x14ac:dyDescent="0.2">
      <c r="A64" s="132" t="s">
        <v>118</v>
      </c>
      <c r="B64" s="280"/>
      <c r="C64" s="283"/>
      <c r="D64" s="283"/>
      <c r="E64" s="283"/>
      <c r="F64" s="30"/>
      <c r="G64" s="30"/>
      <c r="H64" s="30"/>
      <c r="I64" s="30"/>
    </row>
    <row r="65" spans="1:9" ht="13.5" thickBot="1" x14ac:dyDescent="0.25">
      <c r="A65" s="6"/>
      <c r="B65" s="281"/>
      <c r="C65" s="284"/>
      <c r="D65" s="284"/>
      <c r="E65" s="284"/>
      <c r="F65" s="30"/>
      <c r="G65" s="30"/>
      <c r="H65" s="30"/>
      <c r="I65" s="30"/>
    </row>
    <row r="66" spans="1:9" x14ac:dyDescent="0.2">
      <c r="A66" s="99" t="s">
        <v>81</v>
      </c>
    </row>
    <row r="67" spans="1:9" ht="33" x14ac:dyDescent="0.2">
      <c r="A67" s="144" t="s">
        <v>142</v>
      </c>
    </row>
    <row r="68" spans="1:9" x14ac:dyDescent="0.2">
      <c r="A68" s="78"/>
      <c r="B68" s="31"/>
      <c r="C68" s="31"/>
      <c r="D68" s="31"/>
      <c r="E68" s="31"/>
      <c r="F68" s="31"/>
      <c r="G68" s="31"/>
      <c r="H68" s="31"/>
    </row>
    <row r="69" spans="1:9" x14ac:dyDescent="0.2">
      <c r="B69" s="31"/>
      <c r="C69" s="31"/>
      <c r="D69" s="31"/>
      <c r="E69" s="31"/>
      <c r="F69" s="31"/>
      <c r="G69" s="31"/>
      <c r="H69" s="31"/>
    </row>
    <row r="70" spans="1:9" x14ac:dyDescent="0.2">
      <c r="A70" s="41"/>
      <c r="B70" s="41"/>
      <c r="C70" s="41"/>
      <c r="D70" s="41"/>
      <c r="E70" s="41"/>
      <c r="F70" s="41"/>
      <c r="G70" s="41"/>
      <c r="H70" s="41"/>
    </row>
    <row r="71" spans="1:9" x14ac:dyDescent="0.2">
      <c r="B71" s="31"/>
      <c r="C71" s="31"/>
      <c r="D71" s="31"/>
      <c r="E71" s="31"/>
      <c r="F71" s="31"/>
      <c r="G71" s="31"/>
      <c r="H71" s="31"/>
    </row>
  </sheetData>
  <mergeCells count="5">
    <mergeCell ref="A33:D33"/>
    <mergeCell ref="B53:B65"/>
    <mergeCell ref="C53:C65"/>
    <mergeCell ref="D53:D65"/>
    <mergeCell ref="E53:E65"/>
  </mergeCells>
  <pageMargins left="0.75" right="0.75" top="1" bottom="1" header="0.5" footer="0.5"/>
  <pageSetup paperSize="9" orientation="portrait" horizontalDpi="4294967295" verticalDpi="4294967295"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
  <sheetViews>
    <sheetView workbookViewId="0">
      <pane xSplit="1" topLeftCell="B1" activePane="topRight" state="frozen"/>
      <selection activeCell="A10" sqref="A10"/>
      <selection pane="topRight" activeCell="B7" sqref="B7"/>
    </sheetView>
  </sheetViews>
  <sheetFormatPr defaultColWidth="10" defaultRowHeight="12.75" x14ac:dyDescent="0.2"/>
  <cols>
    <col min="1" max="1" width="46.5703125" style="32" customWidth="1"/>
    <col min="2" max="16384" width="10" style="31"/>
  </cols>
  <sheetData>
    <row r="1" spans="1:5" ht="24" x14ac:dyDescent="0.2">
      <c r="A1" s="185" t="s">
        <v>61</v>
      </c>
    </row>
    <row r="2" spans="1:5" x14ac:dyDescent="0.2">
      <c r="A2" s="90"/>
    </row>
    <row r="3" spans="1:5" ht="24" x14ac:dyDescent="0.2">
      <c r="A3" s="168" t="s">
        <v>219</v>
      </c>
    </row>
    <row r="4" spans="1:5" x14ac:dyDescent="0.2">
      <c r="A4" s="168" t="s">
        <v>327</v>
      </c>
    </row>
    <row r="5" spans="1:5" s="155" customFormat="1" ht="21.75" customHeight="1" x14ac:dyDescent="0.2">
      <c r="A5" s="89" t="s">
        <v>62</v>
      </c>
      <c r="B5" s="116">
        <f>'BAR BB| Open rates'!B3</f>
        <v>45408</v>
      </c>
      <c r="C5" s="116">
        <f>'BAR BB| Open rates'!C3</f>
        <v>45409</v>
      </c>
      <c r="D5" s="116">
        <f>'BAR BB| Open rates'!D3</f>
        <v>45410</v>
      </c>
      <c r="E5" s="116">
        <f>'BAR BB| Open rates'!E3</f>
        <v>45411</v>
      </c>
    </row>
    <row r="6" spans="1:5" s="155" customFormat="1" ht="21.75" customHeight="1" x14ac:dyDescent="0.2">
      <c r="A6" s="105"/>
      <c r="B6" s="116">
        <f>'Stay&amp;Get 4=3 | FIT18'!B5</f>
        <v>45408</v>
      </c>
      <c r="C6" s="116">
        <f>'Stay&amp;Get 4=3 | FIT18'!C5</f>
        <v>45409</v>
      </c>
      <c r="D6" s="116">
        <f>'Stay&amp;Get 4=3 | FIT18'!D5</f>
        <v>45410</v>
      </c>
      <c r="E6" s="116">
        <f>'Stay&amp;Get 4=3 | FIT18'!E5</f>
        <v>45412</v>
      </c>
    </row>
    <row r="7" spans="1:5" s="155" customFormat="1" x14ac:dyDescent="0.2">
      <c r="A7" s="164" t="s">
        <v>63</v>
      </c>
      <c r="B7" s="167"/>
      <c r="C7" s="167"/>
      <c r="D7" s="167"/>
      <c r="E7" s="167"/>
    </row>
    <row r="8" spans="1:5" s="155" customFormat="1" x14ac:dyDescent="0.2">
      <c r="A8" s="164">
        <v>1</v>
      </c>
      <c r="B8" s="57">
        <f>'BAR BB| Open rates'!B6*0.75*0.87+25</f>
        <v>19534.75</v>
      </c>
      <c r="C8" s="57">
        <f>'BAR BB| Open rates'!C6*0.75*0.87+25</f>
        <v>20839.75</v>
      </c>
      <c r="D8" s="57">
        <f>'BAR BB| Open rates'!D6*0.75*0.87+25</f>
        <v>19534.75</v>
      </c>
      <c r="E8" s="57">
        <f>'BAR BB| Open rates'!E6*0.75*0.87+25</f>
        <v>16924.75</v>
      </c>
    </row>
    <row r="9" spans="1:5" s="155" customFormat="1" x14ac:dyDescent="0.2">
      <c r="A9" s="164">
        <v>2</v>
      </c>
      <c r="B9" s="57">
        <f>'BAR BB| Open rates'!B7*0.75*0.87+25</f>
        <v>20839.75</v>
      </c>
      <c r="C9" s="57">
        <f>'BAR BB| Open rates'!C7*0.75*0.87+25</f>
        <v>22144.75</v>
      </c>
      <c r="D9" s="57">
        <f>'BAR BB| Open rates'!D7*0.75*0.87+25</f>
        <v>20839.75</v>
      </c>
      <c r="E9" s="57">
        <f>'BAR BB| Open rates'!E7*0.75*0.87+25</f>
        <v>18229.75</v>
      </c>
    </row>
    <row r="10" spans="1:5" s="155" customFormat="1" x14ac:dyDescent="0.2">
      <c r="A10" s="164" t="s">
        <v>175</v>
      </c>
      <c r="B10" s="57"/>
      <c r="C10" s="57"/>
      <c r="D10" s="57"/>
      <c r="E10" s="57"/>
    </row>
    <row r="11" spans="1:5" s="155" customFormat="1" x14ac:dyDescent="0.2">
      <c r="A11" s="164">
        <v>1</v>
      </c>
      <c r="B11" s="57">
        <f>'BAR BB| Open rates'!B9*0.75*0.87+25</f>
        <v>21492.25</v>
      </c>
      <c r="C11" s="57">
        <f>'BAR BB| Open rates'!C9*0.75*0.87+25</f>
        <v>22797.25</v>
      </c>
      <c r="D11" s="57">
        <f>'BAR BB| Open rates'!D9*0.75*0.87+25</f>
        <v>21492.25</v>
      </c>
      <c r="E11" s="57">
        <f>'BAR BB| Open rates'!E9*0.75*0.87+25</f>
        <v>18882.25</v>
      </c>
    </row>
    <row r="12" spans="1:5" s="155" customFormat="1" x14ac:dyDescent="0.2">
      <c r="A12" s="164">
        <v>2</v>
      </c>
      <c r="B12" s="57">
        <f>'BAR BB| Open rates'!B10*0.75*0.87+25</f>
        <v>22797.25</v>
      </c>
      <c r="C12" s="57">
        <f>'BAR BB| Open rates'!C10*0.75*0.87+25</f>
        <v>24102.25</v>
      </c>
      <c r="D12" s="57">
        <f>'BAR BB| Open rates'!D10*0.75*0.87+25</f>
        <v>22797.25</v>
      </c>
      <c r="E12" s="57">
        <f>'BAR BB| Open rates'!E10*0.75*0.87+25</f>
        <v>20187.25</v>
      </c>
    </row>
    <row r="13" spans="1:5" s="155" customFormat="1" x14ac:dyDescent="0.2">
      <c r="A13" s="164" t="s">
        <v>176</v>
      </c>
      <c r="B13" s="57"/>
      <c r="C13" s="57"/>
      <c r="D13" s="57"/>
      <c r="E13" s="57"/>
    </row>
    <row r="14" spans="1:5" s="155" customFormat="1" x14ac:dyDescent="0.2">
      <c r="A14" s="164">
        <v>1</v>
      </c>
      <c r="B14" s="57">
        <f>'BAR BB| Open rates'!B12*0.75*0.87+25</f>
        <v>24037</v>
      </c>
      <c r="C14" s="57">
        <f>'BAR BB| Open rates'!C12*0.75*0.87+25</f>
        <v>25342</v>
      </c>
      <c r="D14" s="57">
        <f>'BAR BB| Open rates'!D12*0.75*0.87+25</f>
        <v>24037</v>
      </c>
      <c r="E14" s="57">
        <f>'BAR BB| Open rates'!E12*0.75*0.87+25</f>
        <v>21427</v>
      </c>
    </row>
    <row r="15" spans="1:5" s="155" customFormat="1" x14ac:dyDescent="0.2">
      <c r="A15" s="164">
        <v>2</v>
      </c>
      <c r="B15" s="57">
        <f>'BAR BB| Open rates'!B13*0.75*0.87+25</f>
        <v>25342</v>
      </c>
      <c r="C15" s="57">
        <f>'BAR BB| Open rates'!C13*0.75*0.87+25</f>
        <v>26647</v>
      </c>
      <c r="D15" s="57">
        <f>'BAR BB| Open rates'!D13*0.75*0.87+25</f>
        <v>25342</v>
      </c>
      <c r="E15" s="57">
        <f>'BAR BB| Open rates'!E13*0.75*0.87+25</f>
        <v>22732</v>
      </c>
    </row>
    <row r="16" spans="1:5" s="155" customFormat="1" x14ac:dyDescent="0.2">
      <c r="A16" s="202"/>
    </row>
    <row r="17" spans="1:1" x14ac:dyDescent="0.2">
      <c r="A17" s="288" t="s">
        <v>172</v>
      </c>
    </row>
    <row r="18" spans="1:1" x14ac:dyDescent="0.2">
      <c r="A18" s="288"/>
    </row>
    <row r="19" spans="1:1" s="155" customFormat="1" ht="12.75" customHeight="1" x14ac:dyDescent="0.2"/>
    <row r="20" spans="1:1" x14ac:dyDescent="0.2">
      <c r="A20" s="199" t="s">
        <v>83</v>
      </c>
    </row>
    <row r="21" spans="1:1" ht="24" x14ac:dyDescent="0.2">
      <c r="A21" s="192" t="s">
        <v>325</v>
      </c>
    </row>
    <row r="22" spans="1:1" ht="24" x14ac:dyDescent="0.2">
      <c r="A22" s="192" t="s">
        <v>358</v>
      </c>
    </row>
    <row r="23" spans="1:1" x14ac:dyDescent="0.2">
      <c r="A23" s="33"/>
    </row>
    <row r="24" spans="1:1" x14ac:dyDescent="0.2">
      <c r="A24" s="178" t="s">
        <v>74</v>
      </c>
    </row>
    <row r="25" spans="1:1" x14ac:dyDescent="0.2">
      <c r="A25" s="183" t="s">
        <v>75</v>
      </c>
    </row>
    <row r="26" spans="1:1" ht="24" x14ac:dyDescent="0.2">
      <c r="A26" s="180" t="s">
        <v>76</v>
      </c>
    </row>
    <row r="27" spans="1:1" ht="24" x14ac:dyDescent="0.2">
      <c r="A27" s="180" t="s">
        <v>89</v>
      </c>
    </row>
    <row r="28" spans="1:1" x14ac:dyDescent="0.2">
      <c r="A28" s="180" t="s">
        <v>78</v>
      </c>
    </row>
    <row r="29" spans="1:1" ht="24" x14ac:dyDescent="0.2">
      <c r="A29" s="180" t="s">
        <v>79</v>
      </c>
    </row>
    <row r="30" spans="1:1" ht="24" x14ac:dyDescent="0.2">
      <c r="A30" s="180" t="s">
        <v>187</v>
      </c>
    </row>
    <row r="31" spans="1:1" x14ac:dyDescent="0.2">
      <c r="A31" s="180"/>
    </row>
    <row r="32" spans="1:1" x14ac:dyDescent="0.2">
      <c r="A32" s="6"/>
    </row>
    <row r="33" spans="1:1" x14ac:dyDescent="0.2">
      <c r="A33" s="175" t="s">
        <v>81</v>
      </c>
    </row>
    <row r="34" spans="1:1" ht="108" customHeight="1" x14ac:dyDescent="0.2">
      <c r="A34" s="193" t="s">
        <v>326</v>
      </c>
    </row>
    <row r="35" spans="1:1" x14ac:dyDescent="0.2">
      <c r="A35" s="31"/>
    </row>
    <row r="36" spans="1:1" x14ac:dyDescent="0.2">
      <c r="A36" s="175"/>
    </row>
    <row r="37" spans="1:1" ht="26.25" customHeight="1" x14ac:dyDescent="0.2">
      <c r="A37" s="184" t="s">
        <v>220</v>
      </c>
    </row>
    <row r="38" spans="1:1" x14ac:dyDescent="0.2">
      <c r="A38" s="175"/>
    </row>
    <row r="39" spans="1:1" ht="26.25" customHeight="1" x14ac:dyDescent="0.2">
      <c r="A39" s="184" t="s">
        <v>221</v>
      </c>
    </row>
    <row r="40" spans="1:1" x14ac:dyDescent="0.2">
      <c r="A40" s="138"/>
    </row>
    <row r="41" spans="1:1" x14ac:dyDescent="0.2">
      <c r="A41" s="138"/>
    </row>
    <row r="42" spans="1:1" x14ac:dyDescent="0.2">
      <c r="A42" s="138"/>
    </row>
    <row r="43" spans="1:1" x14ac:dyDescent="0.2">
      <c r="A43" s="138"/>
    </row>
    <row r="44" spans="1:1" x14ac:dyDescent="0.2">
      <c r="A44" s="138"/>
    </row>
    <row r="45" spans="1:1" x14ac:dyDescent="0.2">
      <c r="A45" s="138"/>
    </row>
    <row r="46" spans="1:1" x14ac:dyDescent="0.2">
      <c r="A46" s="138"/>
    </row>
    <row r="47" spans="1:1" x14ac:dyDescent="0.2">
      <c r="A47" s="138"/>
    </row>
    <row r="48" spans="1:1" x14ac:dyDescent="0.2">
      <c r="A48" s="138"/>
    </row>
    <row r="49" spans="1:1" x14ac:dyDescent="0.2">
      <c r="A49" s="138"/>
    </row>
    <row r="50" spans="1:1" x14ac:dyDescent="0.2">
      <c r="A50" s="138"/>
    </row>
    <row r="51" spans="1:1" x14ac:dyDescent="0.2">
      <c r="A51" s="138"/>
    </row>
    <row r="52" spans="1:1" x14ac:dyDescent="0.2">
      <c r="A52" s="138"/>
    </row>
    <row r="53" spans="1:1" x14ac:dyDescent="0.2">
      <c r="A53" s="138"/>
    </row>
    <row r="54" spans="1:1" x14ac:dyDescent="0.2">
      <c r="A54" s="138"/>
    </row>
    <row r="55" spans="1:1" x14ac:dyDescent="0.2">
      <c r="A55" s="138"/>
    </row>
    <row r="56" spans="1:1" x14ac:dyDescent="0.2">
      <c r="A56" s="138"/>
    </row>
    <row r="57" spans="1:1" x14ac:dyDescent="0.2">
      <c r="A57" s="138"/>
    </row>
    <row r="58" spans="1:1" x14ac:dyDescent="0.2">
      <c r="A58" s="138"/>
    </row>
    <row r="59" spans="1:1" x14ac:dyDescent="0.2">
      <c r="A59" s="138"/>
    </row>
    <row r="60" spans="1:1" x14ac:dyDescent="0.2">
      <c r="A60" s="138"/>
    </row>
    <row r="61" spans="1:1" x14ac:dyDescent="0.2">
      <c r="A61" s="138"/>
    </row>
    <row r="62" spans="1:1" x14ac:dyDescent="0.2">
      <c r="A62" s="138"/>
    </row>
    <row r="63" spans="1:1" x14ac:dyDescent="0.2">
      <c r="A63" s="138"/>
    </row>
    <row r="64" spans="1:1" x14ac:dyDescent="0.2">
      <c r="A64" s="138"/>
    </row>
    <row r="65" spans="1:1" x14ac:dyDescent="0.2">
      <c r="A65" s="138"/>
    </row>
    <row r="66" spans="1:1" x14ac:dyDescent="0.2">
      <c r="A66" s="138"/>
    </row>
    <row r="67" spans="1:1" x14ac:dyDescent="0.2">
      <c r="A67" s="138"/>
    </row>
    <row r="68" spans="1:1" x14ac:dyDescent="0.2">
      <c r="A68" s="138"/>
    </row>
    <row r="69" spans="1:1" x14ac:dyDescent="0.2">
      <c r="A69" s="138"/>
    </row>
    <row r="70" spans="1:1" x14ac:dyDescent="0.2">
      <c r="A70" s="138"/>
    </row>
    <row r="71" spans="1:1" x14ac:dyDescent="0.2">
      <c r="A71" s="138"/>
    </row>
    <row r="72" spans="1:1" x14ac:dyDescent="0.2">
      <c r="A72" s="138"/>
    </row>
    <row r="73" spans="1:1" x14ac:dyDescent="0.2">
      <c r="A73" s="138"/>
    </row>
    <row r="74" spans="1:1" x14ac:dyDescent="0.2">
      <c r="A74" s="138"/>
    </row>
    <row r="75" spans="1:1" x14ac:dyDescent="0.2">
      <c r="A75" s="138"/>
    </row>
    <row r="76" spans="1:1" x14ac:dyDescent="0.2">
      <c r="A76" s="138"/>
    </row>
    <row r="77" spans="1:1" x14ac:dyDescent="0.2">
      <c r="A77" s="138"/>
    </row>
    <row r="78" spans="1:1" x14ac:dyDescent="0.2">
      <c r="A78" s="138"/>
    </row>
    <row r="79" spans="1:1" x14ac:dyDescent="0.2">
      <c r="A79" s="138"/>
    </row>
    <row r="80" spans="1:1" x14ac:dyDescent="0.2">
      <c r="A80" s="138"/>
    </row>
    <row r="81" spans="1:1" x14ac:dyDescent="0.2">
      <c r="A81" s="138"/>
    </row>
    <row r="82" spans="1:1" x14ac:dyDescent="0.2">
      <c r="A82" s="138"/>
    </row>
    <row r="83" spans="1:1" x14ac:dyDescent="0.2">
      <c r="A83" s="138"/>
    </row>
    <row r="84" spans="1:1" x14ac:dyDescent="0.2">
      <c r="A84" s="138"/>
    </row>
    <row r="85" spans="1:1" x14ac:dyDescent="0.2">
      <c r="A85" s="138"/>
    </row>
    <row r="86" spans="1:1" x14ac:dyDescent="0.2">
      <c r="A86" s="138"/>
    </row>
    <row r="87" spans="1:1" x14ac:dyDescent="0.2">
      <c r="A87" s="138"/>
    </row>
    <row r="88" spans="1:1" x14ac:dyDescent="0.2">
      <c r="A88" s="138"/>
    </row>
    <row r="89" spans="1:1" x14ac:dyDescent="0.2">
      <c r="A89" s="138"/>
    </row>
    <row r="90" spans="1:1" x14ac:dyDescent="0.2">
      <c r="A90" s="138"/>
    </row>
    <row r="91" spans="1:1" x14ac:dyDescent="0.2">
      <c r="A91" s="138"/>
    </row>
    <row r="92" spans="1:1" x14ac:dyDescent="0.2">
      <c r="A92" s="138"/>
    </row>
    <row r="93" spans="1:1" x14ac:dyDescent="0.2">
      <c r="A93" s="138"/>
    </row>
    <row r="94" spans="1:1" x14ac:dyDescent="0.2">
      <c r="A94" s="138"/>
    </row>
    <row r="95" spans="1:1" x14ac:dyDescent="0.2">
      <c r="A95" s="138"/>
    </row>
    <row r="96" spans="1:1" x14ac:dyDescent="0.2">
      <c r="A96" s="138"/>
    </row>
    <row r="97" spans="1:1" x14ac:dyDescent="0.2">
      <c r="A97" s="138"/>
    </row>
    <row r="98" spans="1:1" x14ac:dyDescent="0.2">
      <c r="A98" s="138"/>
    </row>
    <row r="99" spans="1:1" x14ac:dyDescent="0.2">
      <c r="A99" s="138"/>
    </row>
    <row r="100" spans="1:1" x14ac:dyDescent="0.2">
      <c r="A100" s="138"/>
    </row>
  </sheetData>
  <mergeCells count="1">
    <mergeCell ref="A17:A18"/>
  </mergeCells>
  <pageMargins left="0.7" right="0.7" top="0.75" bottom="0.75" header="0.3" footer="0.3"/>
  <pageSetup paperSize="9" orientation="portrait" horizontalDpi="4294967295" verticalDpi="4294967295"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
  <sheetViews>
    <sheetView workbookViewId="0">
      <pane xSplit="1" topLeftCell="B1" activePane="topRight" state="frozen"/>
      <selection activeCell="A10" sqref="A10"/>
      <selection pane="topRight" activeCell="B10" sqref="B10"/>
    </sheetView>
  </sheetViews>
  <sheetFormatPr defaultColWidth="10" defaultRowHeight="12.75" x14ac:dyDescent="0.2"/>
  <cols>
    <col min="1" max="1" width="46.5703125" style="32" customWidth="1"/>
    <col min="2" max="16384" width="10" style="31"/>
  </cols>
  <sheetData>
    <row r="1" spans="1:5" ht="24" x14ac:dyDescent="0.2">
      <c r="A1" s="185" t="s">
        <v>61</v>
      </c>
    </row>
    <row r="2" spans="1:5" x14ac:dyDescent="0.2">
      <c r="A2" s="90"/>
    </row>
    <row r="3" spans="1:5" ht="24" x14ac:dyDescent="0.2">
      <c r="A3" s="168" t="s">
        <v>219</v>
      </c>
    </row>
    <row r="4" spans="1:5" x14ac:dyDescent="0.2">
      <c r="A4" s="168" t="s">
        <v>327</v>
      </c>
    </row>
    <row r="5" spans="1:5" s="155" customFormat="1" ht="21.75" customHeight="1" x14ac:dyDescent="0.2">
      <c r="A5" s="89" t="s">
        <v>62</v>
      </c>
      <c r="B5" s="116">
        <f>'Stay&amp;Get 4=3 | FIT18'!B4</f>
        <v>45408</v>
      </c>
      <c r="C5" s="116">
        <f>'Stay&amp;Get 4=3 | FIT18'!C4</f>
        <v>45409</v>
      </c>
      <c r="D5" s="116">
        <f>'Stay&amp;Get 4=3 | FIT18'!D4</f>
        <v>45410</v>
      </c>
      <c r="E5" s="116">
        <f>'Stay&amp;Get 4=3 | FIT18'!E4</f>
        <v>45411</v>
      </c>
    </row>
    <row r="6" spans="1:5" s="155" customFormat="1" ht="21.75" customHeight="1" x14ac:dyDescent="0.2">
      <c r="A6" s="105"/>
      <c r="B6" s="116">
        <f>'Stay&amp;Get 4=3 | FIT18'!B5</f>
        <v>45408</v>
      </c>
      <c r="C6" s="116">
        <f>'Stay&amp;Get 4=3 | FIT18'!C5</f>
        <v>45409</v>
      </c>
      <c r="D6" s="116">
        <f>'Stay&amp;Get 4=3 | FIT18'!D5</f>
        <v>45410</v>
      </c>
      <c r="E6" s="116">
        <f>'Stay&amp;Get 4=3 | FIT18'!E5</f>
        <v>45412</v>
      </c>
    </row>
    <row r="7" spans="1:5" s="155" customFormat="1" x14ac:dyDescent="0.2">
      <c r="A7" s="164" t="s">
        <v>63</v>
      </c>
      <c r="B7" s="167"/>
      <c r="C7" s="167"/>
      <c r="D7" s="167"/>
      <c r="E7" s="167"/>
    </row>
    <row r="8" spans="1:5" s="155" customFormat="1" x14ac:dyDescent="0.2">
      <c r="A8" s="164">
        <v>1</v>
      </c>
      <c r="B8" s="57">
        <f>'BAR BB| Open rates'!B6*0.75*0.87+25</f>
        <v>19534.75</v>
      </c>
      <c r="C8" s="57">
        <f>'BAR BB| Open rates'!C6*0.75*0.87+25</f>
        <v>20839.75</v>
      </c>
      <c r="D8" s="57">
        <f>'BAR BB| Open rates'!D6*0.75*0.87+25</f>
        <v>19534.75</v>
      </c>
      <c r="E8" s="57">
        <f>'BAR BB| Open rates'!E6*0.75*0.87+25</f>
        <v>16924.75</v>
      </c>
    </row>
    <row r="9" spans="1:5" s="155" customFormat="1" x14ac:dyDescent="0.2">
      <c r="A9" s="164">
        <v>2</v>
      </c>
      <c r="B9" s="57">
        <f>'BAR BB| Open rates'!B7*0.75*0.87+25</f>
        <v>20839.75</v>
      </c>
      <c r="C9" s="57">
        <f>'BAR BB| Open rates'!C7*0.75*0.87+25</f>
        <v>22144.75</v>
      </c>
      <c r="D9" s="57">
        <f>'BAR BB| Open rates'!D7*0.75*0.87+25</f>
        <v>20839.75</v>
      </c>
      <c r="E9" s="57">
        <f>'BAR BB| Open rates'!E7*0.75*0.87+25</f>
        <v>18229.75</v>
      </c>
    </row>
    <row r="10" spans="1:5" s="155" customFormat="1" x14ac:dyDescent="0.2">
      <c r="A10" s="164" t="s">
        <v>175</v>
      </c>
      <c r="B10" s="57"/>
      <c r="C10" s="57"/>
      <c r="D10" s="57"/>
      <c r="E10" s="57"/>
    </row>
    <row r="11" spans="1:5" s="155" customFormat="1" x14ac:dyDescent="0.2">
      <c r="A11" s="164">
        <v>1</v>
      </c>
      <c r="B11" s="57">
        <f>'BAR BB| Open rates'!B9*0.75*0.87+25</f>
        <v>21492.25</v>
      </c>
      <c r="C11" s="57">
        <f>'BAR BB| Open rates'!C9*0.75*0.87+25</f>
        <v>22797.25</v>
      </c>
      <c r="D11" s="57">
        <f>'BAR BB| Open rates'!D9*0.75*0.87+25</f>
        <v>21492.25</v>
      </c>
      <c r="E11" s="57">
        <f>'BAR BB| Open rates'!E9*0.75*0.87+25</f>
        <v>18882.25</v>
      </c>
    </row>
    <row r="12" spans="1:5" s="155" customFormat="1" x14ac:dyDescent="0.2">
      <c r="A12" s="164">
        <v>2</v>
      </c>
      <c r="B12" s="57">
        <f>'BAR BB| Open rates'!B10*0.75*0.87+25</f>
        <v>22797.25</v>
      </c>
      <c r="C12" s="57">
        <f>'BAR BB| Open rates'!C10*0.75*0.87+25</f>
        <v>24102.25</v>
      </c>
      <c r="D12" s="57">
        <f>'BAR BB| Open rates'!D10*0.75*0.87+25</f>
        <v>22797.25</v>
      </c>
      <c r="E12" s="57">
        <f>'BAR BB| Open rates'!E10*0.75*0.87+25</f>
        <v>20187.25</v>
      </c>
    </row>
    <row r="13" spans="1:5" s="155" customFormat="1" x14ac:dyDescent="0.2">
      <c r="A13" s="164" t="s">
        <v>176</v>
      </c>
      <c r="B13" s="57"/>
      <c r="C13" s="57"/>
      <c r="D13" s="57"/>
      <c r="E13" s="57"/>
    </row>
    <row r="14" spans="1:5" s="155" customFormat="1" x14ac:dyDescent="0.2">
      <c r="A14" s="164">
        <v>1</v>
      </c>
      <c r="B14" s="57">
        <f>'BAR BB| Open rates'!B12*0.75*0.87+25</f>
        <v>24037</v>
      </c>
      <c r="C14" s="57">
        <f>'BAR BB| Open rates'!C12*0.75*0.87+25</f>
        <v>25342</v>
      </c>
      <c r="D14" s="57">
        <f>'BAR BB| Open rates'!D12*0.75*0.87+25</f>
        <v>24037</v>
      </c>
      <c r="E14" s="57">
        <f>'BAR BB| Open rates'!E12*0.75*0.87+25</f>
        <v>21427</v>
      </c>
    </row>
    <row r="15" spans="1:5" s="155" customFormat="1" x14ac:dyDescent="0.2">
      <c r="A15" s="164">
        <v>2</v>
      </c>
      <c r="B15" s="57">
        <f>'BAR BB| Open rates'!B13*0.75*0.87+25</f>
        <v>25342</v>
      </c>
      <c r="C15" s="57">
        <f>'BAR BB| Open rates'!C13*0.75*0.87+25</f>
        <v>26647</v>
      </c>
      <c r="D15" s="57">
        <f>'BAR BB| Open rates'!D13*0.75*0.87+25</f>
        <v>25342</v>
      </c>
      <c r="E15" s="57">
        <f>'BAR BB| Open rates'!E13*0.75*0.87+25</f>
        <v>22732</v>
      </c>
    </row>
    <row r="16" spans="1:5" s="155" customFormat="1" x14ac:dyDescent="0.2">
      <c r="A16" s="202"/>
    </row>
    <row r="17" spans="1:1" x14ac:dyDescent="0.2">
      <c r="A17" s="288" t="s">
        <v>172</v>
      </c>
    </row>
    <row r="18" spans="1:1" x14ac:dyDescent="0.2">
      <c r="A18" s="288"/>
    </row>
    <row r="19" spans="1:1" s="155" customFormat="1" ht="12.75" customHeight="1" x14ac:dyDescent="0.2"/>
    <row r="20" spans="1:1" x14ac:dyDescent="0.2">
      <c r="A20" s="199" t="s">
        <v>83</v>
      </c>
    </row>
    <row r="21" spans="1:1" ht="24" x14ac:dyDescent="0.2">
      <c r="A21" s="192" t="s">
        <v>325</v>
      </c>
    </row>
    <row r="22" spans="1:1" ht="24" x14ac:dyDescent="0.2">
      <c r="A22" s="192" t="s">
        <v>358</v>
      </c>
    </row>
    <row r="23" spans="1:1" x14ac:dyDescent="0.2">
      <c r="A23" s="33"/>
    </row>
    <row r="24" spans="1:1" x14ac:dyDescent="0.2">
      <c r="A24" s="178" t="s">
        <v>74</v>
      </c>
    </row>
    <row r="25" spans="1:1" x14ac:dyDescent="0.2">
      <c r="A25" s="183" t="s">
        <v>75</v>
      </c>
    </row>
    <row r="26" spans="1:1" ht="24" x14ac:dyDescent="0.2">
      <c r="A26" s="180" t="s">
        <v>76</v>
      </c>
    </row>
    <row r="27" spans="1:1" ht="24" x14ac:dyDescent="0.2">
      <c r="A27" s="180" t="s">
        <v>89</v>
      </c>
    </row>
    <row r="28" spans="1:1" x14ac:dyDescent="0.2">
      <c r="A28" s="180" t="s">
        <v>78</v>
      </c>
    </row>
    <row r="29" spans="1:1" ht="24" x14ac:dyDescent="0.2">
      <c r="A29" s="180" t="s">
        <v>79</v>
      </c>
    </row>
    <row r="30" spans="1:1" ht="24" x14ac:dyDescent="0.2">
      <c r="A30" s="180" t="s">
        <v>187</v>
      </c>
    </row>
    <row r="31" spans="1:1" x14ac:dyDescent="0.2">
      <c r="A31" s="180"/>
    </row>
    <row r="32" spans="1:1" x14ac:dyDescent="0.2">
      <c r="A32" s="6"/>
    </row>
    <row r="33" spans="1:1" x14ac:dyDescent="0.2">
      <c r="A33" s="175" t="s">
        <v>81</v>
      </c>
    </row>
    <row r="34" spans="1:1" ht="108" customHeight="1" x14ac:dyDescent="0.2">
      <c r="A34" s="193" t="s">
        <v>326</v>
      </c>
    </row>
    <row r="35" spans="1:1" x14ac:dyDescent="0.2">
      <c r="A35" s="31"/>
    </row>
    <row r="36" spans="1:1" x14ac:dyDescent="0.2">
      <c r="A36" s="175"/>
    </row>
    <row r="37" spans="1:1" ht="26.25" customHeight="1" x14ac:dyDescent="0.2">
      <c r="A37" s="184" t="s">
        <v>220</v>
      </c>
    </row>
    <row r="38" spans="1:1" x14ac:dyDescent="0.2">
      <c r="A38" s="175"/>
    </row>
    <row r="39" spans="1:1" ht="26.25" customHeight="1" x14ac:dyDescent="0.2">
      <c r="A39" s="184" t="s">
        <v>221</v>
      </c>
    </row>
    <row r="40" spans="1:1" x14ac:dyDescent="0.2">
      <c r="A40" s="138"/>
    </row>
    <row r="41" spans="1:1" x14ac:dyDescent="0.2">
      <c r="A41" s="138"/>
    </row>
    <row r="42" spans="1:1" x14ac:dyDescent="0.2">
      <c r="A42" s="138"/>
    </row>
    <row r="43" spans="1:1" x14ac:dyDescent="0.2">
      <c r="A43" s="138"/>
    </row>
    <row r="44" spans="1:1" x14ac:dyDescent="0.2">
      <c r="A44" s="138"/>
    </row>
    <row r="45" spans="1:1" x14ac:dyDescent="0.2">
      <c r="A45" s="138"/>
    </row>
    <row r="46" spans="1:1" x14ac:dyDescent="0.2">
      <c r="A46" s="138"/>
    </row>
    <row r="47" spans="1:1" x14ac:dyDescent="0.2">
      <c r="A47" s="138"/>
    </row>
    <row r="48" spans="1:1" x14ac:dyDescent="0.2">
      <c r="A48" s="138"/>
    </row>
    <row r="49" spans="1:1" x14ac:dyDescent="0.2">
      <c r="A49" s="138"/>
    </row>
    <row r="50" spans="1:1" x14ac:dyDescent="0.2">
      <c r="A50" s="138"/>
    </row>
    <row r="51" spans="1:1" x14ac:dyDescent="0.2">
      <c r="A51" s="138"/>
    </row>
    <row r="52" spans="1:1" x14ac:dyDescent="0.2">
      <c r="A52" s="138"/>
    </row>
    <row r="53" spans="1:1" x14ac:dyDescent="0.2">
      <c r="A53" s="138"/>
    </row>
    <row r="54" spans="1:1" x14ac:dyDescent="0.2">
      <c r="A54" s="138"/>
    </row>
    <row r="55" spans="1:1" x14ac:dyDescent="0.2">
      <c r="A55" s="138"/>
    </row>
    <row r="56" spans="1:1" x14ac:dyDescent="0.2">
      <c r="A56" s="138"/>
    </row>
    <row r="57" spans="1:1" x14ac:dyDescent="0.2">
      <c r="A57" s="138"/>
    </row>
    <row r="58" spans="1:1" x14ac:dyDescent="0.2">
      <c r="A58" s="138"/>
    </row>
    <row r="59" spans="1:1" x14ac:dyDescent="0.2">
      <c r="A59" s="138"/>
    </row>
    <row r="60" spans="1:1" x14ac:dyDescent="0.2">
      <c r="A60" s="138"/>
    </row>
    <row r="61" spans="1:1" x14ac:dyDescent="0.2">
      <c r="A61" s="138"/>
    </row>
    <row r="62" spans="1:1" x14ac:dyDescent="0.2">
      <c r="A62" s="138"/>
    </row>
    <row r="63" spans="1:1" x14ac:dyDescent="0.2">
      <c r="A63" s="138"/>
    </row>
    <row r="64" spans="1:1" x14ac:dyDescent="0.2">
      <c r="A64" s="138"/>
    </row>
    <row r="65" spans="1:1" x14ac:dyDescent="0.2">
      <c r="A65" s="138"/>
    </row>
    <row r="66" spans="1:1" x14ac:dyDescent="0.2">
      <c r="A66" s="138"/>
    </row>
    <row r="67" spans="1:1" x14ac:dyDescent="0.2">
      <c r="A67" s="138"/>
    </row>
    <row r="68" spans="1:1" x14ac:dyDescent="0.2">
      <c r="A68" s="138"/>
    </row>
    <row r="69" spans="1:1" x14ac:dyDescent="0.2">
      <c r="A69" s="138"/>
    </row>
    <row r="70" spans="1:1" x14ac:dyDescent="0.2">
      <c r="A70" s="138"/>
    </row>
    <row r="71" spans="1:1" x14ac:dyDescent="0.2">
      <c r="A71" s="138"/>
    </row>
    <row r="72" spans="1:1" x14ac:dyDescent="0.2">
      <c r="A72" s="138"/>
    </row>
    <row r="73" spans="1:1" x14ac:dyDescent="0.2">
      <c r="A73" s="138"/>
    </row>
    <row r="74" spans="1:1" x14ac:dyDescent="0.2">
      <c r="A74" s="138"/>
    </row>
    <row r="75" spans="1:1" x14ac:dyDescent="0.2">
      <c r="A75" s="138"/>
    </row>
    <row r="76" spans="1:1" x14ac:dyDescent="0.2">
      <c r="A76" s="138"/>
    </row>
    <row r="77" spans="1:1" x14ac:dyDescent="0.2">
      <c r="A77" s="138"/>
    </row>
    <row r="78" spans="1:1" x14ac:dyDescent="0.2">
      <c r="A78" s="138"/>
    </row>
    <row r="79" spans="1:1" x14ac:dyDescent="0.2">
      <c r="A79" s="138"/>
    </row>
    <row r="80" spans="1:1" x14ac:dyDescent="0.2">
      <c r="A80" s="138"/>
    </row>
    <row r="81" spans="1:1" x14ac:dyDescent="0.2">
      <c r="A81" s="138"/>
    </row>
    <row r="82" spans="1:1" x14ac:dyDescent="0.2">
      <c r="A82" s="138"/>
    </row>
    <row r="83" spans="1:1" x14ac:dyDescent="0.2">
      <c r="A83" s="138"/>
    </row>
    <row r="84" spans="1:1" x14ac:dyDescent="0.2">
      <c r="A84" s="138"/>
    </row>
    <row r="85" spans="1:1" x14ac:dyDescent="0.2">
      <c r="A85" s="138"/>
    </row>
    <row r="86" spans="1:1" x14ac:dyDescent="0.2">
      <c r="A86" s="138"/>
    </row>
    <row r="87" spans="1:1" x14ac:dyDescent="0.2">
      <c r="A87" s="138"/>
    </row>
    <row r="88" spans="1:1" x14ac:dyDescent="0.2">
      <c r="A88" s="138"/>
    </row>
    <row r="89" spans="1:1" x14ac:dyDescent="0.2">
      <c r="A89" s="138"/>
    </row>
    <row r="90" spans="1:1" x14ac:dyDescent="0.2">
      <c r="A90" s="138"/>
    </row>
    <row r="91" spans="1:1" x14ac:dyDescent="0.2">
      <c r="A91" s="138"/>
    </row>
    <row r="92" spans="1:1" x14ac:dyDescent="0.2">
      <c r="A92" s="138"/>
    </row>
    <row r="93" spans="1:1" x14ac:dyDescent="0.2">
      <c r="A93" s="138"/>
    </row>
    <row r="94" spans="1:1" x14ac:dyDescent="0.2">
      <c r="A94" s="138"/>
    </row>
    <row r="95" spans="1:1" x14ac:dyDescent="0.2">
      <c r="A95" s="138"/>
    </row>
    <row r="96" spans="1:1" x14ac:dyDescent="0.2">
      <c r="A96" s="138"/>
    </row>
    <row r="97" spans="1:1" x14ac:dyDescent="0.2">
      <c r="A97" s="138"/>
    </row>
    <row r="98" spans="1:1" x14ac:dyDescent="0.2">
      <c r="A98" s="138"/>
    </row>
    <row r="99" spans="1:1" x14ac:dyDescent="0.2">
      <c r="A99" s="138"/>
    </row>
    <row r="100" spans="1:1" x14ac:dyDescent="0.2">
      <c r="A100" s="138"/>
    </row>
  </sheetData>
  <mergeCells count="1">
    <mergeCell ref="A17:A18"/>
  </mergeCells>
  <pageMargins left="0.7" right="0.7" top="0.75" bottom="0.75" header="0.3" footer="0.3"/>
  <pageSetup paperSize="9" orientation="portrait" horizontalDpi="4294967295" verticalDpi="4294967295"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workbookViewId="0">
      <pane xSplit="1" topLeftCell="B1" activePane="topRight" state="frozen"/>
      <selection activeCell="A10" sqref="A10"/>
      <selection pane="topRight" activeCell="B6" sqref="B6"/>
    </sheetView>
  </sheetViews>
  <sheetFormatPr defaultColWidth="10" defaultRowHeight="12.75" x14ac:dyDescent="0.2"/>
  <cols>
    <col min="1" max="1" width="46.5703125" style="32" customWidth="1"/>
    <col min="2" max="16384" width="10" style="31"/>
  </cols>
  <sheetData>
    <row r="1" spans="1:5" ht="24" x14ac:dyDescent="0.2">
      <c r="A1" s="185" t="s">
        <v>61</v>
      </c>
    </row>
    <row r="2" spans="1:5" x14ac:dyDescent="0.2">
      <c r="A2" s="90"/>
    </row>
    <row r="3" spans="1:5" ht="24" x14ac:dyDescent="0.2">
      <c r="A3" s="168" t="s">
        <v>219</v>
      </c>
    </row>
    <row r="4" spans="1:5" x14ac:dyDescent="0.2">
      <c r="A4" s="168" t="s">
        <v>328</v>
      </c>
    </row>
    <row r="5" spans="1:5" s="155" customFormat="1" ht="21.75" customHeight="1" x14ac:dyDescent="0.2">
      <c r="A5" s="89" t="s">
        <v>62</v>
      </c>
      <c r="B5" s="116">
        <f>'Stay&amp;Get 4=3 | FIT18+25 Мант '!B5</f>
        <v>45408</v>
      </c>
      <c r="C5" s="116">
        <f>'Stay&amp;Get 4=3 | FIT18+25 Мант '!C5</f>
        <v>45409</v>
      </c>
      <c r="D5" s="116">
        <f>'Stay&amp;Get 4=3 | FIT18+25 Мант '!D5</f>
        <v>45410</v>
      </c>
      <c r="E5" s="116">
        <f>'Stay&amp;Get 4=3 | FIT18+25 Мант '!E5</f>
        <v>45411</v>
      </c>
    </row>
    <row r="6" spans="1:5" s="155" customFormat="1" ht="21.75" customHeight="1" x14ac:dyDescent="0.2">
      <c r="A6" s="105"/>
      <c r="B6" s="116">
        <f>'Stay&amp;Get 4=3 | FIT18+25 Мант '!B6</f>
        <v>45408</v>
      </c>
      <c r="C6" s="116">
        <f>'Stay&amp;Get 4=3 | FIT18+25 Мант '!C6</f>
        <v>45409</v>
      </c>
      <c r="D6" s="116">
        <f>'Stay&amp;Get 4=3 | FIT18+25 Мант '!D6</f>
        <v>45410</v>
      </c>
      <c r="E6" s="116">
        <f>'Stay&amp;Get 4=3 | FIT18+25 Мант '!E6</f>
        <v>45412</v>
      </c>
    </row>
    <row r="7" spans="1:5" s="155" customFormat="1" x14ac:dyDescent="0.2">
      <c r="A7" s="164" t="s">
        <v>63</v>
      </c>
      <c r="B7" s="167"/>
      <c r="C7" s="167"/>
      <c r="D7" s="167"/>
      <c r="E7" s="167"/>
    </row>
    <row r="8" spans="1:5" s="155" customFormat="1" x14ac:dyDescent="0.2">
      <c r="A8" s="164">
        <v>1</v>
      </c>
      <c r="B8" s="57">
        <f>'BAR BB| Open rates'!B6*0.75*0.85+35</f>
        <v>19096.25</v>
      </c>
      <c r="C8" s="57">
        <f>'BAR BB| Open rates'!C6*0.75*0.85+35</f>
        <v>20371.25</v>
      </c>
      <c r="D8" s="57">
        <f>'BAR BB| Open rates'!D6*0.75*0.85+35</f>
        <v>19096.25</v>
      </c>
      <c r="E8" s="57">
        <f>'BAR BB| Open rates'!E6*0.75*0.85+35</f>
        <v>16546.25</v>
      </c>
    </row>
    <row r="9" spans="1:5" s="155" customFormat="1" x14ac:dyDescent="0.2">
      <c r="A9" s="164">
        <v>2</v>
      </c>
      <c r="B9" s="57">
        <f>'BAR BB| Open rates'!B7*0.75*0.85+35</f>
        <v>20371.25</v>
      </c>
      <c r="C9" s="57">
        <f>'BAR BB| Open rates'!C7*0.75*0.85+35</f>
        <v>21646.25</v>
      </c>
      <c r="D9" s="57">
        <f>'BAR BB| Open rates'!D7*0.75*0.85+35</f>
        <v>20371.25</v>
      </c>
      <c r="E9" s="57">
        <f>'BAR BB| Open rates'!E7*0.75*0.85+35</f>
        <v>17821.25</v>
      </c>
    </row>
    <row r="10" spans="1:5" s="155" customFormat="1" x14ac:dyDescent="0.2">
      <c r="A10" s="164" t="s">
        <v>175</v>
      </c>
      <c r="B10" s="57"/>
      <c r="C10" s="57"/>
      <c r="D10" s="57"/>
      <c r="E10" s="57"/>
    </row>
    <row r="11" spans="1:5" s="155" customFormat="1" x14ac:dyDescent="0.2">
      <c r="A11" s="164">
        <v>1</v>
      </c>
      <c r="B11" s="57">
        <f>'BAR BB| Open rates'!B9*0.75*0.85+35</f>
        <v>21008.75</v>
      </c>
      <c r="C11" s="57">
        <f>'BAR BB| Open rates'!C9*0.75*0.85+35</f>
        <v>22283.75</v>
      </c>
      <c r="D11" s="57">
        <f>'BAR BB| Open rates'!D9*0.75*0.85+35</f>
        <v>21008.75</v>
      </c>
      <c r="E11" s="57">
        <f>'BAR BB| Open rates'!E9*0.75*0.85+35</f>
        <v>18458.75</v>
      </c>
    </row>
    <row r="12" spans="1:5" s="155" customFormat="1" x14ac:dyDescent="0.2">
      <c r="A12" s="164">
        <v>2</v>
      </c>
      <c r="B12" s="57">
        <f>'BAR BB| Open rates'!B10*0.75*0.85+35</f>
        <v>22283.75</v>
      </c>
      <c r="C12" s="57">
        <f>'BAR BB| Open rates'!C10*0.75*0.85+35</f>
        <v>23558.75</v>
      </c>
      <c r="D12" s="57">
        <f>'BAR BB| Open rates'!D10*0.75*0.85+35</f>
        <v>22283.75</v>
      </c>
      <c r="E12" s="57">
        <f>'BAR BB| Open rates'!E10*0.75*0.85+35</f>
        <v>19733.75</v>
      </c>
    </row>
    <row r="13" spans="1:5" s="155" customFormat="1" x14ac:dyDescent="0.2">
      <c r="A13" s="164" t="s">
        <v>176</v>
      </c>
      <c r="B13" s="57"/>
      <c r="C13" s="57"/>
      <c r="D13" s="57"/>
      <c r="E13" s="57"/>
    </row>
    <row r="14" spans="1:5" s="155" customFormat="1" x14ac:dyDescent="0.2">
      <c r="A14" s="164">
        <v>1</v>
      </c>
      <c r="B14" s="57">
        <f>'BAR BB| Open rates'!B12*0.75*0.85+35</f>
        <v>23495</v>
      </c>
      <c r="C14" s="57">
        <f>'BAR BB| Open rates'!C12*0.75*0.85+35</f>
        <v>24770</v>
      </c>
      <c r="D14" s="57">
        <f>'BAR BB| Open rates'!D12*0.75*0.85+35</f>
        <v>23495</v>
      </c>
      <c r="E14" s="57">
        <f>'BAR BB| Open rates'!E12*0.75*0.85+35</f>
        <v>20945</v>
      </c>
    </row>
    <row r="15" spans="1:5" s="155" customFormat="1" x14ac:dyDescent="0.2">
      <c r="A15" s="164">
        <v>2</v>
      </c>
      <c r="B15" s="57">
        <f>'BAR BB| Open rates'!B13*0.75*0.85+35</f>
        <v>24770</v>
      </c>
      <c r="C15" s="57">
        <f>'BAR BB| Open rates'!C13*0.75*0.85+35</f>
        <v>26045</v>
      </c>
      <c r="D15" s="57">
        <f>'BAR BB| Open rates'!D13*0.75*0.85+35</f>
        <v>24770</v>
      </c>
      <c r="E15" s="57">
        <f>'BAR BB| Open rates'!E13*0.75*0.85+35</f>
        <v>22220</v>
      </c>
    </row>
    <row r="16" spans="1:5" s="155" customFormat="1" x14ac:dyDescent="0.2">
      <c r="A16" s="202"/>
    </row>
    <row r="17" spans="1:1" x14ac:dyDescent="0.2">
      <c r="A17" s="288" t="s">
        <v>172</v>
      </c>
    </row>
    <row r="18" spans="1:1" x14ac:dyDescent="0.2">
      <c r="A18" s="288"/>
    </row>
    <row r="19" spans="1:1" s="155" customFormat="1" ht="12.75" customHeight="1" x14ac:dyDescent="0.2"/>
    <row r="20" spans="1:1" x14ac:dyDescent="0.2">
      <c r="A20" s="199" t="s">
        <v>83</v>
      </c>
    </row>
    <row r="21" spans="1:1" ht="24" x14ac:dyDescent="0.2">
      <c r="A21" s="192" t="s">
        <v>325</v>
      </c>
    </row>
    <row r="22" spans="1:1" ht="24" x14ac:dyDescent="0.2">
      <c r="A22" s="192" t="s">
        <v>359</v>
      </c>
    </row>
    <row r="23" spans="1:1" x14ac:dyDescent="0.2">
      <c r="A23" s="33"/>
    </row>
    <row r="24" spans="1:1" x14ac:dyDescent="0.2">
      <c r="A24" s="178" t="s">
        <v>74</v>
      </c>
    </row>
    <row r="25" spans="1:1" x14ac:dyDescent="0.2">
      <c r="A25" s="183" t="s">
        <v>75</v>
      </c>
    </row>
    <row r="26" spans="1:1" ht="24" x14ac:dyDescent="0.2">
      <c r="A26" s="180" t="s">
        <v>76</v>
      </c>
    </row>
    <row r="27" spans="1:1" ht="24" x14ac:dyDescent="0.2">
      <c r="A27" s="180" t="s">
        <v>89</v>
      </c>
    </row>
    <row r="28" spans="1:1" x14ac:dyDescent="0.2">
      <c r="A28" s="180" t="s">
        <v>78</v>
      </c>
    </row>
    <row r="29" spans="1:1" ht="24" x14ac:dyDescent="0.2">
      <c r="A29" s="180" t="s">
        <v>79</v>
      </c>
    </row>
    <row r="30" spans="1:1" ht="24" x14ac:dyDescent="0.2">
      <c r="A30" s="180" t="s">
        <v>187</v>
      </c>
    </row>
    <row r="31" spans="1:1" x14ac:dyDescent="0.2">
      <c r="A31" s="180"/>
    </row>
    <row r="32" spans="1:1" x14ac:dyDescent="0.2">
      <c r="A32" s="6"/>
    </row>
    <row r="33" spans="1:1" x14ac:dyDescent="0.2">
      <c r="A33" s="175" t="s">
        <v>81</v>
      </c>
    </row>
    <row r="34" spans="1:1" ht="108" customHeight="1" x14ac:dyDescent="0.2">
      <c r="A34" s="193" t="s">
        <v>326</v>
      </c>
    </row>
    <row r="35" spans="1:1" x14ac:dyDescent="0.2">
      <c r="A35" s="31"/>
    </row>
    <row r="36" spans="1:1" x14ac:dyDescent="0.2">
      <c r="A36" s="175"/>
    </row>
    <row r="37" spans="1:1" ht="26.25" customHeight="1" x14ac:dyDescent="0.2">
      <c r="A37" s="184" t="s">
        <v>220</v>
      </c>
    </row>
    <row r="38" spans="1:1" x14ac:dyDescent="0.2">
      <c r="A38" s="175"/>
    </row>
    <row r="39" spans="1:1" ht="26.25" customHeight="1" x14ac:dyDescent="0.2">
      <c r="A39" s="184" t="s">
        <v>221</v>
      </c>
    </row>
    <row r="40" spans="1:1" x14ac:dyDescent="0.2">
      <c r="A40" s="138"/>
    </row>
    <row r="41" spans="1:1" x14ac:dyDescent="0.2">
      <c r="A41" s="138"/>
    </row>
    <row r="42" spans="1:1" x14ac:dyDescent="0.2">
      <c r="A42" s="138"/>
    </row>
    <row r="43" spans="1:1" x14ac:dyDescent="0.2">
      <c r="A43" s="138"/>
    </row>
    <row r="44" spans="1:1" x14ac:dyDescent="0.2">
      <c r="A44" s="138"/>
    </row>
    <row r="45" spans="1:1" x14ac:dyDescent="0.2">
      <c r="A45" s="138"/>
    </row>
    <row r="46" spans="1:1" x14ac:dyDescent="0.2">
      <c r="A46" s="138"/>
    </row>
    <row r="47" spans="1:1" x14ac:dyDescent="0.2">
      <c r="A47" s="138"/>
    </row>
    <row r="48" spans="1:1" x14ac:dyDescent="0.2">
      <c r="A48" s="138"/>
    </row>
    <row r="49" spans="1:1" x14ac:dyDescent="0.2">
      <c r="A49" s="138"/>
    </row>
    <row r="50" spans="1:1" x14ac:dyDescent="0.2">
      <c r="A50" s="138"/>
    </row>
    <row r="51" spans="1:1" x14ac:dyDescent="0.2">
      <c r="A51" s="138"/>
    </row>
    <row r="52" spans="1:1" x14ac:dyDescent="0.2">
      <c r="A52" s="138"/>
    </row>
    <row r="53" spans="1:1" x14ac:dyDescent="0.2">
      <c r="A53" s="138"/>
    </row>
    <row r="54" spans="1:1" x14ac:dyDescent="0.2">
      <c r="A54" s="138"/>
    </row>
    <row r="55" spans="1:1" x14ac:dyDescent="0.2">
      <c r="A55" s="138"/>
    </row>
    <row r="56" spans="1:1" x14ac:dyDescent="0.2">
      <c r="A56" s="138"/>
    </row>
    <row r="57" spans="1:1" x14ac:dyDescent="0.2">
      <c r="A57" s="138"/>
    </row>
    <row r="58" spans="1:1" x14ac:dyDescent="0.2">
      <c r="A58" s="138"/>
    </row>
    <row r="59" spans="1:1" x14ac:dyDescent="0.2">
      <c r="A59" s="138"/>
    </row>
    <row r="60" spans="1:1" x14ac:dyDescent="0.2">
      <c r="A60" s="138"/>
    </row>
    <row r="61" spans="1:1" x14ac:dyDescent="0.2">
      <c r="A61" s="138"/>
    </row>
    <row r="62" spans="1:1" x14ac:dyDescent="0.2">
      <c r="A62" s="138"/>
    </row>
    <row r="63" spans="1:1" x14ac:dyDescent="0.2">
      <c r="A63" s="138"/>
    </row>
    <row r="64" spans="1:1" x14ac:dyDescent="0.2">
      <c r="A64" s="138"/>
    </row>
    <row r="65" spans="1:1" x14ac:dyDescent="0.2">
      <c r="A65" s="138"/>
    </row>
    <row r="66" spans="1:1" x14ac:dyDescent="0.2">
      <c r="A66" s="138"/>
    </row>
    <row r="67" spans="1:1" x14ac:dyDescent="0.2">
      <c r="A67" s="138"/>
    </row>
    <row r="68" spans="1:1" x14ac:dyDescent="0.2">
      <c r="A68" s="138"/>
    </row>
    <row r="69" spans="1:1" x14ac:dyDescent="0.2">
      <c r="A69" s="138"/>
    </row>
    <row r="70" spans="1:1" x14ac:dyDescent="0.2">
      <c r="A70" s="138"/>
    </row>
    <row r="71" spans="1:1" x14ac:dyDescent="0.2">
      <c r="A71" s="138"/>
    </row>
    <row r="72" spans="1:1" x14ac:dyDescent="0.2">
      <c r="A72" s="138"/>
    </row>
    <row r="73" spans="1:1" x14ac:dyDescent="0.2">
      <c r="A73" s="138"/>
    </row>
    <row r="74" spans="1:1" x14ac:dyDescent="0.2">
      <c r="A74" s="138"/>
    </row>
    <row r="75" spans="1:1" x14ac:dyDescent="0.2">
      <c r="A75" s="138"/>
    </row>
    <row r="76" spans="1:1" x14ac:dyDescent="0.2">
      <c r="A76" s="138"/>
    </row>
    <row r="77" spans="1:1" x14ac:dyDescent="0.2">
      <c r="A77" s="138"/>
    </row>
    <row r="78" spans="1:1" x14ac:dyDescent="0.2">
      <c r="A78" s="138"/>
    </row>
    <row r="79" spans="1:1" x14ac:dyDescent="0.2">
      <c r="A79" s="138"/>
    </row>
    <row r="80" spans="1:1" x14ac:dyDescent="0.2">
      <c r="A80" s="138"/>
    </row>
    <row r="81" spans="1:1" x14ac:dyDescent="0.2">
      <c r="A81" s="138"/>
    </row>
    <row r="82" spans="1:1" x14ac:dyDescent="0.2">
      <c r="A82" s="138"/>
    </row>
    <row r="83" spans="1:1" x14ac:dyDescent="0.2">
      <c r="A83" s="138"/>
    </row>
    <row r="84" spans="1:1" x14ac:dyDescent="0.2">
      <c r="A84" s="138"/>
    </row>
    <row r="85" spans="1:1" x14ac:dyDescent="0.2">
      <c r="A85" s="138"/>
    </row>
    <row r="86" spans="1:1" x14ac:dyDescent="0.2">
      <c r="A86" s="138"/>
    </row>
    <row r="87" spans="1:1" x14ac:dyDescent="0.2">
      <c r="A87" s="138"/>
    </row>
    <row r="88" spans="1:1" x14ac:dyDescent="0.2">
      <c r="A88" s="138"/>
    </row>
    <row r="89" spans="1:1" x14ac:dyDescent="0.2">
      <c r="A89" s="138"/>
    </row>
    <row r="90" spans="1:1" x14ac:dyDescent="0.2">
      <c r="A90" s="138"/>
    </row>
    <row r="91" spans="1:1" x14ac:dyDescent="0.2">
      <c r="A91" s="138"/>
    </row>
    <row r="92" spans="1:1" x14ac:dyDescent="0.2">
      <c r="A92" s="138"/>
    </row>
    <row r="93" spans="1:1" x14ac:dyDescent="0.2">
      <c r="A93" s="138"/>
    </row>
  </sheetData>
  <mergeCells count="1">
    <mergeCell ref="A17:A18"/>
  </mergeCells>
  <pageMargins left="0.7" right="0.7" top="0.75" bottom="0.75" header="0.3" footer="0.3"/>
  <pageSetup paperSize="9" orientation="portrait" horizontalDpi="4294967295" verticalDpi="4294967295"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workbookViewId="0">
      <pane xSplit="1" topLeftCell="B1" activePane="topRight" state="frozen"/>
      <selection activeCell="A10" sqref="A10"/>
      <selection pane="topRight" activeCell="G21" sqref="G21"/>
    </sheetView>
  </sheetViews>
  <sheetFormatPr defaultColWidth="10" defaultRowHeight="12.75" x14ac:dyDescent="0.2"/>
  <cols>
    <col min="1" max="1" width="46.5703125" style="32" customWidth="1"/>
    <col min="2" max="16384" width="10" style="31"/>
  </cols>
  <sheetData>
    <row r="1" spans="1:5" ht="24" x14ac:dyDescent="0.2">
      <c r="A1" s="185" t="s">
        <v>61</v>
      </c>
    </row>
    <row r="2" spans="1:5" ht="24" x14ac:dyDescent="0.2">
      <c r="A2" s="168" t="s">
        <v>219</v>
      </c>
    </row>
    <row r="3" spans="1:5" x14ac:dyDescent="0.2">
      <c r="A3" s="168" t="s">
        <v>204</v>
      </c>
    </row>
    <row r="4" spans="1:5" s="155" customFormat="1" ht="21.75" customHeight="1" x14ac:dyDescent="0.2">
      <c r="A4" s="89" t="s">
        <v>62</v>
      </c>
      <c r="B4" s="116">
        <f>'Stay&amp;Get 4=3 | FIT20+35 Мант '!B5</f>
        <v>45408</v>
      </c>
      <c r="C4" s="116">
        <f>'Stay&amp;Get 4=3 | FIT20+35 Мант '!C5</f>
        <v>45409</v>
      </c>
      <c r="D4" s="116">
        <f>'Stay&amp;Get 4=3 | FIT20+35 Мант '!D5</f>
        <v>45410</v>
      </c>
      <c r="E4" s="116">
        <f>'Stay&amp;Get 4=3 | FIT20+35 Мант '!E5</f>
        <v>45411</v>
      </c>
    </row>
    <row r="5" spans="1:5" s="155" customFormat="1" ht="21.75" customHeight="1" x14ac:dyDescent="0.2">
      <c r="A5" s="105"/>
      <c r="B5" s="116">
        <f>'Stay&amp;Get 4=3 | FIT20+35 Мант '!B6</f>
        <v>45408</v>
      </c>
      <c r="C5" s="116">
        <f>'Stay&amp;Get 4=3 | FIT20+35 Мант '!C6</f>
        <v>45409</v>
      </c>
      <c r="D5" s="116">
        <f>'Stay&amp;Get 4=3 | FIT20+35 Мант '!D6</f>
        <v>45410</v>
      </c>
      <c r="E5" s="116">
        <f>'Stay&amp;Get 4=3 | FIT20+35 Мант '!E6</f>
        <v>45412</v>
      </c>
    </row>
    <row r="6" spans="1:5" s="155" customFormat="1" x14ac:dyDescent="0.2">
      <c r="A6" s="164" t="s">
        <v>63</v>
      </c>
      <c r="B6" s="167"/>
      <c r="C6" s="167"/>
      <c r="D6" s="167"/>
      <c r="E6" s="167"/>
    </row>
    <row r="7" spans="1:5" s="155" customFormat="1" x14ac:dyDescent="0.2">
      <c r="A7" s="164">
        <v>1</v>
      </c>
      <c r="B7" s="57">
        <f>'BAR BB| Open rates'!B6*0.75*0.9</f>
        <v>20182.5</v>
      </c>
      <c r="C7" s="57">
        <f>'BAR BB| Open rates'!C6*0.75*0.9</f>
        <v>21532.5</v>
      </c>
      <c r="D7" s="57">
        <f>'BAR BB| Open rates'!D6*0.75*0.9</f>
        <v>20182.5</v>
      </c>
      <c r="E7" s="57">
        <f>'BAR BB| Open rates'!E6*0.75*0.9</f>
        <v>17482.5</v>
      </c>
    </row>
    <row r="8" spans="1:5" s="155" customFormat="1" x14ac:dyDescent="0.2">
      <c r="A8" s="164">
        <v>2</v>
      </c>
      <c r="B8" s="57">
        <f>'BAR BB| Open rates'!B7*0.75*0.9</f>
        <v>21532.5</v>
      </c>
      <c r="C8" s="57">
        <f>'BAR BB| Open rates'!C7*0.75*0.9</f>
        <v>22882.5</v>
      </c>
      <c r="D8" s="57">
        <f>'BAR BB| Open rates'!D7*0.75*0.9</f>
        <v>21532.5</v>
      </c>
      <c r="E8" s="57">
        <f>'BAR BB| Open rates'!E7*0.75*0.9</f>
        <v>18832.5</v>
      </c>
    </row>
    <row r="9" spans="1:5" s="155" customFormat="1" x14ac:dyDescent="0.2">
      <c r="A9" s="164" t="s">
        <v>175</v>
      </c>
      <c r="B9" s="57"/>
      <c r="C9" s="57"/>
      <c r="D9" s="57"/>
      <c r="E9" s="57"/>
    </row>
    <row r="10" spans="1:5" s="155" customFormat="1" x14ac:dyDescent="0.2">
      <c r="A10" s="164">
        <v>1</v>
      </c>
      <c r="B10" s="57">
        <f>'BAR BB| Open rates'!B9*0.75*0.9</f>
        <v>22207.5</v>
      </c>
      <c r="C10" s="57">
        <f>'BAR BB| Open rates'!C9*0.75*0.9</f>
        <v>23557.5</v>
      </c>
      <c r="D10" s="57">
        <f>'BAR BB| Open rates'!D9*0.75*0.9</f>
        <v>22207.5</v>
      </c>
      <c r="E10" s="57">
        <f>'BAR BB| Open rates'!E9*0.75*0.9</f>
        <v>19507.5</v>
      </c>
    </row>
    <row r="11" spans="1:5" s="155" customFormat="1" x14ac:dyDescent="0.2">
      <c r="A11" s="164">
        <v>2</v>
      </c>
      <c r="B11" s="57">
        <f>'BAR BB| Open rates'!B10*0.75*0.9</f>
        <v>23557.5</v>
      </c>
      <c r="C11" s="57">
        <f>'BAR BB| Open rates'!C10*0.75*0.9</f>
        <v>24907.5</v>
      </c>
      <c r="D11" s="57">
        <f>'BAR BB| Open rates'!D10*0.75*0.9</f>
        <v>23557.5</v>
      </c>
      <c r="E11" s="57">
        <f>'BAR BB| Open rates'!E10*0.75*0.9</f>
        <v>20857.5</v>
      </c>
    </row>
    <row r="12" spans="1:5" s="155" customFormat="1" x14ac:dyDescent="0.2">
      <c r="A12" s="164" t="s">
        <v>176</v>
      </c>
      <c r="B12" s="57"/>
      <c r="C12" s="57"/>
      <c r="D12" s="57"/>
      <c r="E12" s="57"/>
    </row>
    <row r="13" spans="1:5" s="155" customFormat="1" x14ac:dyDescent="0.2">
      <c r="A13" s="164">
        <v>1</v>
      </c>
      <c r="B13" s="57">
        <f>'BAR BB| Open rates'!B12*0.75*0.9</f>
        <v>24840</v>
      </c>
      <c r="C13" s="57">
        <f>'BAR BB| Open rates'!C12*0.75*0.9</f>
        <v>26190</v>
      </c>
      <c r="D13" s="57">
        <f>'BAR BB| Open rates'!D12*0.75*0.9</f>
        <v>24840</v>
      </c>
      <c r="E13" s="57">
        <f>'BAR BB| Open rates'!E12*0.75*0.9</f>
        <v>22140</v>
      </c>
    </row>
    <row r="14" spans="1:5" s="155" customFormat="1" x14ac:dyDescent="0.2">
      <c r="A14" s="164">
        <v>2</v>
      </c>
      <c r="B14" s="57">
        <f>'BAR BB| Open rates'!B13*0.75*0.9</f>
        <v>26190</v>
      </c>
      <c r="C14" s="57">
        <f>'BAR BB| Open rates'!C13*0.75*0.9</f>
        <v>27540</v>
      </c>
      <c r="D14" s="57">
        <f>'BAR BB| Open rates'!D13*0.75*0.9</f>
        <v>26190</v>
      </c>
      <c r="E14" s="57">
        <f>'BAR BB| Open rates'!E13*0.75*0.9</f>
        <v>23490</v>
      </c>
    </row>
    <row r="15" spans="1:5" x14ac:dyDescent="0.2">
      <c r="A15" s="90"/>
    </row>
    <row r="16" spans="1:5" x14ac:dyDescent="0.2">
      <c r="A16" s="288" t="s">
        <v>172</v>
      </c>
    </row>
    <row r="17" spans="1:1" x14ac:dyDescent="0.2">
      <c r="A17" s="288"/>
    </row>
    <row r="18" spans="1:1" s="155" customFormat="1" ht="12.75" customHeight="1" x14ac:dyDescent="0.2"/>
    <row r="19" spans="1:1" x14ac:dyDescent="0.2">
      <c r="A19" s="199" t="s">
        <v>83</v>
      </c>
    </row>
    <row r="20" spans="1:1" ht="24" x14ac:dyDescent="0.2">
      <c r="A20" s="192" t="s">
        <v>325</v>
      </c>
    </row>
    <row r="21" spans="1:1" ht="24" x14ac:dyDescent="0.2">
      <c r="A21" s="192" t="s">
        <v>358</v>
      </c>
    </row>
    <row r="22" spans="1:1" x14ac:dyDescent="0.2">
      <c r="A22" s="33"/>
    </row>
    <row r="23" spans="1:1" x14ac:dyDescent="0.2">
      <c r="A23" s="178" t="s">
        <v>74</v>
      </c>
    </row>
    <row r="24" spans="1:1" x14ac:dyDescent="0.2">
      <c r="A24" s="183" t="s">
        <v>75</v>
      </c>
    </row>
    <row r="25" spans="1:1" ht="24" x14ac:dyDescent="0.2">
      <c r="A25" s="180" t="s">
        <v>76</v>
      </c>
    </row>
    <row r="26" spans="1:1" ht="24" x14ac:dyDescent="0.2">
      <c r="A26" s="180" t="s">
        <v>89</v>
      </c>
    </row>
    <row r="27" spans="1:1" x14ac:dyDescent="0.2">
      <c r="A27" s="180" t="s">
        <v>78</v>
      </c>
    </row>
    <row r="28" spans="1:1" ht="24" x14ac:dyDescent="0.2">
      <c r="A28" s="180" t="s">
        <v>79</v>
      </c>
    </row>
    <row r="29" spans="1:1" ht="24" x14ac:dyDescent="0.2">
      <c r="A29" s="180" t="s">
        <v>187</v>
      </c>
    </row>
    <row r="30" spans="1:1" x14ac:dyDescent="0.2">
      <c r="A30" s="180"/>
    </row>
    <row r="31" spans="1:1" x14ac:dyDescent="0.2">
      <c r="A31" s="6"/>
    </row>
    <row r="32" spans="1:1" x14ac:dyDescent="0.2">
      <c r="A32" s="175" t="s">
        <v>81</v>
      </c>
    </row>
    <row r="33" spans="1:1" ht="108" customHeight="1" x14ac:dyDescent="0.2">
      <c r="A33" s="193" t="s">
        <v>326</v>
      </c>
    </row>
    <row r="34" spans="1:1" x14ac:dyDescent="0.2">
      <c r="A34" s="31"/>
    </row>
    <row r="35" spans="1:1" x14ac:dyDescent="0.2">
      <c r="A35" s="175"/>
    </row>
    <row r="36" spans="1:1" ht="26.25" customHeight="1" x14ac:dyDescent="0.2">
      <c r="A36" s="184" t="s">
        <v>220</v>
      </c>
    </row>
    <row r="37" spans="1:1" x14ac:dyDescent="0.2">
      <c r="A37" s="175"/>
    </row>
    <row r="38" spans="1:1" ht="26.25" customHeight="1" x14ac:dyDescent="0.2">
      <c r="A38" s="184" t="s">
        <v>221</v>
      </c>
    </row>
    <row r="39" spans="1:1" x14ac:dyDescent="0.2">
      <c r="A39" s="138"/>
    </row>
    <row r="40" spans="1:1" x14ac:dyDescent="0.2">
      <c r="A40" s="138"/>
    </row>
    <row r="41" spans="1:1" x14ac:dyDescent="0.2">
      <c r="A41" s="138"/>
    </row>
    <row r="42" spans="1:1" x14ac:dyDescent="0.2">
      <c r="A42" s="138"/>
    </row>
    <row r="43" spans="1:1" x14ac:dyDescent="0.2">
      <c r="A43" s="138"/>
    </row>
    <row r="44" spans="1:1" x14ac:dyDescent="0.2">
      <c r="A44" s="138"/>
    </row>
    <row r="45" spans="1:1" x14ac:dyDescent="0.2">
      <c r="A45" s="138"/>
    </row>
    <row r="46" spans="1:1" x14ac:dyDescent="0.2">
      <c r="A46" s="138"/>
    </row>
    <row r="47" spans="1:1" x14ac:dyDescent="0.2">
      <c r="A47" s="138"/>
    </row>
    <row r="48" spans="1:1" x14ac:dyDescent="0.2">
      <c r="A48" s="138"/>
    </row>
    <row r="49" spans="1:1" x14ac:dyDescent="0.2">
      <c r="A49" s="138"/>
    </row>
    <row r="50" spans="1:1" x14ac:dyDescent="0.2">
      <c r="A50" s="138"/>
    </row>
    <row r="51" spans="1:1" x14ac:dyDescent="0.2">
      <c r="A51" s="138"/>
    </row>
    <row r="52" spans="1:1" x14ac:dyDescent="0.2">
      <c r="A52" s="138"/>
    </row>
    <row r="53" spans="1:1" x14ac:dyDescent="0.2">
      <c r="A53" s="138"/>
    </row>
    <row r="54" spans="1:1" x14ac:dyDescent="0.2">
      <c r="A54" s="138"/>
    </row>
    <row r="55" spans="1:1" x14ac:dyDescent="0.2">
      <c r="A55" s="138"/>
    </row>
    <row r="56" spans="1:1" x14ac:dyDescent="0.2">
      <c r="A56" s="138"/>
    </row>
    <row r="57" spans="1:1" x14ac:dyDescent="0.2">
      <c r="A57" s="138"/>
    </row>
    <row r="58" spans="1:1" x14ac:dyDescent="0.2">
      <c r="A58" s="138"/>
    </row>
    <row r="59" spans="1:1" x14ac:dyDescent="0.2">
      <c r="A59" s="138"/>
    </row>
    <row r="60" spans="1:1" x14ac:dyDescent="0.2">
      <c r="A60" s="138"/>
    </row>
    <row r="61" spans="1:1" x14ac:dyDescent="0.2">
      <c r="A61" s="138"/>
    </row>
    <row r="62" spans="1:1" x14ac:dyDescent="0.2">
      <c r="A62" s="138"/>
    </row>
    <row r="63" spans="1:1" x14ac:dyDescent="0.2">
      <c r="A63" s="138"/>
    </row>
    <row r="64" spans="1:1" x14ac:dyDescent="0.2">
      <c r="A64" s="138"/>
    </row>
    <row r="65" spans="1:1" x14ac:dyDescent="0.2">
      <c r="A65" s="138"/>
    </row>
    <row r="66" spans="1:1" x14ac:dyDescent="0.2">
      <c r="A66" s="138"/>
    </row>
    <row r="67" spans="1:1" x14ac:dyDescent="0.2">
      <c r="A67" s="138"/>
    </row>
    <row r="68" spans="1:1" x14ac:dyDescent="0.2">
      <c r="A68" s="138"/>
    </row>
    <row r="69" spans="1:1" x14ac:dyDescent="0.2">
      <c r="A69" s="138"/>
    </row>
    <row r="70" spans="1:1" x14ac:dyDescent="0.2">
      <c r="A70" s="138"/>
    </row>
    <row r="71" spans="1:1" x14ac:dyDescent="0.2">
      <c r="A71" s="138"/>
    </row>
    <row r="72" spans="1:1" x14ac:dyDescent="0.2">
      <c r="A72" s="138"/>
    </row>
    <row r="73" spans="1:1" x14ac:dyDescent="0.2">
      <c r="A73" s="138"/>
    </row>
    <row r="74" spans="1:1" x14ac:dyDescent="0.2">
      <c r="A74" s="138"/>
    </row>
    <row r="75" spans="1:1" x14ac:dyDescent="0.2">
      <c r="A75" s="138"/>
    </row>
  </sheetData>
  <mergeCells count="1">
    <mergeCell ref="A16:A17"/>
  </mergeCells>
  <pageMargins left="0.7" right="0.7" top="0.75" bottom="0.75" header="0.3" footer="0.3"/>
  <pageSetup paperSize="9" orientation="portrait" horizontalDpi="4294967295" verticalDpi="4294967295"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3"/>
  <sheetViews>
    <sheetView topLeftCell="A19" workbookViewId="0">
      <pane xSplit="1" topLeftCell="B1" activePane="topRight" state="frozen"/>
      <selection activeCell="A10" sqref="A10"/>
      <selection pane="topRight" activeCell="F34" sqref="F34"/>
    </sheetView>
  </sheetViews>
  <sheetFormatPr defaultColWidth="10" defaultRowHeight="12.75" x14ac:dyDescent="0.2"/>
  <cols>
    <col min="1" max="1" width="46.5703125" style="32" customWidth="1"/>
    <col min="2" max="4" width="0" style="31" hidden="1" customWidth="1"/>
    <col min="5" max="16384" width="10" style="31"/>
  </cols>
  <sheetData>
    <row r="1" spans="1:8" ht="24" x14ac:dyDescent="0.2">
      <c r="A1" s="185" t="s">
        <v>61</v>
      </c>
    </row>
    <row r="2" spans="1:8" ht="24" x14ac:dyDescent="0.2">
      <c r="A2" s="168" t="s">
        <v>219</v>
      </c>
    </row>
    <row r="3" spans="1:8" x14ac:dyDescent="0.2">
      <c r="A3" s="168" t="s">
        <v>195</v>
      </c>
    </row>
    <row r="4" spans="1:8" s="155" customFormat="1" ht="21.75" customHeight="1" x14ac:dyDescent="0.2">
      <c r="A4" s="89" t="s">
        <v>62</v>
      </c>
      <c r="B4" s="116" t="e">
        <f>#REF!</f>
        <v>#REF!</v>
      </c>
      <c r="C4" s="116" t="e">
        <f>#REF!</f>
        <v>#REF!</v>
      </c>
      <c r="D4" s="116" t="e">
        <f>#REF!</f>
        <v>#REF!</v>
      </c>
      <c r="E4" s="135">
        <f>'Stay&amp;Get 4=3 |  FIT15 '!B4</f>
        <v>45408</v>
      </c>
      <c r="F4" s="135">
        <f>'Stay&amp;Get 4=3 |  FIT15 '!C4</f>
        <v>45409</v>
      </c>
      <c r="G4" s="116">
        <f>'Stay&amp;Get 4=3 |  FIT15 '!D4</f>
        <v>45410</v>
      </c>
      <c r="H4" s="116">
        <f>'Stay&amp;Get 4=3 |  FIT15 '!E4</f>
        <v>45411</v>
      </c>
    </row>
    <row r="5" spans="1:8" s="155" customFormat="1" ht="21.75" customHeight="1" x14ac:dyDescent="0.2">
      <c r="A5" s="105"/>
      <c r="B5" s="116" t="e">
        <f>#REF!</f>
        <v>#REF!</v>
      </c>
      <c r="C5" s="116" t="e">
        <f>#REF!</f>
        <v>#REF!</v>
      </c>
      <c r="D5" s="116" t="e">
        <f>#REF!</f>
        <v>#REF!</v>
      </c>
      <c r="E5" s="135">
        <f>'Stay&amp;Get 4=3 |  FIT15 '!B5</f>
        <v>45408</v>
      </c>
      <c r="F5" s="135">
        <f>'Stay&amp;Get 4=3 |  FIT15 '!C5</f>
        <v>45409</v>
      </c>
      <c r="G5" s="116">
        <f>'Stay&amp;Get 4=3 |  FIT15 '!D5</f>
        <v>45410</v>
      </c>
      <c r="H5" s="116">
        <f>'Stay&amp;Get 4=3 |  FIT15 '!E5</f>
        <v>45412</v>
      </c>
    </row>
    <row r="6" spans="1:8" s="155" customFormat="1" x14ac:dyDescent="0.2">
      <c r="A6" s="146" t="s">
        <v>63</v>
      </c>
      <c r="B6" s="167"/>
      <c r="C6" s="167"/>
      <c r="D6" s="167"/>
      <c r="E6" s="167"/>
      <c r="F6" s="167"/>
      <c r="G6" s="167"/>
      <c r="H6" s="167"/>
    </row>
    <row r="7" spans="1:8" s="155" customFormat="1" x14ac:dyDescent="0.2">
      <c r="A7" s="146">
        <v>1</v>
      </c>
      <c r="B7" s="57" t="e">
        <f>#REF!*0.75</f>
        <v>#REF!</v>
      </c>
      <c r="C7" s="57" t="e">
        <f>#REF!*0.75</f>
        <v>#REF!</v>
      </c>
      <c r="D7" s="57" t="e">
        <f>#REF!*0.75</f>
        <v>#REF!</v>
      </c>
      <c r="E7" s="57">
        <f>'BAR BB| Open rates'!B6*0.75</f>
        <v>22425</v>
      </c>
      <c r="F7" s="57">
        <f>'BAR BB| Open rates'!C6*0.75</f>
        <v>23925</v>
      </c>
      <c r="G7" s="57">
        <f>'BAR BB| Open rates'!D6*0.75</f>
        <v>22425</v>
      </c>
      <c r="H7" s="57">
        <f>'BAR BB| Open rates'!E6*0.75</f>
        <v>19425</v>
      </c>
    </row>
    <row r="8" spans="1:8" s="155" customFormat="1" x14ac:dyDescent="0.2">
      <c r="A8" s="146">
        <v>2</v>
      </c>
      <c r="B8" s="57" t="e">
        <f>#REF!*0.75</f>
        <v>#REF!</v>
      </c>
      <c r="C8" s="57" t="e">
        <f>#REF!*0.75</f>
        <v>#REF!</v>
      </c>
      <c r="D8" s="57" t="e">
        <f>#REF!*0.75</f>
        <v>#REF!</v>
      </c>
      <c r="E8" s="57">
        <f>'BAR BB| Open rates'!B7*0.75</f>
        <v>23925</v>
      </c>
      <c r="F8" s="57">
        <f>'BAR BB| Open rates'!C7*0.75</f>
        <v>25425</v>
      </c>
      <c r="G8" s="57">
        <f>'BAR BB| Open rates'!D7*0.75</f>
        <v>23925</v>
      </c>
      <c r="H8" s="57">
        <f>'BAR BB| Open rates'!E7*0.75</f>
        <v>20925</v>
      </c>
    </row>
    <row r="9" spans="1:8" s="155" customFormat="1" x14ac:dyDescent="0.2">
      <c r="A9" s="146" t="s">
        <v>175</v>
      </c>
      <c r="B9" s="57"/>
      <c r="C9" s="57"/>
      <c r="D9" s="57"/>
      <c r="E9" s="57"/>
      <c r="F9" s="57"/>
      <c r="G9" s="57"/>
      <c r="H9" s="57"/>
    </row>
    <row r="10" spans="1:8" s="155" customFormat="1" x14ac:dyDescent="0.2">
      <c r="A10" s="146">
        <v>1</v>
      </c>
      <c r="B10" s="57" t="e">
        <f>#REF!*0.75</f>
        <v>#REF!</v>
      </c>
      <c r="C10" s="57" t="e">
        <f>#REF!*0.75</f>
        <v>#REF!</v>
      </c>
      <c r="D10" s="57" t="e">
        <f>#REF!*0.75</f>
        <v>#REF!</v>
      </c>
      <c r="E10" s="57">
        <f>'BAR BB| Open rates'!B9*0.75</f>
        <v>24675</v>
      </c>
      <c r="F10" s="57">
        <f>'BAR BB| Open rates'!C9*0.75</f>
        <v>26175</v>
      </c>
      <c r="G10" s="57">
        <f>'BAR BB| Open rates'!D9*0.75</f>
        <v>24675</v>
      </c>
      <c r="H10" s="57">
        <f>'BAR BB| Open rates'!E9*0.75</f>
        <v>21675</v>
      </c>
    </row>
    <row r="11" spans="1:8" s="155" customFormat="1" x14ac:dyDescent="0.2">
      <c r="A11" s="146">
        <v>2</v>
      </c>
      <c r="B11" s="57" t="e">
        <f>#REF!*0.75</f>
        <v>#REF!</v>
      </c>
      <c r="C11" s="57" t="e">
        <f>#REF!*0.75</f>
        <v>#REF!</v>
      </c>
      <c r="D11" s="57" t="e">
        <f>#REF!*0.75</f>
        <v>#REF!</v>
      </c>
      <c r="E11" s="57">
        <f>'BAR BB| Open rates'!B10*0.75</f>
        <v>26175</v>
      </c>
      <c r="F11" s="57">
        <f>'BAR BB| Open rates'!C10*0.75</f>
        <v>27675</v>
      </c>
      <c r="G11" s="57">
        <f>'BAR BB| Open rates'!D10*0.75</f>
        <v>26175</v>
      </c>
      <c r="H11" s="57">
        <f>'BAR BB| Open rates'!E10*0.75</f>
        <v>23175</v>
      </c>
    </row>
    <row r="12" spans="1:8" s="155" customFormat="1" x14ac:dyDescent="0.2">
      <c r="A12" s="146" t="s">
        <v>176</v>
      </c>
      <c r="B12" s="57"/>
      <c r="C12" s="57"/>
      <c r="D12" s="57"/>
      <c r="E12" s="57"/>
      <c r="F12" s="57"/>
      <c r="G12" s="57"/>
      <c r="H12" s="57"/>
    </row>
    <row r="13" spans="1:8" s="155" customFormat="1" x14ac:dyDescent="0.2">
      <c r="A13" s="146">
        <v>1</v>
      </c>
      <c r="B13" s="57" t="e">
        <f>#REF!*0.75</f>
        <v>#REF!</v>
      </c>
      <c r="C13" s="57" t="e">
        <f>#REF!*0.75</f>
        <v>#REF!</v>
      </c>
      <c r="D13" s="57" t="e">
        <f>#REF!*0.75</f>
        <v>#REF!</v>
      </c>
      <c r="E13" s="57">
        <f>'BAR BB| Open rates'!B12*0.75</f>
        <v>27600</v>
      </c>
      <c r="F13" s="57">
        <f>'BAR BB| Open rates'!C12*0.75</f>
        <v>29100</v>
      </c>
      <c r="G13" s="57">
        <f>'BAR BB| Open rates'!D12*0.75</f>
        <v>27600</v>
      </c>
      <c r="H13" s="57">
        <f>'BAR BB| Open rates'!E12*0.75</f>
        <v>24600</v>
      </c>
    </row>
    <row r="14" spans="1:8" s="155" customFormat="1" x14ac:dyDescent="0.2">
      <c r="A14" s="146">
        <v>2</v>
      </c>
      <c r="B14" s="57" t="e">
        <f>#REF!*0.75</f>
        <v>#REF!</v>
      </c>
      <c r="C14" s="57" t="e">
        <f>#REF!*0.75</f>
        <v>#REF!</v>
      </c>
      <c r="D14" s="57" t="e">
        <f>#REF!*0.75</f>
        <v>#REF!</v>
      </c>
      <c r="E14" s="57">
        <f>'BAR BB| Open rates'!B13*0.75</f>
        <v>29100</v>
      </c>
      <c r="F14" s="57">
        <f>'BAR BB| Open rates'!C13*0.75</f>
        <v>30600</v>
      </c>
      <c r="G14" s="57">
        <f>'BAR BB| Open rates'!D13*0.75</f>
        <v>29100</v>
      </c>
      <c r="H14" s="57">
        <f>'BAR BB| Open rates'!E13*0.75</f>
        <v>26100</v>
      </c>
    </row>
    <row r="15" spans="1:8" x14ac:dyDescent="0.2">
      <c r="A15" s="90"/>
    </row>
    <row r="16" spans="1:8" x14ac:dyDescent="0.2">
      <c r="A16" s="169"/>
    </row>
    <row r="17" spans="1:1" x14ac:dyDescent="0.2">
      <c r="A17" s="288" t="s">
        <v>172</v>
      </c>
    </row>
    <row r="18" spans="1:1" x14ac:dyDescent="0.2">
      <c r="A18" s="288"/>
    </row>
    <row r="19" spans="1:1" s="155" customFormat="1" ht="12.75" customHeight="1" x14ac:dyDescent="0.2"/>
    <row r="20" spans="1:1" x14ac:dyDescent="0.2">
      <c r="A20" s="199" t="s">
        <v>83</v>
      </c>
    </row>
    <row r="21" spans="1:1" ht="24" x14ac:dyDescent="0.2">
      <c r="A21" s="192" t="s">
        <v>325</v>
      </c>
    </row>
    <row r="22" spans="1:1" ht="24" x14ac:dyDescent="0.2">
      <c r="A22" s="192" t="s">
        <v>358</v>
      </c>
    </row>
    <row r="23" spans="1:1" x14ac:dyDescent="0.2">
      <c r="A23" s="33"/>
    </row>
    <row r="24" spans="1:1" x14ac:dyDescent="0.2">
      <c r="A24" s="178" t="s">
        <v>74</v>
      </c>
    </row>
    <row r="25" spans="1:1" x14ac:dyDescent="0.2">
      <c r="A25" s="183" t="s">
        <v>75</v>
      </c>
    </row>
    <row r="26" spans="1:1" ht="24" x14ac:dyDescent="0.2">
      <c r="A26" s="180" t="s">
        <v>76</v>
      </c>
    </row>
    <row r="27" spans="1:1" ht="24" x14ac:dyDescent="0.2">
      <c r="A27" s="180" t="s">
        <v>89</v>
      </c>
    </row>
    <row r="28" spans="1:1" x14ac:dyDescent="0.2">
      <c r="A28" s="180" t="s">
        <v>78</v>
      </c>
    </row>
    <row r="29" spans="1:1" ht="24" x14ac:dyDescent="0.2">
      <c r="A29" s="180" t="s">
        <v>79</v>
      </c>
    </row>
    <row r="30" spans="1:1" ht="24" x14ac:dyDescent="0.2">
      <c r="A30" s="180" t="s">
        <v>187</v>
      </c>
    </row>
    <row r="31" spans="1:1" x14ac:dyDescent="0.2">
      <c r="A31" s="180"/>
    </row>
    <row r="32" spans="1:1" x14ac:dyDescent="0.2">
      <c r="A32" s="6"/>
    </row>
    <row r="33" spans="1:1" x14ac:dyDescent="0.2">
      <c r="A33" s="175" t="s">
        <v>81</v>
      </c>
    </row>
    <row r="34" spans="1:1" ht="108" customHeight="1" x14ac:dyDescent="0.2">
      <c r="A34" s="193" t="s">
        <v>362</v>
      </c>
    </row>
    <row r="35" spans="1:1" x14ac:dyDescent="0.2">
      <c r="A35" s="31"/>
    </row>
    <row r="36" spans="1:1" x14ac:dyDescent="0.2">
      <c r="A36" s="175"/>
    </row>
    <row r="37" spans="1:1" ht="26.25" customHeight="1" x14ac:dyDescent="0.2">
      <c r="A37" s="184" t="s">
        <v>220</v>
      </c>
    </row>
    <row r="38" spans="1:1" x14ac:dyDescent="0.2">
      <c r="A38" s="175"/>
    </row>
    <row r="39" spans="1:1" ht="26.25" customHeight="1" x14ac:dyDescent="0.2">
      <c r="A39" s="184" t="s">
        <v>221</v>
      </c>
    </row>
    <row r="40" spans="1:1" x14ac:dyDescent="0.2">
      <c r="A40" s="138"/>
    </row>
    <row r="41" spans="1:1" x14ac:dyDescent="0.2">
      <c r="A41" s="138"/>
    </row>
    <row r="42" spans="1:1" x14ac:dyDescent="0.2">
      <c r="A42" s="138"/>
    </row>
    <row r="43" spans="1:1" x14ac:dyDescent="0.2">
      <c r="A43" s="138"/>
    </row>
    <row r="44" spans="1:1" x14ac:dyDescent="0.2">
      <c r="A44" s="138"/>
    </row>
    <row r="45" spans="1:1" x14ac:dyDescent="0.2">
      <c r="A45" s="138"/>
    </row>
    <row r="46" spans="1:1" x14ac:dyDescent="0.2">
      <c r="A46" s="138"/>
    </row>
    <row r="47" spans="1:1" x14ac:dyDescent="0.2">
      <c r="A47" s="138"/>
    </row>
    <row r="48" spans="1:1" x14ac:dyDescent="0.2">
      <c r="A48" s="138"/>
    </row>
    <row r="49" spans="1:1" x14ac:dyDescent="0.2">
      <c r="A49" s="138"/>
    </row>
    <row r="50" spans="1:1" x14ac:dyDescent="0.2">
      <c r="A50" s="138"/>
    </row>
    <row r="51" spans="1:1" x14ac:dyDescent="0.2">
      <c r="A51" s="138"/>
    </row>
    <row r="52" spans="1:1" x14ac:dyDescent="0.2">
      <c r="A52" s="138"/>
    </row>
    <row r="53" spans="1:1" x14ac:dyDescent="0.2">
      <c r="A53" s="138"/>
    </row>
    <row r="54" spans="1:1" x14ac:dyDescent="0.2">
      <c r="A54" s="138"/>
    </row>
    <row r="55" spans="1:1" x14ac:dyDescent="0.2">
      <c r="A55" s="138"/>
    </row>
    <row r="56" spans="1:1" x14ac:dyDescent="0.2">
      <c r="A56" s="138"/>
    </row>
    <row r="57" spans="1:1" x14ac:dyDescent="0.2">
      <c r="A57" s="138"/>
    </row>
    <row r="58" spans="1:1" x14ac:dyDescent="0.2">
      <c r="A58" s="138"/>
    </row>
    <row r="59" spans="1:1" x14ac:dyDescent="0.2">
      <c r="A59" s="138"/>
    </row>
    <row r="60" spans="1:1" x14ac:dyDescent="0.2">
      <c r="A60" s="138"/>
    </row>
    <row r="61" spans="1:1" x14ac:dyDescent="0.2">
      <c r="A61" s="138"/>
    </row>
    <row r="62" spans="1:1" x14ac:dyDescent="0.2">
      <c r="A62" s="138"/>
    </row>
    <row r="63" spans="1:1" x14ac:dyDescent="0.2">
      <c r="A63" s="138"/>
    </row>
    <row r="64" spans="1:1" x14ac:dyDescent="0.2">
      <c r="A64" s="138"/>
    </row>
    <row r="65" spans="1:1" x14ac:dyDescent="0.2">
      <c r="A65" s="138"/>
    </row>
    <row r="66" spans="1:1" x14ac:dyDescent="0.2">
      <c r="A66" s="138"/>
    </row>
    <row r="67" spans="1:1" x14ac:dyDescent="0.2">
      <c r="A67" s="138"/>
    </row>
    <row r="68" spans="1:1" x14ac:dyDescent="0.2">
      <c r="A68" s="138"/>
    </row>
    <row r="69" spans="1:1" x14ac:dyDescent="0.2">
      <c r="A69" s="138"/>
    </row>
    <row r="70" spans="1:1" x14ac:dyDescent="0.2">
      <c r="A70" s="138"/>
    </row>
    <row r="71" spans="1:1" x14ac:dyDescent="0.2">
      <c r="A71" s="138"/>
    </row>
    <row r="72" spans="1:1" x14ac:dyDescent="0.2">
      <c r="A72" s="138"/>
    </row>
    <row r="73" spans="1:1" x14ac:dyDescent="0.2">
      <c r="A73" s="138"/>
    </row>
    <row r="74" spans="1:1" x14ac:dyDescent="0.2">
      <c r="A74" s="138"/>
    </row>
    <row r="75" spans="1:1" x14ac:dyDescent="0.2">
      <c r="A75" s="138"/>
    </row>
    <row r="76" spans="1:1" x14ac:dyDescent="0.2">
      <c r="A76" s="138"/>
    </row>
    <row r="77" spans="1:1" x14ac:dyDescent="0.2">
      <c r="A77" s="138"/>
    </row>
    <row r="78" spans="1:1" x14ac:dyDescent="0.2">
      <c r="A78" s="138"/>
    </row>
    <row r="79" spans="1:1" x14ac:dyDescent="0.2">
      <c r="A79" s="138"/>
    </row>
    <row r="80" spans="1:1" x14ac:dyDescent="0.2">
      <c r="A80" s="138"/>
    </row>
    <row r="81" spans="1:1" x14ac:dyDescent="0.2">
      <c r="A81" s="138"/>
    </row>
    <row r="82" spans="1:1" x14ac:dyDescent="0.2">
      <c r="A82" s="138"/>
    </row>
    <row r="83" spans="1:1" x14ac:dyDescent="0.2">
      <c r="A83" s="138"/>
    </row>
    <row r="84" spans="1:1" x14ac:dyDescent="0.2">
      <c r="A84" s="138"/>
    </row>
    <row r="85" spans="1:1" x14ac:dyDescent="0.2">
      <c r="A85" s="138"/>
    </row>
    <row r="86" spans="1:1" x14ac:dyDescent="0.2">
      <c r="A86" s="138"/>
    </row>
    <row r="87" spans="1:1" x14ac:dyDescent="0.2">
      <c r="A87" s="138"/>
    </row>
    <row r="88" spans="1:1" x14ac:dyDescent="0.2">
      <c r="A88" s="138"/>
    </row>
    <row r="89" spans="1:1" x14ac:dyDescent="0.2">
      <c r="A89" s="138"/>
    </row>
    <row r="90" spans="1:1" x14ac:dyDescent="0.2">
      <c r="A90" s="138"/>
    </row>
    <row r="91" spans="1:1" x14ac:dyDescent="0.2">
      <c r="A91" s="138"/>
    </row>
    <row r="92" spans="1:1" x14ac:dyDescent="0.2">
      <c r="A92" s="138"/>
    </row>
    <row r="93" spans="1:1" x14ac:dyDescent="0.2">
      <c r="A93" s="138"/>
    </row>
    <row r="94" spans="1:1" x14ac:dyDescent="0.2">
      <c r="A94" s="138"/>
    </row>
    <row r="95" spans="1:1" x14ac:dyDescent="0.2">
      <c r="A95" s="138"/>
    </row>
    <row r="96" spans="1:1" x14ac:dyDescent="0.2">
      <c r="A96" s="138"/>
    </row>
    <row r="97" spans="1:1" x14ac:dyDescent="0.2">
      <c r="A97" s="138"/>
    </row>
    <row r="98" spans="1:1" x14ac:dyDescent="0.2">
      <c r="A98" s="138"/>
    </row>
    <row r="99" spans="1:1" x14ac:dyDescent="0.2">
      <c r="A99" s="138"/>
    </row>
    <row r="100" spans="1:1" x14ac:dyDescent="0.2">
      <c r="A100" s="138"/>
    </row>
    <row r="101" spans="1:1" x14ac:dyDescent="0.2">
      <c r="A101" s="138"/>
    </row>
    <row r="102" spans="1:1" x14ac:dyDescent="0.2">
      <c r="A102" s="138"/>
    </row>
    <row r="103" spans="1:1" x14ac:dyDescent="0.2">
      <c r="A103" s="138"/>
    </row>
    <row r="104" spans="1:1" x14ac:dyDescent="0.2">
      <c r="A104" s="138"/>
    </row>
    <row r="105" spans="1:1" x14ac:dyDescent="0.2">
      <c r="A105" s="138"/>
    </row>
    <row r="106" spans="1:1" x14ac:dyDescent="0.2">
      <c r="A106" s="138"/>
    </row>
    <row r="107" spans="1:1" x14ac:dyDescent="0.2">
      <c r="A107" s="138"/>
    </row>
    <row r="108" spans="1:1" x14ac:dyDescent="0.2">
      <c r="A108" s="138"/>
    </row>
    <row r="109" spans="1:1" x14ac:dyDescent="0.2">
      <c r="A109" s="138"/>
    </row>
    <row r="110" spans="1:1" x14ac:dyDescent="0.2">
      <c r="A110" s="138"/>
    </row>
    <row r="111" spans="1:1" x14ac:dyDescent="0.2">
      <c r="A111" s="138"/>
    </row>
    <row r="112" spans="1:1" x14ac:dyDescent="0.2">
      <c r="A112" s="138"/>
    </row>
    <row r="113" spans="1:1" x14ac:dyDescent="0.2">
      <c r="A113" s="138"/>
    </row>
  </sheetData>
  <mergeCells count="1">
    <mergeCell ref="A17:A18"/>
  </mergeCells>
  <pageMargins left="0.7" right="0.7" top="0.75" bottom="0.75" header="0.3" footer="0.3"/>
  <pageSetup paperSize="9" orientation="portrait" horizontalDpi="4294967295" verticalDpi="4294967295"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6"/>
  <sheetViews>
    <sheetView workbookViewId="0">
      <pane xSplit="1" topLeftCell="B1" activePane="topRight" state="frozen"/>
      <selection activeCell="A10" sqref="A10"/>
      <selection pane="topRight" activeCell="E14" sqref="E14"/>
    </sheetView>
  </sheetViews>
  <sheetFormatPr defaultColWidth="10" defaultRowHeight="12.75" x14ac:dyDescent="0.2"/>
  <cols>
    <col min="1" max="1" width="46.5703125" style="32" customWidth="1"/>
    <col min="2" max="16384" width="10" style="31"/>
  </cols>
  <sheetData>
    <row r="1" spans="1:3" x14ac:dyDescent="0.2">
      <c r="A1" s="63" t="s">
        <v>61</v>
      </c>
    </row>
    <row r="2" spans="1:3" ht="24" x14ac:dyDescent="0.2">
      <c r="A2" s="182" t="s">
        <v>227</v>
      </c>
    </row>
    <row r="3" spans="1:3" x14ac:dyDescent="0.2">
      <c r="A3" s="168" t="s">
        <v>206</v>
      </c>
    </row>
    <row r="4" spans="1:3" s="155" customFormat="1" ht="21.75" customHeight="1" x14ac:dyDescent="0.2">
      <c r="A4" s="214" t="s">
        <v>62</v>
      </c>
      <c r="B4" s="116" t="e">
        <f>'BAR BB| Open rates'!#REF!</f>
        <v>#REF!</v>
      </c>
      <c r="C4" s="116" t="e">
        <f>'BAR BB| Open rates'!#REF!</f>
        <v>#REF!</v>
      </c>
    </row>
    <row r="5" spans="1:3" s="155" customFormat="1" ht="21.75" customHeight="1" x14ac:dyDescent="0.2">
      <c r="A5" s="215"/>
      <c r="B5" s="116" t="e">
        <f>'BAR BB| Open rates'!#REF!</f>
        <v>#REF!</v>
      </c>
      <c r="C5" s="116" t="e">
        <f>'BAR BB| Open rates'!#REF!</f>
        <v>#REF!</v>
      </c>
    </row>
    <row r="6" spans="1:3" s="155" customFormat="1" x14ac:dyDescent="0.2">
      <c r="A6" s="164" t="s">
        <v>63</v>
      </c>
      <c r="B6" s="116"/>
      <c r="C6" s="116"/>
    </row>
    <row r="7" spans="1:3" s="155" customFormat="1" x14ac:dyDescent="0.2">
      <c r="A7" s="164">
        <v>1</v>
      </c>
      <c r="B7" s="57" t="e">
        <f>'BAR BB| Open rates'!#REF!*0.9*0.87</f>
        <v>#REF!</v>
      </c>
      <c r="C7" s="57" t="e">
        <f>'BAR BB| Open rates'!#REF!*0.9*0.87</f>
        <v>#REF!</v>
      </c>
    </row>
    <row r="8" spans="1:3" s="155" customFormat="1" x14ac:dyDescent="0.2">
      <c r="A8" s="164">
        <v>2</v>
      </c>
      <c r="B8" s="57" t="e">
        <f>'BAR BB| Open rates'!#REF!*0.9*0.87</f>
        <v>#REF!</v>
      </c>
      <c r="C8" s="57" t="e">
        <f>'BAR BB| Open rates'!#REF!*0.9*0.87</f>
        <v>#REF!</v>
      </c>
    </row>
    <row r="9" spans="1:3" s="155" customFormat="1" x14ac:dyDescent="0.2">
      <c r="A9" s="164" t="s">
        <v>175</v>
      </c>
      <c r="B9" s="57"/>
      <c r="C9" s="57"/>
    </row>
    <row r="10" spans="1:3" s="155" customFormat="1" x14ac:dyDescent="0.2">
      <c r="A10" s="164">
        <v>1</v>
      </c>
      <c r="B10" s="57" t="e">
        <f>'BAR BB| Open rates'!#REF!*0.9*0.87</f>
        <v>#REF!</v>
      </c>
      <c r="C10" s="57" t="e">
        <f>'BAR BB| Open rates'!#REF!*0.9*0.87</f>
        <v>#REF!</v>
      </c>
    </row>
    <row r="11" spans="1:3" s="155" customFormat="1" x14ac:dyDescent="0.2">
      <c r="A11" s="164">
        <v>2</v>
      </c>
      <c r="B11" s="57" t="e">
        <f>'BAR BB| Open rates'!#REF!*0.9*0.87</f>
        <v>#REF!</v>
      </c>
      <c r="C11" s="57" t="e">
        <f>'BAR BB| Open rates'!#REF!*0.9*0.87</f>
        <v>#REF!</v>
      </c>
    </row>
    <row r="12" spans="1:3" s="155" customFormat="1" x14ac:dyDescent="0.2">
      <c r="A12" s="164" t="s">
        <v>176</v>
      </c>
      <c r="B12" s="57"/>
      <c r="C12" s="57"/>
    </row>
    <row r="13" spans="1:3" s="155" customFormat="1" x14ac:dyDescent="0.2">
      <c r="A13" s="164">
        <v>1</v>
      </c>
      <c r="B13" s="57" t="e">
        <f>'BAR BB| Open rates'!#REF!*0.9*0.87</f>
        <v>#REF!</v>
      </c>
      <c r="C13" s="57" t="e">
        <f>'BAR BB| Open rates'!#REF!*0.9*0.87</f>
        <v>#REF!</v>
      </c>
    </row>
    <row r="14" spans="1:3" s="155" customFormat="1" x14ac:dyDescent="0.2">
      <c r="A14" s="164">
        <v>2</v>
      </c>
      <c r="B14" s="57" t="e">
        <f>'BAR BB| Open rates'!#REF!*0.9*0.87</f>
        <v>#REF!</v>
      </c>
      <c r="C14" s="57" t="e">
        <f>'BAR BB| Open rates'!#REF!*0.9*0.87</f>
        <v>#REF!</v>
      </c>
    </row>
    <row r="15" spans="1:3" x14ac:dyDescent="0.2">
      <c r="A15" s="90"/>
    </row>
    <row r="16" spans="1:3" x14ac:dyDescent="0.2">
      <c r="A16" s="288" t="s">
        <v>172</v>
      </c>
    </row>
    <row r="17" spans="1:9" x14ac:dyDescent="0.2">
      <c r="A17" s="288"/>
    </row>
    <row r="18" spans="1:9" x14ac:dyDescent="0.2">
      <c r="A18" s="90"/>
    </row>
    <row r="19" spans="1:9" s="155" customFormat="1" ht="12.75" customHeight="1" x14ac:dyDescent="0.2">
      <c r="A19" s="303" t="s">
        <v>228</v>
      </c>
      <c r="B19" s="304"/>
      <c r="C19" s="304"/>
      <c r="D19" s="304"/>
      <c r="E19" s="304"/>
      <c r="F19" s="304"/>
      <c r="G19" s="304"/>
      <c r="H19" s="304"/>
      <c r="I19" s="304"/>
    </row>
    <row r="20" spans="1:9" s="155" customFormat="1" ht="19.5" customHeight="1" x14ac:dyDescent="0.2">
      <c r="A20" s="303"/>
      <c r="B20" s="304"/>
      <c r="C20" s="304"/>
      <c r="D20" s="304"/>
      <c r="E20" s="304"/>
      <c r="F20" s="304"/>
      <c r="G20" s="304"/>
      <c r="H20" s="304"/>
      <c r="I20" s="304"/>
    </row>
    <row r="21" spans="1:9" s="155" customFormat="1" ht="18" customHeight="1" x14ac:dyDescent="0.2">
      <c r="A21" s="303"/>
      <c r="B21" s="304"/>
      <c r="C21" s="304"/>
      <c r="D21" s="304"/>
      <c r="E21" s="304"/>
      <c r="F21" s="304"/>
      <c r="G21" s="304"/>
      <c r="H21" s="304"/>
      <c r="I21" s="304"/>
    </row>
    <row r="22" spans="1:9" s="155" customFormat="1" ht="12.75" customHeight="1" x14ac:dyDescent="0.2">
      <c r="A22" s="303"/>
      <c r="B22" s="304"/>
      <c r="C22" s="304"/>
      <c r="D22" s="304"/>
      <c r="E22" s="304"/>
      <c r="F22" s="304"/>
      <c r="G22" s="304"/>
      <c r="H22" s="304"/>
      <c r="I22" s="304"/>
    </row>
    <row r="23" spans="1:9" ht="12.75" customHeight="1" x14ac:dyDescent="0.2">
      <c r="A23" s="31"/>
    </row>
    <row r="24" spans="1:9" ht="12.75" customHeight="1" x14ac:dyDescent="0.2">
      <c r="A24" s="31"/>
    </row>
    <row r="25" spans="1:9" x14ac:dyDescent="0.2">
      <c r="A25" s="182" t="s">
        <v>83</v>
      </c>
    </row>
    <row r="26" spans="1:9" ht="24" x14ac:dyDescent="0.2">
      <c r="A26" s="158" t="s">
        <v>229</v>
      </c>
    </row>
    <row r="27" spans="1:9" ht="26.25" customHeight="1" x14ac:dyDescent="0.2">
      <c r="A27" s="158" t="s">
        <v>230</v>
      </c>
    </row>
    <row r="28" spans="1:9" x14ac:dyDescent="0.2">
      <c r="A28" s="33"/>
    </row>
    <row r="29" spans="1:9" x14ac:dyDescent="0.2">
      <c r="A29" s="178" t="s">
        <v>74</v>
      </c>
    </row>
    <row r="30" spans="1:9" x14ac:dyDescent="0.2">
      <c r="A30" s="183" t="s">
        <v>75</v>
      </c>
    </row>
    <row r="31" spans="1:9" ht="24" x14ac:dyDescent="0.2">
      <c r="A31" s="180" t="s">
        <v>76</v>
      </c>
    </row>
    <row r="32" spans="1:9" ht="24" x14ac:dyDescent="0.2">
      <c r="A32" s="180" t="s">
        <v>89</v>
      </c>
    </row>
    <row r="33" spans="1:1" x14ac:dyDescent="0.2">
      <c r="A33" s="180" t="s">
        <v>78</v>
      </c>
    </row>
    <row r="34" spans="1:1" ht="24" x14ac:dyDescent="0.2">
      <c r="A34" s="180" t="s">
        <v>79</v>
      </c>
    </row>
    <row r="35" spans="1:1" ht="24" x14ac:dyDescent="0.2">
      <c r="A35" s="180" t="s">
        <v>187</v>
      </c>
    </row>
    <row r="36" spans="1:1" x14ac:dyDescent="0.2">
      <c r="A36" s="180" t="s">
        <v>105</v>
      </c>
    </row>
    <row r="37" spans="1:1" ht="24" x14ac:dyDescent="0.2">
      <c r="A37" s="180" t="s">
        <v>208</v>
      </c>
    </row>
    <row r="38" spans="1:1" ht="72" customHeight="1" x14ac:dyDescent="0.2">
      <c r="A38" s="216" t="s">
        <v>101</v>
      </c>
    </row>
    <row r="39" spans="1:1" x14ac:dyDescent="0.2">
      <c r="A39" s="69"/>
    </row>
    <row r="40" spans="1:1" ht="36" x14ac:dyDescent="0.2">
      <c r="A40" s="219" t="s">
        <v>209</v>
      </c>
    </row>
    <row r="41" spans="1:1" s="155" customFormat="1" ht="27.75" customHeight="1" x14ac:dyDescent="0.2">
      <c r="A41" s="217" t="s">
        <v>231</v>
      </c>
    </row>
    <row r="42" spans="1:1" x14ac:dyDescent="0.2">
      <c r="A42" s="6"/>
    </row>
    <row r="43" spans="1:1" x14ac:dyDescent="0.2">
      <c r="A43" s="175" t="s">
        <v>81</v>
      </c>
    </row>
    <row r="44" spans="1:1" ht="36" x14ac:dyDescent="0.2">
      <c r="A44" s="181" t="s">
        <v>102</v>
      </c>
    </row>
    <row r="45" spans="1:1" ht="36" x14ac:dyDescent="0.2">
      <c r="A45" s="181" t="s">
        <v>104</v>
      </c>
    </row>
    <row r="46" spans="1:1" x14ac:dyDescent="0.2">
      <c r="A46" s="169"/>
    </row>
    <row r="47" spans="1:1" ht="26.25" x14ac:dyDescent="0.2">
      <c r="A47" s="178" t="s">
        <v>232</v>
      </c>
    </row>
    <row r="48" spans="1:1" s="155" customFormat="1" x14ac:dyDescent="0.2">
      <c r="A48" s="171"/>
    </row>
    <row r="49" spans="1:1" s="155" customFormat="1" ht="24" x14ac:dyDescent="0.2">
      <c r="A49" s="220" t="s">
        <v>233</v>
      </c>
    </row>
    <row r="50" spans="1:1" s="155" customFormat="1" x14ac:dyDescent="0.2">
      <c r="A50" s="218" t="s">
        <v>234</v>
      </c>
    </row>
    <row r="51" spans="1:1" s="155" customFormat="1" ht="12.75" customHeight="1" x14ac:dyDescent="0.2">
      <c r="A51" s="218"/>
    </row>
    <row r="52" spans="1:1" s="155" customFormat="1" x14ac:dyDescent="0.2">
      <c r="A52" s="220" t="s">
        <v>235</v>
      </c>
    </row>
    <row r="53" spans="1:1" s="155" customFormat="1" x14ac:dyDescent="0.2">
      <c r="A53" s="218" t="s">
        <v>214</v>
      </c>
    </row>
    <row r="54" spans="1:1" s="155" customFormat="1" ht="12.75" customHeight="1" x14ac:dyDescent="0.2">
      <c r="A54" s="181"/>
    </row>
    <row r="55" spans="1:1" s="155" customFormat="1" x14ac:dyDescent="0.2">
      <c r="A55" s="220" t="s">
        <v>236</v>
      </c>
    </row>
    <row r="56" spans="1:1" s="155" customFormat="1" ht="17.25" customHeight="1" x14ac:dyDescent="0.2">
      <c r="A56" s="218" t="s">
        <v>237</v>
      </c>
    </row>
    <row r="57" spans="1:1" s="155" customFormat="1" ht="12" customHeight="1" x14ac:dyDescent="0.2">
      <c r="A57" s="181"/>
    </row>
    <row r="58" spans="1:1" s="155" customFormat="1" x14ac:dyDescent="0.2">
      <c r="A58" s="220" t="s">
        <v>238</v>
      </c>
    </row>
    <row r="59" spans="1:1" s="155" customFormat="1" x14ac:dyDescent="0.2">
      <c r="A59" s="221" t="s">
        <v>239</v>
      </c>
    </row>
    <row r="60" spans="1:1" s="155" customFormat="1" ht="13.5" customHeight="1" x14ac:dyDescent="0.2">
      <c r="A60" s="181"/>
    </row>
    <row r="61" spans="1:1" s="155" customFormat="1" ht="24" x14ac:dyDescent="0.2">
      <c r="A61" s="220" t="s">
        <v>240</v>
      </c>
    </row>
    <row r="62" spans="1:1" s="155" customFormat="1" x14ac:dyDescent="0.2">
      <c r="A62" s="221" t="s">
        <v>241</v>
      </c>
    </row>
    <row r="63" spans="1:1" s="155" customFormat="1" ht="13.5" customHeight="1" x14ac:dyDescent="0.2">
      <c r="A63" s="181"/>
    </row>
    <row r="64" spans="1:1" s="155" customFormat="1" x14ac:dyDescent="0.2">
      <c r="A64" s="220" t="s">
        <v>242</v>
      </c>
    </row>
    <row r="65" spans="1:1" s="155" customFormat="1" x14ac:dyDescent="0.2">
      <c r="A65" s="221" t="s">
        <v>243</v>
      </c>
    </row>
    <row r="66" spans="1:1" s="155" customFormat="1" ht="12.75" customHeight="1" x14ac:dyDescent="0.2">
      <c r="A66" s="181"/>
    </row>
    <row r="67" spans="1:1" s="155" customFormat="1" x14ac:dyDescent="0.2">
      <c r="A67" s="220" t="s">
        <v>244</v>
      </c>
    </row>
    <row r="68" spans="1:1" s="155" customFormat="1" x14ac:dyDescent="0.2">
      <c r="A68" s="218" t="s">
        <v>245</v>
      </c>
    </row>
    <row r="69" spans="1:1" s="155" customFormat="1" ht="13.5" customHeight="1" x14ac:dyDescent="0.2">
      <c r="A69" s="181"/>
    </row>
    <row r="70" spans="1:1" s="155" customFormat="1" x14ac:dyDescent="0.2">
      <c r="A70" s="220" t="s">
        <v>246</v>
      </c>
    </row>
    <row r="71" spans="1:1" s="155" customFormat="1" x14ac:dyDescent="0.2">
      <c r="A71" s="218" t="s">
        <v>247</v>
      </c>
    </row>
    <row r="72" spans="1:1" s="155" customFormat="1" x14ac:dyDescent="0.2">
      <c r="A72" s="181"/>
    </row>
    <row r="73" spans="1:1" s="155" customFormat="1" ht="20.25" customHeight="1" x14ac:dyDescent="0.2">
      <c r="A73" s="220" t="s">
        <v>248</v>
      </c>
    </row>
    <row r="74" spans="1:1" s="155" customFormat="1" x14ac:dyDescent="0.2">
      <c r="A74" s="218" t="s">
        <v>216</v>
      </c>
    </row>
    <row r="75" spans="1:1" s="155" customFormat="1" x14ac:dyDescent="0.2">
      <c r="A75" s="181"/>
    </row>
    <row r="76" spans="1:1" s="155" customFormat="1" x14ac:dyDescent="0.2">
      <c r="A76" s="220" t="s">
        <v>249</v>
      </c>
    </row>
    <row r="77" spans="1:1" s="155" customFormat="1" x14ac:dyDescent="0.2">
      <c r="A77" s="218" t="s">
        <v>250</v>
      </c>
    </row>
    <row r="78" spans="1:1" s="155" customFormat="1" x14ac:dyDescent="0.2">
      <c r="A78" s="218"/>
    </row>
    <row r="79" spans="1:1" s="155" customFormat="1" x14ac:dyDescent="0.2">
      <c r="A79" s="181"/>
    </row>
    <row r="80" spans="1:1" s="155" customFormat="1" ht="24" x14ac:dyDescent="0.2">
      <c r="A80" s="227" t="s">
        <v>251</v>
      </c>
    </row>
    <row r="81" spans="1:1" s="155" customFormat="1" x14ac:dyDescent="0.2"/>
    <row r="82" spans="1:1" s="155" customFormat="1" x14ac:dyDescent="0.2">
      <c r="A82" s="220" t="s">
        <v>252</v>
      </c>
    </row>
    <row r="83" spans="1:1" s="155" customFormat="1" x14ac:dyDescent="0.2">
      <c r="A83" s="218" t="s">
        <v>253</v>
      </c>
    </row>
    <row r="84" spans="1:1" s="155" customFormat="1" x14ac:dyDescent="0.2">
      <c r="A84" s="218"/>
    </row>
    <row r="85" spans="1:1" s="155" customFormat="1" x14ac:dyDescent="0.2">
      <c r="A85" s="220" t="s">
        <v>254</v>
      </c>
    </row>
    <row r="86" spans="1:1" s="155" customFormat="1" x14ac:dyDescent="0.2">
      <c r="A86" s="218" t="s">
        <v>215</v>
      </c>
    </row>
    <row r="87" spans="1:1" s="155" customFormat="1" x14ac:dyDescent="0.2">
      <c r="A87" s="181"/>
    </row>
    <row r="88" spans="1:1" s="155" customFormat="1" x14ac:dyDescent="0.2">
      <c r="A88" s="220" t="s">
        <v>255</v>
      </c>
    </row>
    <row r="89" spans="1:1" s="155" customFormat="1" x14ac:dyDescent="0.2">
      <c r="A89" s="218" t="s">
        <v>256</v>
      </c>
    </row>
    <row r="90" spans="1:1" s="155" customFormat="1" x14ac:dyDescent="0.2">
      <c r="A90" s="181"/>
    </row>
    <row r="91" spans="1:1" s="155" customFormat="1" x14ac:dyDescent="0.2">
      <c r="A91" s="220" t="s">
        <v>257</v>
      </c>
    </row>
    <row r="92" spans="1:1" s="155" customFormat="1" x14ac:dyDescent="0.2">
      <c r="A92" s="218" t="s">
        <v>258</v>
      </c>
    </row>
    <row r="93" spans="1:1" s="155" customFormat="1" x14ac:dyDescent="0.2">
      <c r="A93" s="181"/>
    </row>
    <row r="94" spans="1:1" s="155" customFormat="1" ht="30" customHeight="1" x14ac:dyDescent="0.2">
      <c r="A94" s="220" t="s">
        <v>259</v>
      </c>
    </row>
    <row r="95" spans="1:1" s="155" customFormat="1" x14ac:dyDescent="0.2">
      <c r="A95" s="218" t="s">
        <v>260</v>
      </c>
    </row>
    <row r="96" spans="1:1" s="155" customFormat="1" x14ac:dyDescent="0.2">
      <c r="A96" s="181"/>
    </row>
    <row r="97" spans="1:1" s="155" customFormat="1" x14ac:dyDescent="0.2">
      <c r="A97" s="220" t="s">
        <v>261</v>
      </c>
    </row>
    <row r="98" spans="1:1" s="155" customFormat="1" x14ac:dyDescent="0.2">
      <c r="A98" s="218" t="s">
        <v>262</v>
      </c>
    </row>
    <row r="99" spans="1:1" s="155" customFormat="1" x14ac:dyDescent="0.2">
      <c r="A99" s="181"/>
    </row>
    <row r="100" spans="1:1" s="155" customFormat="1" x14ac:dyDescent="0.2">
      <c r="A100" s="220" t="s">
        <v>263</v>
      </c>
    </row>
    <row r="101" spans="1:1" s="155" customFormat="1" x14ac:dyDescent="0.2">
      <c r="A101" s="218" t="s">
        <v>264</v>
      </c>
    </row>
    <row r="102" spans="1:1" s="155" customFormat="1" x14ac:dyDescent="0.2">
      <c r="A102" s="181"/>
    </row>
    <row r="103" spans="1:1" s="155" customFormat="1" x14ac:dyDescent="0.2">
      <c r="A103" s="220" t="s">
        <v>268</v>
      </c>
    </row>
    <row r="104" spans="1:1" s="155" customFormat="1" x14ac:dyDescent="0.2">
      <c r="A104" s="218" t="s">
        <v>215</v>
      </c>
    </row>
    <row r="105" spans="1:1" s="155" customFormat="1" x14ac:dyDescent="0.2">
      <c r="A105" s="181"/>
    </row>
    <row r="106" spans="1:1" s="155" customFormat="1" x14ac:dyDescent="0.2">
      <c r="A106" s="220" t="s">
        <v>265</v>
      </c>
    </row>
    <row r="107" spans="1:1" s="155" customFormat="1" x14ac:dyDescent="0.2">
      <c r="A107" s="218" t="s">
        <v>217</v>
      </c>
    </row>
    <row r="108" spans="1:1" s="155" customFormat="1" x14ac:dyDescent="0.2">
      <c r="A108" s="181"/>
    </row>
    <row r="109" spans="1:1" s="155" customFormat="1" x14ac:dyDescent="0.2">
      <c r="A109" s="220" t="s">
        <v>266</v>
      </c>
    </row>
    <row r="110" spans="1:1" s="155" customFormat="1" x14ac:dyDescent="0.2">
      <c r="A110" s="218" t="s">
        <v>267</v>
      </c>
    </row>
    <row r="111" spans="1:1" s="155" customFormat="1" x14ac:dyDescent="0.2">
      <c r="A111" s="171"/>
    </row>
    <row r="112" spans="1:1" s="155" customFormat="1" x14ac:dyDescent="0.2">
      <c r="A112" s="171"/>
    </row>
    <row r="113" spans="1:1" s="155" customFormat="1" x14ac:dyDescent="0.2">
      <c r="A113" s="171"/>
    </row>
    <row r="114" spans="1:1" s="155" customFormat="1" x14ac:dyDescent="0.2">
      <c r="A114" s="171"/>
    </row>
    <row r="115" spans="1:1" s="155" customFormat="1" x14ac:dyDescent="0.2">
      <c r="A115" s="171"/>
    </row>
    <row r="116" spans="1:1" s="155" customFormat="1" x14ac:dyDescent="0.2">
      <c r="A116" s="171"/>
    </row>
    <row r="117" spans="1:1" s="155" customFormat="1" x14ac:dyDescent="0.2">
      <c r="A117" s="171"/>
    </row>
    <row r="118" spans="1:1" s="155" customFormat="1" x14ac:dyDescent="0.2">
      <c r="A118" s="171"/>
    </row>
    <row r="119" spans="1:1" x14ac:dyDescent="0.2">
      <c r="A119" s="138"/>
    </row>
    <row r="120" spans="1:1" x14ac:dyDescent="0.2">
      <c r="A120" s="138"/>
    </row>
    <row r="121" spans="1:1" x14ac:dyDescent="0.2">
      <c r="A121" s="138"/>
    </row>
    <row r="122" spans="1:1" x14ac:dyDescent="0.2">
      <c r="A122" s="138"/>
    </row>
    <row r="123" spans="1:1" x14ac:dyDescent="0.2">
      <c r="A123" s="138"/>
    </row>
    <row r="124" spans="1:1" x14ac:dyDescent="0.2">
      <c r="A124" s="138"/>
    </row>
    <row r="125" spans="1:1" x14ac:dyDescent="0.2">
      <c r="A125" s="138"/>
    </row>
    <row r="126" spans="1:1" x14ac:dyDescent="0.2">
      <c r="A126" s="138"/>
    </row>
    <row r="127" spans="1:1" x14ac:dyDescent="0.2">
      <c r="A127" s="138"/>
    </row>
    <row r="128" spans="1:1" x14ac:dyDescent="0.2">
      <c r="A128" s="138"/>
    </row>
    <row r="129" spans="1:1" x14ac:dyDescent="0.2">
      <c r="A129" s="138"/>
    </row>
    <row r="130" spans="1:1" x14ac:dyDescent="0.2">
      <c r="A130" s="138"/>
    </row>
    <row r="131" spans="1:1" x14ac:dyDescent="0.2">
      <c r="A131" s="138"/>
    </row>
    <row r="132" spans="1:1" x14ac:dyDescent="0.2">
      <c r="A132" s="138"/>
    </row>
    <row r="133" spans="1:1" x14ac:dyDescent="0.2">
      <c r="A133" s="138"/>
    </row>
    <row r="134" spans="1:1" x14ac:dyDescent="0.2">
      <c r="A134" s="138"/>
    </row>
    <row r="135" spans="1:1" x14ac:dyDescent="0.2">
      <c r="A135" s="138"/>
    </row>
    <row r="136" spans="1:1" x14ac:dyDescent="0.2">
      <c r="A136" s="138"/>
    </row>
    <row r="137" spans="1:1" x14ac:dyDescent="0.2">
      <c r="A137" s="138"/>
    </row>
    <row r="138" spans="1:1" x14ac:dyDescent="0.2">
      <c r="A138" s="138"/>
    </row>
    <row r="139" spans="1:1" x14ac:dyDescent="0.2">
      <c r="A139" s="138"/>
    </row>
    <row r="140" spans="1:1" x14ac:dyDescent="0.2">
      <c r="A140" s="138"/>
    </row>
    <row r="141" spans="1:1" x14ac:dyDescent="0.2">
      <c r="A141" s="138"/>
    </row>
    <row r="142" spans="1:1" x14ac:dyDescent="0.2">
      <c r="A142" s="138"/>
    </row>
    <row r="143" spans="1:1" x14ac:dyDescent="0.2">
      <c r="A143" s="138"/>
    </row>
    <row r="144" spans="1:1" x14ac:dyDescent="0.2">
      <c r="A144" s="138"/>
    </row>
    <row r="145" spans="1:1" x14ac:dyDescent="0.2">
      <c r="A145" s="138"/>
    </row>
    <row r="146" spans="1:1" x14ac:dyDescent="0.2">
      <c r="A146" s="138"/>
    </row>
    <row r="147" spans="1:1" x14ac:dyDescent="0.2">
      <c r="A147" s="138"/>
    </row>
    <row r="148" spans="1:1" x14ac:dyDescent="0.2">
      <c r="A148" s="138"/>
    </row>
    <row r="149" spans="1:1" x14ac:dyDescent="0.2">
      <c r="A149" s="138"/>
    </row>
    <row r="150" spans="1:1" x14ac:dyDescent="0.2">
      <c r="A150" s="138"/>
    </row>
    <row r="151" spans="1:1" x14ac:dyDescent="0.2">
      <c r="A151" s="138"/>
    </row>
    <row r="152" spans="1:1" x14ac:dyDescent="0.2">
      <c r="A152" s="138"/>
    </row>
    <row r="153" spans="1:1" x14ac:dyDescent="0.2">
      <c r="A153" s="138"/>
    </row>
    <row r="154" spans="1:1" x14ac:dyDescent="0.2">
      <c r="A154" s="138"/>
    </row>
    <row r="155" spans="1:1" x14ac:dyDescent="0.2">
      <c r="A155" s="138"/>
    </row>
    <row r="156" spans="1:1" x14ac:dyDescent="0.2">
      <c r="A156" s="138"/>
    </row>
    <row r="157" spans="1:1" x14ac:dyDescent="0.2">
      <c r="A157" s="138"/>
    </row>
    <row r="158" spans="1:1" x14ac:dyDescent="0.2">
      <c r="A158" s="138"/>
    </row>
    <row r="159" spans="1:1" x14ac:dyDescent="0.2">
      <c r="A159" s="138"/>
    </row>
    <row r="160" spans="1:1" x14ac:dyDescent="0.2">
      <c r="A160" s="138"/>
    </row>
    <row r="161" spans="1:1" x14ac:dyDescent="0.2">
      <c r="A161" s="138"/>
    </row>
    <row r="162" spans="1:1" x14ac:dyDescent="0.2">
      <c r="A162" s="138"/>
    </row>
    <row r="163" spans="1:1" x14ac:dyDescent="0.2">
      <c r="A163" s="138"/>
    </row>
    <row r="164" spans="1:1" x14ac:dyDescent="0.2">
      <c r="A164" s="138"/>
    </row>
    <row r="165" spans="1:1" x14ac:dyDescent="0.2">
      <c r="A165" s="138"/>
    </row>
    <row r="166" spans="1:1" x14ac:dyDescent="0.2">
      <c r="A166" s="138"/>
    </row>
    <row r="167" spans="1:1" x14ac:dyDescent="0.2">
      <c r="A167" s="138"/>
    </row>
    <row r="168" spans="1:1" x14ac:dyDescent="0.2">
      <c r="A168" s="138"/>
    </row>
    <row r="169" spans="1:1" x14ac:dyDescent="0.2">
      <c r="A169" s="138"/>
    </row>
    <row r="170" spans="1:1" x14ac:dyDescent="0.2">
      <c r="A170" s="138"/>
    </row>
    <row r="171" spans="1:1" x14ac:dyDescent="0.2">
      <c r="A171" s="138"/>
    </row>
    <row r="172" spans="1:1" x14ac:dyDescent="0.2">
      <c r="A172" s="138"/>
    </row>
    <row r="173" spans="1:1" x14ac:dyDescent="0.2">
      <c r="A173" s="138"/>
    </row>
    <row r="174" spans="1:1" x14ac:dyDescent="0.2">
      <c r="A174" s="138"/>
    </row>
    <row r="175" spans="1:1" x14ac:dyDescent="0.2">
      <c r="A175" s="138"/>
    </row>
    <row r="176" spans="1:1" x14ac:dyDescent="0.2">
      <c r="A176" s="138"/>
    </row>
    <row r="177" spans="1:1" x14ac:dyDescent="0.2">
      <c r="A177" s="138"/>
    </row>
    <row r="178" spans="1:1" x14ac:dyDescent="0.2">
      <c r="A178" s="138"/>
    </row>
    <row r="179" spans="1:1" x14ac:dyDescent="0.2">
      <c r="A179" s="138"/>
    </row>
    <row r="180" spans="1:1" x14ac:dyDescent="0.2">
      <c r="A180" s="138"/>
    </row>
    <row r="181" spans="1:1" x14ac:dyDescent="0.2">
      <c r="A181" s="138"/>
    </row>
    <row r="182" spans="1:1" x14ac:dyDescent="0.2">
      <c r="A182" s="138"/>
    </row>
    <row r="183" spans="1:1" x14ac:dyDescent="0.2">
      <c r="A183" s="138"/>
    </row>
    <row r="184" spans="1:1" x14ac:dyDescent="0.2">
      <c r="A184" s="138"/>
    </row>
    <row r="185" spans="1:1" x14ac:dyDescent="0.2">
      <c r="A185" s="138"/>
    </row>
    <row r="186" spans="1:1" x14ac:dyDescent="0.2">
      <c r="A186" s="138"/>
    </row>
    <row r="187" spans="1:1" x14ac:dyDescent="0.2">
      <c r="A187" s="138"/>
    </row>
    <row r="188" spans="1:1" x14ac:dyDescent="0.2">
      <c r="A188" s="138"/>
    </row>
    <row r="189" spans="1:1" x14ac:dyDescent="0.2">
      <c r="A189" s="138"/>
    </row>
    <row r="190" spans="1:1" x14ac:dyDescent="0.2">
      <c r="A190" s="138"/>
    </row>
    <row r="191" spans="1:1" x14ac:dyDescent="0.2">
      <c r="A191" s="138"/>
    </row>
    <row r="192" spans="1:1" x14ac:dyDescent="0.2">
      <c r="A192" s="138"/>
    </row>
    <row r="193" spans="1:1" x14ac:dyDescent="0.2">
      <c r="A193" s="138"/>
    </row>
    <row r="194" spans="1:1" x14ac:dyDescent="0.2">
      <c r="A194" s="138"/>
    </row>
    <row r="195" spans="1:1" x14ac:dyDescent="0.2">
      <c r="A195" s="138"/>
    </row>
    <row r="196" spans="1:1" x14ac:dyDescent="0.2">
      <c r="A196" s="138"/>
    </row>
    <row r="197" spans="1:1" x14ac:dyDescent="0.2">
      <c r="A197" s="138"/>
    </row>
    <row r="198" spans="1:1" x14ac:dyDescent="0.2">
      <c r="A198" s="138"/>
    </row>
    <row r="199" spans="1:1" x14ac:dyDescent="0.2">
      <c r="A199" s="138"/>
    </row>
    <row r="200" spans="1:1" x14ac:dyDescent="0.2">
      <c r="A200" s="138"/>
    </row>
    <row r="201" spans="1:1" x14ac:dyDescent="0.2">
      <c r="A201" s="138"/>
    </row>
    <row r="202" spans="1:1" x14ac:dyDescent="0.2">
      <c r="A202" s="138"/>
    </row>
    <row r="203" spans="1:1" x14ac:dyDescent="0.2">
      <c r="A203" s="138"/>
    </row>
    <row r="204" spans="1:1" x14ac:dyDescent="0.2">
      <c r="A204" s="138"/>
    </row>
    <row r="205" spans="1:1" x14ac:dyDescent="0.2">
      <c r="A205" s="138"/>
    </row>
    <row r="206" spans="1:1" x14ac:dyDescent="0.2">
      <c r="A206" s="138"/>
    </row>
    <row r="207" spans="1:1" x14ac:dyDescent="0.2">
      <c r="A207" s="138"/>
    </row>
    <row r="208" spans="1:1" x14ac:dyDescent="0.2">
      <c r="A208" s="138"/>
    </row>
    <row r="209" spans="1:1" x14ac:dyDescent="0.2">
      <c r="A209" s="138"/>
    </row>
    <row r="210" spans="1:1" x14ac:dyDescent="0.2">
      <c r="A210" s="138"/>
    </row>
    <row r="211" spans="1:1" x14ac:dyDescent="0.2">
      <c r="A211" s="138"/>
    </row>
    <row r="212" spans="1:1" x14ac:dyDescent="0.2">
      <c r="A212" s="138"/>
    </row>
    <row r="213" spans="1:1" x14ac:dyDescent="0.2">
      <c r="A213" s="138"/>
    </row>
    <row r="214" spans="1:1" x14ac:dyDescent="0.2">
      <c r="A214" s="138"/>
    </row>
    <row r="215" spans="1:1" x14ac:dyDescent="0.2">
      <c r="A215" s="138"/>
    </row>
    <row r="216" spans="1:1" x14ac:dyDescent="0.2">
      <c r="A216" s="138"/>
    </row>
    <row r="217" spans="1:1" x14ac:dyDescent="0.2">
      <c r="A217" s="138"/>
    </row>
    <row r="218" spans="1:1" x14ac:dyDescent="0.2">
      <c r="A218" s="138"/>
    </row>
    <row r="219" spans="1:1" x14ac:dyDescent="0.2">
      <c r="A219" s="138"/>
    </row>
    <row r="220" spans="1:1" x14ac:dyDescent="0.2">
      <c r="A220" s="138"/>
    </row>
    <row r="221" spans="1:1" x14ac:dyDescent="0.2">
      <c r="A221" s="138"/>
    </row>
    <row r="222" spans="1:1" x14ac:dyDescent="0.2">
      <c r="A222" s="138"/>
    </row>
    <row r="223" spans="1:1" x14ac:dyDescent="0.2">
      <c r="A223" s="138"/>
    </row>
    <row r="224" spans="1:1" x14ac:dyDescent="0.2">
      <c r="A224" s="138"/>
    </row>
    <row r="225" spans="1:1" x14ac:dyDescent="0.2">
      <c r="A225" s="138"/>
    </row>
    <row r="226" spans="1:1" x14ac:dyDescent="0.2">
      <c r="A226" s="138"/>
    </row>
    <row r="227" spans="1:1" x14ac:dyDescent="0.2">
      <c r="A227" s="138"/>
    </row>
    <row r="228" spans="1:1" x14ac:dyDescent="0.2">
      <c r="A228" s="138"/>
    </row>
    <row r="229" spans="1:1" x14ac:dyDescent="0.2">
      <c r="A229" s="138"/>
    </row>
    <row r="230" spans="1:1" x14ac:dyDescent="0.2">
      <c r="A230" s="138"/>
    </row>
    <row r="231" spans="1:1" x14ac:dyDescent="0.2">
      <c r="A231" s="138"/>
    </row>
    <row r="232" spans="1:1" x14ac:dyDescent="0.2">
      <c r="A232" s="138"/>
    </row>
    <row r="233" spans="1:1" x14ac:dyDescent="0.2">
      <c r="A233" s="138"/>
    </row>
    <row r="234" spans="1:1" x14ac:dyDescent="0.2">
      <c r="A234" s="138"/>
    </row>
    <row r="235" spans="1:1" x14ac:dyDescent="0.2">
      <c r="A235" s="138"/>
    </row>
    <row r="236" spans="1:1" x14ac:dyDescent="0.2">
      <c r="A236" s="138"/>
    </row>
    <row r="237" spans="1:1" x14ac:dyDescent="0.2">
      <c r="A237" s="138"/>
    </row>
    <row r="238" spans="1:1" x14ac:dyDescent="0.2">
      <c r="A238" s="138"/>
    </row>
    <row r="239" spans="1:1" x14ac:dyDescent="0.2">
      <c r="A239" s="138"/>
    </row>
    <row r="240" spans="1:1" x14ac:dyDescent="0.2">
      <c r="A240" s="138"/>
    </row>
    <row r="241" spans="1:1" x14ac:dyDescent="0.2">
      <c r="A241" s="138"/>
    </row>
    <row r="242" spans="1:1" x14ac:dyDescent="0.2">
      <c r="A242" s="138"/>
    </row>
    <row r="243" spans="1:1" x14ac:dyDescent="0.2">
      <c r="A243" s="138"/>
    </row>
    <row r="244" spans="1:1" x14ac:dyDescent="0.2">
      <c r="A244" s="138"/>
    </row>
    <row r="245" spans="1:1" x14ac:dyDescent="0.2">
      <c r="A245" s="138"/>
    </row>
    <row r="246" spans="1:1" x14ac:dyDescent="0.2">
      <c r="A246" s="138"/>
    </row>
    <row r="247" spans="1:1" x14ac:dyDescent="0.2">
      <c r="A247" s="138"/>
    </row>
    <row r="248" spans="1:1" x14ac:dyDescent="0.2">
      <c r="A248" s="138"/>
    </row>
    <row r="249" spans="1:1" x14ac:dyDescent="0.2">
      <c r="A249" s="138"/>
    </row>
    <row r="250" spans="1:1" x14ac:dyDescent="0.2">
      <c r="A250" s="138"/>
    </row>
    <row r="251" spans="1:1" x14ac:dyDescent="0.2">
      <c r="A251" s="138"/>
    </row>
    <row r="252" spans="1:1" x14ac:dyDescent="0.2">
      <c r="A252" s="138"/>
    </row>
    <row r="253" spans="1:1" x14ac:dyDescent="0.2">
      <c r="A253" s="138"/>
    </row>
    <row r="254" spans="1:1" x14ac:dyDescent="0.2">
      <c r="A254" s="138"/>
    </row>
    <row r="255" spans="1:1" x14ac:dyDescent="0.2">
      <c r="A255" s="138"/>
    </row>
    <row r="256" spans="1:1" x14ac:dyDescent="0.2">
      <c r="A256" s="138"/>
    </row>
    <row r="257" spans="1:1" x14ac:dyDescent="0.2">
      <c r="A257" s="138"/>
    </row>
    <row r="258" spans="1:1" x14ac:dyDescent="0.2">
      <c r="A258" s="138"/>
    </row>
    <row r="259" spans="1:1" x14ac:dyDescent="0.2">
      <c r="A259" s="138"/>
    </row>
    <row r="260" spans="1:1" x14ac:dyDescent="0.2">
      <c r="A260" s="138"/>
    </row>
    <row r="261" spans="1:1" x14ac:dyDescent="0.2">
      <c r="A261" s="138"/>
    </row>
    <row r="262" spans="1:1" x14ac:dyDescent="0.2">
      <c r="A262" s="138"/>
    </row>
    <row r="263" spans="1:1" x14ac:dyDescent="0.2">
      <c r="A263" s="138"/>
    </row>
    <row r="264" spans="1:1" x14ac:dyDescent="0.2">
      <c r="A264" s="138"/>
    </row>
    <row r="265" spans="1:1" x14ac:dyDescent="0.2">
      <c r="A265" s="138"/>
    </row>
    <row r="266" spans="1:1" x14ac:dyDescent="0.2">
      <c r="A266" s="138"/>
    </row>
    <row r="267" spans="1:1" x14ac:dyDescent="0.2">
      <c r="A267" s="138"/>
    </row>
    <row r="268" spans="1:1" x14ac:dyDescent="0.2">
      <c r="A268" s="138"/>
    </row>
    <row r="269" spans="1:1" x14ac:dyDescent="0.2">
      <c r="A269" s="138"/>
    </row>
    <row r="270" spans="1:1" x14ac:dyDescent="0.2">
      <c r="A270" s="138"/>
    </row>
    <row r="271" spans="1:1" x14ac:dyDescent="0.2">
      <c r="A271" s="138"/>
    </row>
    <row r="272" spans="1:1" x14ac:dyDescent="0.2">
      <c r="A272" s="138"/>
    </row>
    <row r="273" spans="1:1" x14ac:dyDescent="0.2">
      <c r="A273" s="138"/>
    </row>
    <row r="274" spans="1:1" x14ac:dyDescent="0.2">
      <c r="A274" s="138"/>
    </row>
    <row r="275" spans="1:1" x14ac:dyDescent="0.2">
      <c r="A275" s="138"/>
    </row>
    <row r="276" spans="1:1" x14ac:dyDescent="0.2">
      <c r="A276" s="138"/>
    </row>
    <row r="277" spans="1:1" x14ac:dyDescent="0.2">
      <c r="A277" s="138"/>
    </row>
    <row r="278" spans="1:1" x14ac:dyDescent="0.2">
      <c r="A278" s="138"/>
    </row>
    <row r="279" spans="1:1" x14ac:dyDescent="0.2">
      <c r="A279" s="138"/>
    </row>
    <row r="280" spans="1:1" x14ac:dyDescent="0.2">
      <c r="A280" s="138"/>
    </row>
    <row r="281" spans="1:1" x14ac:dyDescent="0.2">
      <c r="A281" s="138"/>
    </row>
    <row r="282" spans="1:1" x14ac:dyDescent="0.2">
      <c r="A282" s="138"/>
    </row>
    <row r="283" spans="1:1" x14ac:dyDescent="0.2">
      <c r="A283" s="138"/>
    </row>
    <row r="284" spans="1:1" x14ac:dyDescent="0.2">
      <c r="A284" s="138"/>
    </row>
    <row r="285" spans="1:1" x14ac:dyDescent="0.2">
      <c r="A285" s="138"/>
    </row>
    <row r="286" spans="1:1" x14ac:dyDescent="0.2">
      <c r="A286" s="138"/>
    </row>
    <row r="287" spans="1:1" x14ac:dyDescent="0.2">
      <c r="A287" s="138"/>
    </row>
    <row r="288" spans="1:1" x14ac:dyDescent="0.2">
      <c r="A288" s="138"/>
    </row>
    <row r="289" spans="1:1" x14ac:dyDescent="0.2">
      <c r="A289" s="138"/>
    </row>
    <row r="290" spans="1:1" x14ac:dyDescent="0.2">
      <c r="A290" s="138"/>
    </row>
    <row r="291" spans="1:1" x14ac:dyDescent="0.2">
      <c r="A291" s="138"/>
    </row>
    <row r="292" spans="1:1" x14ac:dyDescent="0.2">
      <c r="A292" s="138"/>
    </row>
    <row r="293" spans="1:1" x14ac:dyDescent="0.2">
      <c r="A293" s="138"/>
    </row>
    <row r="294" spans="1:1" x14ac:dyDescent="0.2">
      <c r="A294" s="138"/>
    </row>
    <row r="295" spans="1:1" x14ac:dyDescent="0.2">
      <c r="A295" s="138"/>
    </row>
    <row r="296" spans="1:1" x14ac:dyDescent="0.2">
      <c r="A296" s="138"/>
    </row>
    <row r="297" spans="1:1" x14ac:dyDescent="0.2">
      <c r="A297" s="138"/>
    </row>
    <row r="298" spans="1:1" x14ac:dyDescent="0.2">
      <c r="A298" s="138"/>
    </row>
    <row r="299" spans="1:1" x14ac:dyDescent="0.2">
      <c r="A299" s="138"/>
    </row>
    <row r="300" spans="1:1" x14ac:dyDescent="0.2">
      <c r="A300" s="138"/>
    </row>
    <row r="301" spans="1:1" x14ac:dyDescent="0.2">
      <c r="A301" s="138"/>
    </row>
    <row r="302" spans="1:1" x14ac:dyDescent="0.2">
      <c r="A302" s="138"/>
    </row>
    <row r="303" spans="1:1" x14ac:dyDescent="0.2">
      <c r="A303" s="138"/>
    </row>
    <row r="304" spans="1:1" x14ac:dyDescent="0.2">
      <c r="A304" s="138"/>
    </row>
    <row r="305" spans="1:1" x14ac:dyDescent="0.2">
      <c r="A305" s="138"/>
    </row>
    <row r="306" spans="1:1" x14ac:dyDescent="0.2">
      <c r="A306" s="138"/>
    </row>
    <row r="307" spans="1:1" x14ac:dyDescent="0.2">
      <c r="A307" s="138"/>
    </row>
    <row r="308" spans="1:1" x14ac:dyDescent="0.2">
      <c r="A308" s="138"/>
    </row>
    <row r="309" spans="1:1" x14ac:dyDescent="0.2">
      <c r="A309" s="138"/>
    </row>
    <row r="310" spans="1:1" x14ac:dyDescent="0.2">
      <c r="A310" s="138"/>
    </row>
    <row r="311" spans="1:1" x14ac:dyDescent="0.2">
      <c r="A311" s="138"/>
    </row>
    <row r="312" spans="1:1" x14ac:dyDescent="0.2">
      <c r="A312" s="138"/>
    </row>
    <row r="313" spans="1:1" x14ac:dyDescent="0.2">
      <c r="A313" s="138"/>
    </row>
    <row r="314" spans="1:1" x14ac:dyDescent="0.2">
      <c r="A314" s="138"/>
    </row>
    <row r="315" spans="1:1" x14ac:dyDescent="0.2">
      <c r="A315" s="138"/>
    </row>
    <row r="316" spans="1:1" x14ac:dyDescent="0.2">
      <c r="A316" s="138"/>
    </row>
    <row r="317" spans="1:1" x14ac:dyDescent="0.2">
      <c r="A317" s="138"/>
    </row>
    <row r="318" spans="1:1" x14ac:dyDescent="0.2">
      <c r="A318" s="138"/>
    </row>
    <row r="319" spans="1:1" x14ac:dyDescent="0.2">
      <c r="A319" s="138"/>
    </row>
    <row r="320" spans="1:1" x14ac:dyDescent="0.2">
      <c r="A320" s="138"/>
    </row>
    <row r="321" spans="1:1" x14ac:dyDescent="0.2">
      <c r="A321" s="138"/>
    </row>
    <row r="322" spans="1:1" x14ac:dyDescent="0.2">
      <c r="A322" s="138"/>
    </row>
    <row r="323" spans="1:1" x14ac:dyDescent="0.2">
      <c r="A323" s="138"/>
    </row>
    <row r="324" spans="1:1" x14ac:dyDescent="0.2">
      <c r="A324" s="138"/>
    </row>
    <row r="325" spans="1:1" x14ac:dyDescent="0.2">
      <c r="A325" s="138"/>
    </row>
    <row r="326" spans="1:1" x14ac:dyDescent="0.2">
      <c r="A326" s="138"/>
    </row>
    <row r="327" spans="1:1" x14ac:dyDescent="0.2">
      <c r="A327" s="138"/>
    </row>
    <row r="328" spans="1:1" x14ac:dyDescent="0.2">
      <c r="A328" s="138"/>
    </row>
    <row r="329" spans="1:1" x14ac:dyDescent="0.2">
      <c r="A329" s="138"/>
    </row>
    <row r="330" spans="1:1" x14ac:dyDescent="0.2">
      <c r="A330" s="138"/>
    </row>
    <row r="331" spans="1:1" x14ac:dyDescent="0.2">
      <c r="A331" s="138"/>
    </row>
    <row r="332" spans="1:1" x14ac:dyDescent="0.2">
      <c r="A332" s="138"/>
    </row>
    <row r="333" spans="1:1" x14ac:dyDescent="0.2">
      <c r="A333" s="138"/>
    </row>
    <row r="334" spans="1:1" x14ac:dyDescent="0.2">
      <c r="A334" s="138"/>
    </row>
    <row r="335" spans="1:1" x14ac:dyDescent="0.2">
      <c r="A335" s="138"/>
    </row>
    <row r="336" spans="1:1" x14ac:dyDescent="0.2">
      <c r="A336" s="138"/>
    </row>
    <row r="337" spans="1:1" x14ac:dyDescent="0.2">
      <c r="A337" s="138"/>
    </row>
    <row r="338" spans="1:1" x14ac:dyDescent="0.2">
      <c r="A338" s="138"/>
    </row>
    <row r="339" spans="1:1" x14ac:dyDescent="0.2">
      <c r="A339" s="138"/>
    </row>
    <row r="340" spans="1:1" x14ac:dyDescent="0.2">
      <c r="A340" s="138"/>
    </row>
    <row r="341" spans="1:1" x14ac:dyDescent="0.2">
      <c r="A341" s="138"/>
    </row>
    <row r="342" spans="1:1" x14ac:dyDescent="0.2">
      <c r="A342" s="138"/>
    </row>
    <row r="343" spans="1:1" x14ac:dyDescent="0.2">
      <c r="A343" s="138"/>
    </row>
    <row r="344" spans="1:1" x14ac:dyDescent="0.2">
      <c r="A344" s="138"/>
    </row>
    <row r="345" spans="1:1" x14ac:dyDescent="0.2">
      <c r="A345" s="138"/>
    </row>
    <row r="346" spans="1:1" x14ac:dyDescent="0.2">
      <c r="A346" s="138"/>
    </row>
    <row r="347" spans="1:1" x14ac:dyDescent="0.2">
      <c r="A347" s="138"/>
    </row>
    <row r="348" spans="1:1" x14ac:dyDescent="0.2">
      <c r="A348" s="138"/>
    </row>
    <row r="349" spans="1:1" x14ac:dyDescent="0.2">
      <c r="A349" s="138"/>
    </row>
    <row r="350" spans="1:1" x14ac:dyDescent="0.2">
      <c r="A350" s="138"/>
    </row>
    <row r="351" spans="1:1" x14ac:dyDescent="0.2">
      <c r="A351" s="138"/>
    </row>
    <row r="352" spans="1:1" x14ac:dyDescent="0.2">
      <c r="A352" s="138"/>
    </row>
    <row r="353" spans="1:1" x14ac:dyDescent="0.2">
      <c r="A353" s="138"/>
    </row>
    <row r="354" spans="1:1" x14ac:dyDescent="0.2">
      <c r="A354" s="138"/>
    </row>
    <row r="355" spans="1:1" x14ac:dyDescent="0.2">
      <c r="A355" s="138"/>
    </row>
    <row r="356" spans="1:1" x14ac:dyDescent="0.2">
      <c r="A356" s="138"/>
    </row>
    <row r="357" spans="1:1" x14ac:dyDescent="0.2">
      <c r="A357" s="138"/>
    </row>
    <row r="358" spans="1:1" x14ac:dyDescent="0.2">
      <c r="A358" s="138"/>
    </row>
    <row r="359" spans="1:1" x14ac:dyDescent="0.2">
      <c r="A359" s="138"/>
    </row>
    <row r="360" spans="1:1" x14ac:dyDescent="0.2">
      <c r="A360" s="138"/>
    </row>
    <row r="361" spans="1:1" x14ac:dyDescent="0.2">
      <c r="A361" s="138"/>
    </row>
    <row r="362" spans="1:1" x14ac:dyDescent="0.2">
      <c r="A362" s="138"/>
    </row>
    <row r="363" spans="1:1" x14ac:dyDescent="0.2">
      <c r="A363" s="138"/>
    </row>
    <row r="364" spans="1:1" x14ac:dyDescent="0.2">
      <c r="A364" s="138"/>
    </row>
    <row r="365" spans="1:1" x14ac:dyDescent="0.2">
      <c r="A365" s="138"/>
    </row>
    <row r="366" spans="1:1" x14ac:dyDescent="0.2">
      <c r="A366" s="138"/>
    </row>
    <row r="367" spans="1:1" x14ac:dyDescent="0.2">
      <c r="A367" s="138"/>
    </row>
    <row r="368" spans="1:1" x14ac:dyDescent="0.2">
      <c r="A368" s="138"/>
    </row>
    <row r="369" spans="1:1" x14ac:dyDescent="0.2">
      <c r="A369" s="138"/>
    </row>
    <row r="370" spans="1:1" x14ac:dyDescent="0.2">
      <c r="A370" s="138"/>
    </row>
    <row r="371" spans="1:1" x14ac:dyDescent="0.2">
      <c r="A371" s="138"/>
    </row>
    <row r="372" spans="1:1" x14ac:dyDescent="0.2">
      <c r="A372" s="138"/>
    </row>
    <row r="373" spans="1:1" x14ac:dyDescent="0.2">
      <c r="A373" s="138"/>
    </row>
    <row r="374" spans="1:1" x14ac:dyDescent="0.2">
      <c r="A374" s="138"/>
    </row>
    <row r="375" spans="1:1" x14ac:dyDescent="0.2">
      <c r="A375" s="138"/>
    </row>
    <row r="376" spans="1:1" x14ac:dyDescent="0.2">
      <c r="A376" s="138"/>
    </row>
    <row r="377" spans="1:1" x14ac:dyDescent="0.2">
      <c r="A377" s="138"/>
    </row>
    <row r="378" spans="1:1" x14ac:dyDescent="0.2">
      <c r="A378" s="138"/>
    </row>
    <row r="379" spans="1:1" x14ac:dyDescent="0.2">
      <c r="A379" s="138"/>
    </row>
    <row r="380" spans="1:1" x14ac:dyDescent="0.2">
      <c r="A380" s="138"/>
    </row>
    <row r="381" spans="1:1" x14ac:dyDescent="0.2">
      <c r="A381" s="138"/>
    </row>
    <row r="382" spans="1:1" x14ac:dyDescent="0.2">
      <c r="A382" s="138"/>
    </row>
    <row r="383" spans="1:1" x14ac:dyDescent="0.2">
      <c r="A383" s="138"/>
    </row>
    <row r="384" spans="1:1" x14ac:dyDescent="0.2">
      <c r="A384" s="138"/>
    </row>
    <row r="385" spans="1:1" x14ac:dyDescent="0.2">
      <c r="A385" s="138"/>
    </row>
    <row r="386" spans="1:1" x14ac:dyDescent="0.2">
      <c r="A386" s="138"/>
    </row>
    <row r="387" spans="1:1" x14ac:dyDescent="0.2">
      <c r="A387" s="138"/>
    </row>
    <row r="388" spans="1:1" x14ac:dyDescent="0.2">
      <c r="A388" s="138"/>
    </row>
    <row r="389" spans="1:1" x14ac:dyDescent="0.2">
      <c r="A389" s="138"/>
    </row>
    <row r="390" spans="1:1" x14ac:dyDescent="0.2">
      <c r="A390" s="138"/>
    </row>
    <row r="391" spans="1:1" x14ac:dyDescent="0.2">
      <c r="A391" s="138"/>
    </row>
    <row r="392" spans="1:1" x14ac:dyDescent="0.2">
      <c r="A392" s="138"/>
    </row>
    <row r="393" spans="1:1" x14ac:dyDescent="0.2">
      <c r="A393" s="138"/>
    </row>
    <row r="394" spans="1:1" x14ac:dyDescent="0.2">
      <c r="A394" s="138"/>
    </row>
    <row r="395" spans="1:1" x14ac:dyDescent="0.2">
      <c r="A395" s="138"/>
    </row>
    <row r="396" spans="1:1" x14ac:dyDescent="0.2">
      <c r="A396" s="138"/>
    </row>
  </sheetData>
  <mergeCells count="2">
    <mergeCell ref="A16:A17"/>
    <mergeCell ref="A19:I22"/>
  </mergeCells>
  <pageMargins left="0.7" right="0.7" top="0.75" bottom="0.75" header="0.3" footer="0.3"/>
  <pageSetup paperSize="9" orientation="portrait" horizontalDpi="4294967295" verticalDpi="4294967295"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9"/>
  <sheetViews>
    <sheetView workbookViewId="0">
      <pane xSplit="1" topLeftCell="B1" activePane="topRight" state="frozen"/>
      <selection activeCell="A10" sqref="A10"/>
      <selection pane="topRight" activeCell="E9" sqref="E9"/>
    </sheetView>
  </sheetViews>
  <sheetFormatPr defaultColWidth="9.85546875" defaultRowHeight="12.75" x14ac:dyDescent="0.2"/>
  <cols>
    <col min="1" max="1" width="47.28515625" style="32" customWidth="1"/>
    <col min="2" max="16384" width="9.85546875" style="31"/>
  </cols>
  <sheetData>
    <row r="1" spans="1:3" x14ac:dyDescent="0.2">
      <c r="A1" s="63" t="s">
        <v>61</v>
      </c>
    </row>
    <row r="2" spans="1:3" ht="24" x14ac:dyDescent="0.2">
      <c r="A2" s="182" t="s">
        <v>227</v>
      </c>
    </row>
    <row r="3" spans="1:3" x14ac:dyDescent="0.2">
      <c r="A3" s="168" t="s">
        <v>212</v>
      </c>
    </row>
    <row r="4" spans="1:3" s="155" customFormat="1" ht="21.75" customHeight="1" x14ac:dyDescent="0.2">
      <c r="A4" s="214" t="s">
        <v>62</v>
      </c>
      <c r="B4" s="116" t="e">
        <f>'Зарядись энергией гор FIT20'!B4</f>
        <v>#REF!</v>
      </c>
      <c r="C4" s="116" t="e">
        <f>'Зарядись энергией гор FIT20'!C4</f>
        <v>#REF!</v>
      </c>
    </row>
    <row r="5" spans="1:3" s="155" customFormat="1" ht="21.75" customHeight="1" x14ac:dyDescent="0.2">
      <c r="A5" s="215"/>
      <c r="B5" s="116" t="e">
        <f>'Зарядись энергией гор FIT20'!B5</f>
        <v>#REF!</v>
      </c>
      <c r="C5" s="116" t="e">
        <f>'Зарядись энергией гор FIT20'!C5</f>
        <v>#REF!</v>
      </c>
    </row>
    <row r="6" spans="1:3" s="155" customFormat="1" x14ac:dyDescent="0.2">
      <c r="A6" s="164" t="s">
        <v>63</v>
      </c>
      <c r="B6" s="116"/>
      <c r="C6" s="116"/>
    </row>
    <row r="7" spans="1:3" s="155" customFormat="1" x14ac:dyDescent="0.2">
      <c r="A7" s="164">
        <v>1</v>
      </c>
      <c r="B7" s="57" t="e">
        <f>'BAR BB| Open rates'!#REF!*0.9*0.87+25</f>
        <v>#REF!</v>
      </c>
      <c r="C7" s="57" t="e">
        <f>'BAR BB| Open rates'!#REF!*0.9*0.87+25</f>
        <v>#REF!</v>
      </c>
    </row>
    <row r="8" spans="1:3" s="155" customFormat="1" x14ac:dyDescent="0.2">
      <c r="A8" s="164">
        <v>2</v>
      </c>
      <c r="B8" s="57" t="e">
        <f>'BAR BB| Open rates'!#REF!*0.9*0.87+25</f>
        <v>#REF!</v>
      </c>
      <c r="C8" s="57" t="e">
        <f>'BAR BB| Open rates'!#REF!*0.9*0.87+25</f>
        <v>#REF!</v>
      </c>
    </row>
    <row r="9" spans="1:3" s="155" customFormat="1" x14ac:dyDescent="0.2">
      <c r="A9" s="164" t="s">
        <v>175</v>
      </c>
      <c r="B9" s="57"/>
      <c r="C9" s="57"/>
    </row>
    <row r="10" spans="1:3" s="155" customFormat="1" x14ac:dyDescent="0.2">
      <c r="A10" s="164">
        <v>1</v>
      </c>
      <c r="B10" s="57" t="e">
        <f>'BAR BB| Open rates'!#REF!*0.9*0.87+25</f>
        <v>#REF!</v>
      </c>
      <c r="C10" s="57" t="e">
        <f>'BAR BB| Open rates'!#REF!*0.9*0.87+25</f>
        <v>#REF!</v>
      </c>
    </row>
    <row r="11" spans="1:3" s="155" customFormat="1" x14ac:dyDescent="0.2">
      <c r="A11" s="164">
        <v>2</v>
      </c>
      <c r="B11" s="57" t="e">
        <f>'BAR BB| Open rates'!#REF!*0.9*0.87+25</f>
        <v>#REF!</v>
      </c>
      <c r="C11" s="57" t="e">
        <f>'BAR BB| Open rates'!#REF!*0.9*0.87+25</f>
        <v>#REF!</v>
      </c>
    </row>
    <row r="12" spans="1:3" s="155" customFormat="1" x14ac:dyDescent="0.2">
      <c r="A12" s="164" t="s">
        <v>176</v>
      </c>
      <c r="B12" s="57"/>
      <c r="C12" s="57"/>
    </row>
    <row r="13" spans="1:3" s="155" customFormat="1" x14ac:dyDescent="0.2">
      <c r="A13" s="164">
        <v>1</v>
      </c>
      <c r="B13" s="57" t="e">
        <f>'BAR BB| Open rates'!#REF!*0.9*0.87+25</f>
        <v>#REF!</v>
      </c>
      <c r="C13" s="57" t="e">
        <f>'BAR BB| Open rates'!#REF!*0.9*0.87+25</f>
        <v>#REF!</v>
      </c>
    </row>
    <row r="14" spans="1:3" s="155" customFormat="1" x14ac:dyDescent="0.2">
      <c r="A14" s="164">
        <v>2</v>
      </c>
      <c r="B14" s="57" t="e">
        <f>'BAR BB| Open rates'!#REF!*0.9*0.87+25</f>
        <v>#REF!</v>
      </c>
      <c r="C14" s="57" t="e">
        <f>'BAR BB| Open rates'!#REF!*0.9*0.87+25</f>
        <v>#REF!</v>
      </c>
    </row>
    <row r="15" spans="1:3" x14ac:dyDescent="0.2">
      <c r="A15" s="31"/>
    </row>
    <row r="16" spans="1:3" x14ac:dyDescent="0.2">
      <c r="A16" s="288" t="s">
        <v>172</v>
      </c>
    </row>
    <row r="17" spans="1:8" x14ac:dyDescent="0.2">
      <c r="A17" s="288"/>
    </row>
    <row r="18" spans="1:8" x14ac:dyDescent="0.2">
      <c r="A18" s="90"/>
    </row>
    <row r="19" spans="1:8" s="155" customFormat="1" ht="12.75" customHeight="1" x14ac:dyDescent="0.2">
      <c r="A19" s="303" t="s">
        <v>228</v>
      </c>
      <c r="B19" s="304"/>
      <c r="C19" s="304"/>
      <c r="D19" s="304"/>
      <c r="E19" s="304"/>
      <c r="F19" s="304"/>
      <c r="G19" s="304"/>
      <c r="H19" s="304"/>
    </row>
    <row r="20" spans="1:8" s="155" customFormat="1" ht="19.5" customHeight="1" x14ac:dyDescent="0.2">
      <c r="A20" s="303"/>
      <c r="B20" s="304"/>
      <c r="C20" s="304"/>
      <c r="D20" s="304"/>
      <c r="E20" s="304"/>
      <c r="F20" s="304"/>
      <c r="G20" s="304"/>
      <c r="H20" s="304"/>
    </row>
    <row r="21" spans="1:8" s="155" customFormat="1" ht="18" customHeight="1" x14ac:dyDescent="0.2">
      <c r="A21" s="303"/>
      <c r="B21" s="304"/>
      <c r="C21" s="304"/>
      <c r="D21" s="304"/>
      <c r="E21" s="304"/>
      <c r="F21" s="304"/>
      <c r="G21" s="304"/>
      <c r="H21" s="304"/>
    </row>
    <row r="22" spans="1:8" s="155" customFormat="1" ht="12.75" customHeight="1" x14ac:dyDescent="0.2">
      <c r="A22" s="303"/>
      <c r="B22" s="304"/>
      <c r="C22" s="304"/>
      <c r="D22" s="304"/>
      <c r="E22" s="304"/>
      <c r="F22" s="304"/>
      <c r="G22" s="304"/>
      <c r="H22" s="304"/>
    </row>
    <row r="23" spans="1:8" ht="12.75" customHeight="1" x14ac:dyDescent="0.2">
      <c r="A23" s="31"/>
    </row>
    <row r="24" spans="1:8" ht="12.75" customHeight="1" x14ac:dyDescent="0.2">
      <c r="A24" s="31"/>
    </row>
    <row r="25" spans="1:8" x14ac:dyDescent="0.2">
      <c r="A25" s="182" t="s">
        <v>83</v>
      </c>
    </row>
    <row r="26" spans="1:8" ht="24" x14ac:dyDescent="0.2">
      <c r="A26" s="158" t="s">
        <v>229</v>
      </c>
    </row>
    <row r="27" spans="1:8" ht="26.25" customHeight="1" x14ac:dyDescent="0.2">
      <c r="A27" s="158" t="s">
        <v>230</v>
      </c>
    </row>
    <row r="28" spans="1:8" x14ac:dyDescent="0.2">
      <c r="A28" s="33"/>
    </row>
    <row r="29" spans="1:8" x14ac:dyDescent="0.2">
      <c r="A29" s="178" t="s">
        <v>74</v>
      </c>
    </row>
    <row r="30" spans="1:8" x14ac:dyDescent="0.2">
      <c r="A30" s="183" t="s">
        <v>75</v>
      </c>
    </row>
    <row r="31" spans="1:8" ht="24" x14ac:dyDescent="0.2">
      <c r="A31" s="180" t="s">
        <v>76</v>
      </c>
    </row>
    <row r="32" spans="1:8" ht="24" x14ac:dyDescent="0.2">
      <c r="A32" s="180" t="s">
        <v>89</v>
      </c>
    </row>
    <row r="33" spans="1:1" x14ac:dyDescent="0.2">
      <c r="A33" s="180" t="s">
        <v>78</v>
      </c>
    </row>
    <row r="34" spans="1:1" ht="24" x14ac:dyDescent="0.2">
      <c r="A34" s="180" t="s">
        <v>79</v>
      </c>
    </row>
    <row r="35" spans="1:1" ht="24" x14ac:dyDescent="0.2">
      <c r="A35" s="180" t="s">
        <v>187</v>
      </c>
    </row>
    <row r="36" spans="1:1" x14ac:dyDescent="0.2">
      <c r="A36" s="180" t="s">
        <v>105</v>
      </c>
    </row>
    <row r="37" spans="1:1" ht="24" x14ac:dyDescent="0.2">
      <c r="A37" s="180" t="s">
        <v>208</v>
      </c>
    </row>
    <row r="38" spans="1:1" ht="72" customHeight="1" x14ac:dyDescent="0.2">
      <c r="A38" s="216" t="s">
        <v>101</v>
      </c>
    </row>
    <row r="39" spans="1:1" x14ac:dyDescent="0.2">
      <c r="A39" s="69"/>
    </row>
    <row r="40" spans="1:1" ht="36" x14ac:dyDescent="0.2">
      <c r="A40" s="219" t="s">
        <v>209</v>
      </c>
    </row>
    <row r="41" spans="1:1" s="155" customFormat="1" ht="27.75" customHeight="1" x14ac:dyDescent="0.2">
      <c r="A41" s="217" t="s">
        <v>231</v>
      </c>
    </row>
    <row r="42" spans="1:1" x14ac:dyDescent="0.2">
      <c r="A42" s="6"/>
    </row>
    <row r="43" spans="1:1" x14ac:dyDescent="0.2">
      <c r="A43" s="175" t="s">
        <v>81</v>
      </c>
    </row>
    <row r="44" spans="1:1" ht="36" x14ac:dyDescent="0.2">
      <c r="A44" s="181" t="s">
        <v>102</v>
      </c>
    </row>
    <row r="45" spans="1:1" ht="36" x14ac:dyDescent="0.2">
      <c r="A45" s="181" t="s">
        <v>104</v>
      </c>
    </row>
    <row r="46" spans="1:1" x14ac:dyDescent="0.2">
      <c r="A46" s="169"/>
    </row>
    <row r="47" spans="1:1" ht="26.25" x14ac:dyDescent="0.2">
      <c r="A47" s="178" t="s">
        <v>232</v>
      </c>
    </row>
    <row r="48" spans="1:1" s="155" customFormat="1" x14ac:dyDescent="0.2">
      <c r="A48" s="171"/>
    </row>
    <row r="49" spans="1:1" s="155" customFormat="1" ht="24" x14ac:dyDescent="0.2">
      <c r="A49" s="220" t="s">
        <v>233</v>
      </c>
    </row>
    <row r="50" spans="1:1" s="155" customFormat="1" x14ac:dyDescent="0.2">
      <c r="A50" s="218" t="s">
        <v>234</v>
      </c>
    </row>
    <row r="51" spans="1:1" s="155" customFormat="1" ht="12.75" customHeight="1" x14ac:dyDescent="0.2">
      <c r="A51" s="218"/>
    </row>
    <row r="52" spans="1:1" s="155" customFormat="1" x14ac:dyDescent="0.2">
      <c r="A52" s="220" t="s">
        <v>235</v>
      </c>
    </row>
    <row r="53" spans="1:1" s="155" customFormat="1" x14ac:dyDescent="0.2">
      <c r="A53" s="218" t="s">
        <v>214</v>
      </c>
    </row>
    <row r="54" spans="1:1" s="155" customFormat="1" ht="12.75" customHeight="1" x14ac:dyDescent="0.2">
      <c r="A54" s="181"/>
    </row>
    <row r="55" spans="1:1" s="155" customFormat="1" x14ac:dyDescent="0.2">
      <c r="A55" s="220" t="s">
        <v>236</v>
      </c>
    </row>
    <row r="56" spans="1:1" s="155" customFormat="1" ht="17.25" customHeight="1" x14ac:dyDescent="0.2">
      <c r="A56" s="218" t="s">
        <v>237</v>
      </c>
    </row>
    <row r="57" spans="1:1" s="155" customFormat="1" ht="12" customHeight="1" x14ac:dyDescent="0.2">
      <c r="A57" s="181"/>
    </row>
    <row r="58" spans="1:1" s="155" customFormat="1" x14ac:dyDescent="0.2">
      <c r="A58" s="220" t="s">
        <v>238</v>
      </c>
    </row>
    <row r="59" spans="1:1" s="155" customFormat="1" x14ac:dyDescent="0.2">
      <c r="A59" s="221" t="s">
        <v>239</v>
      </c>
    </row>
    <row r="60" spans="1:1" s="155" customFormat="1" ht="13.5" customHeight="1" x14ac:dyDescent="0.2">
      <c r="A60" s="181"/>
    </row>
    <row r="61" spans="1:1" s="155" customFormat="1" ht="24" x14ac:dyDescent="0.2">
      <c r="A61" s="220" t="s">
        <v>240</v>
      </c>
    </row>
    <row r="62" spans="1:1" s="155" customFormat="1" x14ac:dyDescent="0.2">
      <c r="A62" s="221" t="s">
        <v>241</v>
      </c>
    </row>
    <row r="63" spans="1:1" s="155" customFormat="1" ht="13.5" customHeight="1" x14ac:dyDescent="0.2">
      <c r="A63" s="181"/>
    </row>
    <row r="64" spans="1:1" s="155" customFormat="1" x14ac:dyDescent="0.2">
      <c r="A64" s="220" t="s">
        <v>242</v>
      </c>
    </row>
    <row r="65" spans="1:1" s="155" customFormat="1" x14ac:dyDescent="0.2">
      <c r="A65" s="221" t="s">
        <v>243</v>
      </c>
    </row>
    <row r="66" spans="1:1" s="155" customFormat="1" ht="12.75" customHeight="1" x14ac:dyDescent="0.2">
      <c r="A66" s="181"/>
    </row>
    <row r="67" spans="1:1" s="155" customFormat="1" x14ac:dyDescent="0.2">
      <c r="A67" s="220" t="s">
        <v>244</v>
      </c>
    </row>
    <row r="68" spans="1:1" s="155" customFormat="1" x14ac:dyDescent="0.2">
      <c r="A68" s="218" t="s">
        <v>245</v>
      </c>
    </row>
    <row r="69" spans="1:1" s="155" customFormat="1" ht="13.5" customHeight="1" x14ac:dyDescent="0.2">
      <c r="A69" s="181"/>
    </row>
    <row r="70" spans="1:1" s="155" customFormat="1" x14ac:dyDescent="0.2">
      <c r="A70" s="220" t="s">
        <v>246</v>
      </c>
    </row>
    <row r="71" spans="1:1" s="155" customFormat="1" x14ac:dyDescent="0.2">
      <c r="A71" s="218" t="s">
        <v>247</v>
      </c>
    </row>
    <row r="72" spans="1:1" s="155" customFormat="1" x14ac:dyDescent="0.2">
      <c r="A72" s="181"/>
    </row>
    <row r="73" spans="1:1" s="155" customFormat="1" ht="20.25" customHeight="1" x14ac:dyDescent="0.2">
      <c r="A73" s="220" t="s">
        <v>248</v>
      </c>
    </row>
    <row r="74" spans="1:1" s="155" customFormat="1" x14ac:dyDescent="0.2">
      <c r="A74" s="218" t="s">
        <v>216</v>
      </c>
    </row>
    <row r="75" spans="1:1" s="155" customFormat="1" x14ac:dyDescent="0.2">
      <c r="A75" s="181"/>
    </row>
    <row r="76" spans="1:1" s="155" customFormat="1" x14ac:dyDescent="0.2">
      <c r="A76" s="220" t="s">
        <v>249</v>
      </c>
    </row>
    <row r="77" spans="1:1" s="155" customFormat="1" x14ac:dyDescent="0.2">
      <c r="A77" s="218" t="s">
        <v>250</v>
      </c>
    </row>
    <row r="78" spans="1:1" s="155" customFormat="1" x14ac:dyDescent="0.2">
      <c r="A78" s="218"/>
    </row>
    <row r="79" spans="1:1" s="155" customFormat="1" x14ac:dyDescent="0.2">
      <c r="A79" s="181"/>
    </row>
    <row r="80" spans="1:1" s="155" customFormat="1" ht="24" x14ac:dyDescent="0.2">
      <c r="A80" s="227" t="s">
        <v>251</v>
      </c>
    </row>
    <row r="81" spans="1:1" s="155" customFormat="1" x14ac:dyDescent="0.2"/>
    <row r="82" spans="1:1" s="155" customFormat="1" x14ac:dyDescent="0.2">
      <c r="A82" s="220" t="s">
        <v>252</v>
      </c>
    </row>
    <row r="83" spans="1:1" s="155" customFormat="1" x14ac:dyDescent="0.2">
      <c r="A83" s="218" t="s">
        <v>253</v>
      </c>
    </row>
    <row r="84" spans="1:1" s="155" customFormat="1" x14ac:dyDescent="0.2">
      <c r="A84" s="218"/>
    </row>
    <row r="85" spans="1:1" s="155" customFormat="1" x14ac:dyDescent="0.2">
      <c r="A85" s="220" t="s">
        <v>254</v>
      </c>
    </row>
    <row r="86" spans="1:1" s="155" customFormat="1" x14ac:dyDescent="0.2">
      <c r="A86" s="218" t="s">
        <v>215</v>
      </c>
    </row>
    <row r="87" spans="1:1" s="155" customFormat="1" x14ac:dyDescent="0.2">
      <c r="A87" s="181"/>
    </row>
    <row r="88" spans="1:1" s="155" customFormat="1" x14ac:dyDescent="0.2">
      <c r="A88" s="220" t="s">
        <v>255</v>
      </c>
    </row>
    <row r="89" spans="1:1" s="155" customFormat="1" x14ac:dyDescent="0.2">
      <c r="A89" s="218" t="s">
        <v>256</v>
      </c>
    </row>
    <row r="90" spans="1:1" s="155" customFormat="1" x14ac:dyDescent="0.2">
      <c r="A90" s="181"/>
    </row>
    <row r="91" spans="1:1" s="155" customFormat="1" x14ac:dyDescent="0.2">
      <c r="A91" s="220" t="s">
        <v>257</v>
      </c>
    </row>
    <row r="92" spans="1:1" s="155" customFormat="1" x14ac:dyDescent="0.2">
      <c r="A92" s="218" t="s">
        <v>258</v>
      </c>
    </row>
    <row r="93" spans="1:1" s="155" customFormat="1" x14ac:dyDescent="0.2">
      <c r="A93" s="181"/>
    </row>
    <row r="94" spans="1:1" s="155" customFormat="1" ht="30" customHeight="1" x14ac:dyDescent="0.2">
      <c r="A94" s="220" t="s">
        <v>259</v>
      </c>
    </row>
    <row r="95" spans="1:1" s="155" customFormat="1" x14ac:dyDescent="0.2">
      <c r="A95" s="218" t="s">
        <v>260</v>
      </c>
    </row>
    <row r="96" spans="1:1" s="155" customFormat="1" x14ac:dyDescent="0.2">
      <c r="A96" s="181"/>
    </row>
    <row r="97" spans="1:1" s="155" customFormat="1" x14ac:dyDescent="0.2">
      <c r="A97" s="220" t="s">
        <v>261</v>
      </c>
    </row>
    <row r="98" spans="1:1" s="155" customFormat="1" x14ac:dyDescent="0.2">
      <c r="A98" s="218" t="s">
        <v>262</v>
      </c>
    </row>
    <row r="99" spans="1:1" s="155" customFormat="1" x14ac:dyDescent="0.2">
      <c r="A99" s="181"/>
    </row>
    <row r="100" spans="1:1" s="155" customFormat="1" x14ac:dyDescent="0.2">
      <c r="A100" s="220" t="s">
        <v>263</v>
      </c>
    </row>
    <row r="101" spans="1:1" s="155" customFormat="1" x14ac:dyDescent="0.2">
      <c r="A101" s="218" t="s">
        <v>264</v>
      </c>
    </row>
    <row r="102" spans="1:1" s="155" customFormat="1" x14ac:dyDescent="0.2">
      <c r="A102" s="181"/>
    </row>
    <row r="103" spans="1:1" s="155" customFormat="1" x14ac:dyDescent="0.2">
      <c r="A103" s="220" t="s">
        <v>268</v>
      </c>
    </row>
    <row r="104" spans="1:1" s="155" customFormat="1" x14ac:dyDescent="0.2">
      <c r="A104" s="218" t="s">
        <v>215</v>
      </c>
    </row>
    <row r="105" spans="1:1" s="155" customFormat="1" x14ac:dyDescent="0.2">
      <c r="A105" s="181"/>
    </row>
    <row r="106" spans="1:1" s="155" customFormat="1" x14ac:dyDescent="0.2">
      <c r="A106" s="220" t="s">
        <v>265</v>
      </c>
    </row>
    <row r="107" spans="1:1" s="155" customFormat="1" x14ac:dyDescent="0.2">
      <c r="A107" s="218" t="s">
        <v>217</v>
      </c>
    </row>
    <row r="108" spans="1:1" s="155" customFormat="1" x14ac:dyDescent="0.2">
      <c r="A108" s="181"/>
    </row>
    <row r="109" spans="1:1" s="155" customFormat="1" x14ac:dyDescent="0.2">
      <c r="A109" s="220" t="s">
        <v>266</v>
      </c>
    </row>
    <row r="110" spans="1:1" s="155" customFormat="1" x14ac:dyDescent="0.2">
      <c r="A110" s="218" t="s">
        <v>267</v>
      </c>
    </row>
    <row r="111" spans="1:1" s="155" customFormat="1" x14ac:dyDescent="0.2">
      <c r="A111" s="171"/>
    </row>
    <row r="112" spans="1:1" s="155" customFormat="1" x14ac:dyDescent="0.2">
      <c r="A112" s="171"/>
    </row>
    <row r="113" spans="1:1" s="155" customFormat="1" x14ac:dyDescent="0.2">
      <c r="A113" s="171"/>
    </row>
    <row r="114" spans="1:1" s="155" customFormat="1" x14ac:dyDescent="0.2">
      <c r="A114" s="171"/>
    </row>
    <row r="115" spans="1:1" s="155" customFormat="1" x14ac:dyDescent="0.2">
      <c r="A115" s="171"/>
    </row>
    <row r="116" spans="1:1" s="155" customFormat="1" x14ac:dyDescent="0.2">
      <c r="A116" s="171"/>
    </row>
    <row r="117" spans="1:1" s="155" customFormat="1" x14ac:dyDescent="0.2">
      <c r="A117" s="171"/>
    </row>
    <row r="118" spans="1:1" s="155" customFormat="1" x14ac:dyDescent="0.2">
      <c r="A118" s="171"/>
    </row>
    <row r="119" spans="1:1" s="155" customFormat="1" x14ac:dyDescent="0.2">
      <c r="A119" s="171"/>
    </row>
    <row r="120" spans="1:1" s="155" customFormat="1" x14ac:dyDescent="0.2">
      <c r="A120" s="171"/>
    </row>
    <row r="121" spans="1:1" s="155" customFormat="1" x14ac:dyDescent="0.2">
      <c r="A121" s="171"/>
    </row>
    <row r="122" spans="1:1" s="155" customFormat="1" x14ac:dyDescent="0.2">
      <c r="A122" s="171"/>
    </row>
    <row r="123" spans="1:1" s="155" customFormat="1" x14ac:dyDescent="0.2">
      <c r="A123" s="171"/>
    </row>
    <row r="124" spans="1:1" s="155" customFormat="1" x14ac:dyDescent="0.2">
      <c r="A124" s="171"/>
    </row>
    <row r="125" spans="1:1" s="155" customFormat="1" x14ac:dyDescent="0.2">
      <c r="A125" s="171"/>
    </row>
    <row r="126" spans="1:1" s="155" customFormat="1" x14ac:dyDescent="0.2">
      <c r="A126" s="171"/>
    </row>
    <row r="127" spans="1:1" s="155" customFormat="1" x14ac:dyDescent="0.2">
      <c r="A127" s="171"/>
    </row>
    <row r="128" spans="1:1" s="155" customFormat="1" x14ac:dyDescent="0.2">
      <c r="A128" s="171"/>
    </row>
    <row r="129" spans="1:1" s="155" customFormat="1" x14ac:dyDescent="0.2">
      <c r="A129" s="171"/>
    </row>
    <row r="130" spans="1:1" s="155" customFormat="1" x14ac:dyDescent="0.2">
      <c r="A130" s="171"/>
    </row>
    <row r="131" spans="1:1" s="155" customFormat="1" x14ac:dyDescent="0.2">
      <c r="A131" s="171"/>
    </row>
    <row r="132" spans="1:1" s="155" customFormat="1" x14ac:dyDescent="0.2">
      <c r="A132" s="171"/>
    </row>
    <row r="133" spans="1:1" s="155" customFormat="1" x14ac:dyDescent="0.2">
      <c r="A133" s="171"/>
    </row>
    <row r="134" spans="1:1" s="155" customFormat="1" x14ac:dyDescent="0.2">
      <c r="A134" s="171"/>
    </row>
    <row r="135" spans="1:1" s="155" customFormat="1" x14ac:dyDescent="0.2">
      <c r="A135" s="171"/>
    </row>
    <row r="136" spans="1:1" s="155" customFormat="1" x14ac:dyDescent="0.2">
      <c r="A136" s="171"/>
    </row>
    <row r="137" spans="1:1" s="155" customFormat="1" x14ac:dyDescent="0.2">
      <c r="A137" s="171"/>
    </row>
    <row r="138" spans="1:1" s="155" customFormat="1" x14ac:dyDescent="0.2">
      <c r="A138" s="171"/>
    </row>
    <row r="139" spans="1:1" s="155" customFormat="1" x14ac:dyDescent="0.2">
      <c r="A139" s="171"/>
    </row>
    <row r="140" spans="1:1" s="155" customFormat="1" x14ac:dyDescent="0.2">
      <c r="A140" s="171"/>
    </row>
    <row r="141" spans="1:1" s="155" customFormat="1" x14ac:dyDescent="0.2">
      <c r="A141" s="171"/>
    </row>
    <row r="142" spans="1:1" s="155" customFormat="1" x14ac:dyDescent="0.2">
      <c r="A142" s="171"/>
    </row>
    <row r="143" spans="1:1" s="155" customFormat="1" x14ac:dyDescent="0.2">
      <c r="A143" s="171"/>
    </row>
    <row r="144" spans="1:1" s="155" customFormat="1" x14ac:dyDescent="0.2">
      <c r="A144" s="171"/>
    </row>
    <row r="145" spans="1:1" s="155" customFormat="1" x14ac:dyDescent="0.2">
      <c r="A145" s="171"/>
    </row>
    <row r="146" spans="1:1" s="155" customFormat="1" x14ac:dyDescent="0.2">
      <c r="A146" s="171"/>
    </row>
    <row r="147" spans="1:1" s="155" customFormat="1" x14ac:dyDescent="0.2">
      <c r="A147" s="171"/>
    </row>
    <row r="148" spans="1:1" s="155" customFormat="1" x14ac:dyDescent="0.2">
      <c r="A148" s="171"/>
    </row>
    <row r="149" spans="1:1" s="155" customFormat="1" x14ac:dyDescent="0.2">
      <c r="A149" s="171"/>
    </row>
    <row r="150" spans="1:1" s="155" customFormat="1" x14ac:dyDescent="0.2">
      <c r="A150" s="171"/>
    </row>
    <row r="151" spans="1:1" s="155" customFormat="1" x14ac:dyDescent="0.2">
      <c r="A151" s="171"/>
    </row>
    <row r="152" spans="1:1" s="155" customFormat="1" x14ac:dyDescent="0.2">
      <c r="A152" s="171"/>
    </row>
    <row r="153" spans="1:1" s="155" customFormat="1" x14ac:dyDescent="0.2">
      <c r="A153" s="171"/>
    </row>
    <row r="154" spans="1:1" s="155" customFormat="1" x14ac:dyDescent="0.2">
      <c r="A154" s="171"/>
    </row>
    <row r="155" spans="1:1" s="155" customFormat="1" x14ac:dyDescent="0.2">
      <c r="A155" s="171"/>
    </row>
    <row r="156" spans="1:1" s="155" customFormat="1" x14ac:dyDescent="0.2">
      <c r="A156" s="171"/>
    </row>
    <row r="157" spans="1:1" s="155" customFormat="1" x14ac:dyDescent="0.2">
      <c r="A157" s="171"/>
    </row>
    <row r="158" spans="1:1" s="155" customFormat="1" x14ac:dyDescent="0.2">
      <c r="A158" s="171"/>
    </row>
    <row r="159" spans="1:1" s="155" customFormat="1" x14ac:dyDescent="0.2">
      <c r="A159" s="171"/>
    </row>
    <row r="160" spans="1:1" s="155" customFormat="1" x14ac:dyDescent="0.2">
      <c r="A160" s="171"/>
    </row>
    <row r="161" spans="1:1" s="155" customFormat="1" x14ac:dyDescent="0.2">
      <c r="A161" s="171"/>
    </row>
    <row r="162" spans="1:1" x14ac:dyDescent="0.2">
      <c r="A162" s="138"/>
    </row>
    <row r="163" spans="1:1" x14ac:dyDescent="0.2">
      <c r="A163" s="138"/>
    </row>
    <row r="164" spans="1:1" x14ac:dyDescent="0.2">
      <c r="A164" s="138"/>
    </row>
    <row r="165" spans="1:1" x14ac:dyDescent="0.2">
      <c r="A165" s="138"/>
    </row>
    <row r="166" spans="1:1" x14ac:dyDescent="0.2">
      <c r="A166" s="138"/>
    </row>
    <row r="167" spans="1:1" x14ac:dyDescent="0.2">
      <c r="A167" s="138"/>
    </row>
    <row r="168" spans="1:1" x14ac:dyDescent="0.2">
      <c r="A168" s="138"/>
    </row>
    <row r="169" spans="1:1" x14ac:dyDescent="0.2">
      <c r="A169" s="138"/>
    </row>
  </sheetData>
  <mergeCells count="2">
    <mergeCell ref="A16:A17"/>
    <mergeCell ref="A19:H22"/>
  </mergeCells>
  <pageMargins left="0.7" right="0.7" top="0.75" bottom="0.75" header="0.3" footer="0.3"/>
  <pageSetup paperSize="9" orientation="portrait" horizontalDpi="4294967295" verticalDpi="4294967295"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9"/>
  <sheetViews>
    <sheetView workbookViewId="0">
      <pane xSplit="1" topLeftCell="B1" activePane="topRight" state="frozen"/>
      <selection activeCell="A10" sqref="A10"/>
      <selection pane="topRight" activeCell="E12" sqref="E12"/>
    </sheetView>
  </sheetViews>
  <sheetFormatPr defaultColWidth="9.7109375" defaultRowHeight="12.75" x14ac:dyDescent="0.2"/>
  <cols>
    <col min="1" max="1" width="46.28515625" style="32" customWidth="1"/>
    <col min="2" max="16384" width="9.7109375" style="31"/>
  </cols>
  <sheetData>
    <row r="1" spans="1:3" x14ac:dyDescent="0.2">
      <c r="A1" s="63" t="s">
        <v>61</v>
      </c>
    </row>
    <row r="2" spans="1:3" ht="24" x14ac:dyDescent="0.2">
      <c r="A2" s="182" t="s">
        <v>227</v>
      </c>
    </row>
    <row r="3" spans="1:3" x14ac:dyDescent="0.2">
      <c r="A3" s="168" t="s">
        <v>173</v>
      </c>
    </row>
    <row r="4" spans="1:3" s="155" customFormat="1" ht="21.75" customHeight="1" x14ac:dyDescent="0.2">
      <c r="A4" s="214" t="s">
        <v>62</v>
      </c>
      <c r="B4" s="116" t="e">
        <f>'Зарядись энергией гор FIT20'!B4</f>
        <v>#REF!</v>
      </c>
      <c r="C4" s="116" t="e">
        <f>'Зарядись энергией гор FIT20'!C4</f>
        <v>#REF!</v>
      </c>
    </row>
    <row r="5" spans="1:3" s="155" customFormat="1" ht="21.75" customHeight="1" x14ac:dyDescent="0.2">
      <c r="A5" s="215"/>
      <c r="B5" s="116" t="e">
        <f>'Зарядись энергией гор FIT20'!B5</f>
        <v>#REF!</v>
      </c>
      <c r="C5" s="116" t="e">
        <f>'Зарядись энергией гор FIT20'!C5</f>
        <v>#REF!</v>
      </c>
    </row>
    <row r="6" spans="1:3" s="155" customFormat="1" x14ac:dyDescent="0.2">
      <c r="A6" s="164" t="s">
        <v>63</v>
      </c>
      <c r="B6" s="167"/>
      <c r="C6" s="167"/>
    </row>
    <row r="7" spans="1:3" s="155" customFormat="1" x14ac:dyDescent="0.2">
      <c r="A7" s="164">
        <v>1</v>
      </c>
      <c r="B7" s="57" t="e">
        <f>'BAR BB| Open rates'!#REF!*0.9*0.9</f>
        <v>#REF!</v>
      </c>
      <c r="C7" s="57" t="e">
        <f>'BAR BB| Open rates'!#REF!*0.9*0.9</f>
        <v>#REF!</v>
      </c>
    </row>
    <row r="8" spans="1:3" s="155" customFormat="1" x14ac:dyDescent="0.2">
      <c r="A8" s="164">
        <v>2</v>
      </c>
      <c r="B8" s="57" t="e">
        <f>'BAR BB| Open rates'!#REF!*0.9*0.9</f>
        <v>#REF!</v>
      </c>
      <c r="C8" s="57" t="e">
        <f>'BAR BB| Open rates'!#REF!*0.9*0.9</f>
        <v>#REF!</v>
      </c>
    </row>
    <row r="9" spans="1:3" s="155" customFormat="1" x14ac:dyDescent="0.2">
      <c r="A9" s="164" t="s">
        <v>175</v>
      </c>
      <c r="B9" s="57"/>
      <c r="C9" s="57"/>
    </row>
    <row r="10" spans="1:3" s="155" customFormat="1" x14ac:dyDescent="0.2">
      <c r="A10" s="164">
        <v>1</v>
      </c>
      <c r="B10" s="57" t="e">
        <f>'BAR BB| Open rates'!#REF!*0.9*0.9</f>
        <v>#REF!</v>
      </c>
      <c r="C10" s="57" t="e">
        <f>'BAR BB| Open rates'!#REF!*0.9*0.9</f>
        <v>#REF!</v>
      </c>
    </row>
    <row r="11" spans="1:3" s="155" customFormat="1" x14ac:dyDescent="0.2">
      <c r="A11" s="164">
        <v>2</v>
      </c>
      <c r="B11" s="57" t="e">
        <f>'BAR BB| Open rates'!#REF!*0.9*0.9</f>
        <v>#REF!</v>
      </c>
      <c r="C11" s="57" t="e">
        <f>'BAR BB| Open rates'!#REF!*0.9*0.9</f>
        <v>#REF!</v>
      </c>
    </row>
    <row r="12" spans="1:3" s="155" customFormat="1" x14ac:dyDescent="0.2">
      <c r="A12" s="164" t="s">
        <v>176</v>
      </c>
      <c r="B12" s="57"/>
      <c r="C12" s="57"/>
    </row>
    <row r="13" spans="1:3" s="155" customFormat="1" x14ac:dyDescent="0.2">
      <c r="A13" s="164">
        <v>1</v>
      </c>
      <c r="B13" s="57" t="e">
        <f>'BAR BB| Open rates'!#REF!*0.9*0.9</f>
        <v>#REF!</v>
      </c>
      <c r="C13" s="57" t="e">
        <f>'BAR BB| Open rates'!#REF!*0.9*0.9</f>
        <v>#REF!</v>
      </c>
    </row>
    <row r="14" spans="1:3" s="155" customFormat="1" x14ac:dyDescent="0.2">
      <c r="A14" s="164">
        <v>2</v>
      </c>
      <c r="B14" s="57" t="e">
        <f>'BAR BB| Open rates'!#REF!*0.9*0.9</f>
        <v>#REF!</v>
      </c>
      <c r="C14" s="57" t="e">
        <f>'BAR BB| Open rates'!#REF!*0.9*0.9</f>
        <v>#REF!</v>
      </c>
    </row>
    <row r="15" spans="1:3" x14ac:dyDescent="0.2">
      <c r="A15" s="90"/>
    </row>
    <row r="16" spans="1:3" x14ac:dyDescent="0.2">
      <c r="A16" s="288" t="s">
        <v>172</v>
      </c>
    </row>
    <row r="17" spans="1:8" x14ac:dyDescent="0.2">
      <c r="A17" s="288"/>
    </row>
    <row r="18" spans="1:8" x14ac:dyDescent="0.2">
      <c r="A18" s="90"/>
    </row>
    <row r="19" spans="1:8" s="155" customFormat="1" ht="12.75" customHeight="1" x14ac:dyDescent="0.2">
      <c r="A19" s="303" t="s">
        <v>228</v>
      </c>
      <c r="B19" s="304"/>
      <c r="C19" s="304"/>
      <c r="D19" s="304"/>
      <c r="E19" s="304"/>
      <c r="F19" s="304"/>
      <c r="G19" s="304"/>
      <c r="H19" s="304"/>
    </row>
    <row r="20" spans="1:8" s="155" customFormat="1" ht="19.5" customHeight="1" x14ac:dyDescent="0.2">
      <c r="A20" s="303"/>
      <c r="B20" s="304"/>
      <c r="C20" s="304"/>
      <c r="D20" s="304"/>
      <c r="E20" s="304"/>
      <c r="F20" s="304"/>
      <c r="G20" s="304"/>
      <c r="H20" s="304"/>
    </row>
    <row r="21" spans="1:8" s="155" customFormat="1" ht="18" customHeight="1" x14ac:dyDescent="0.2">
      <c r="A21" s="303"/>
      <c r="B21" s="304"/>
      <c r="C21" s="304"/>
      <c r="D21" s="304"/>
      <c r="E21" s="304"/>
      <c r="F21" s="304"/>
      <c r="G21" s="304"/>
      <c r="H21" s="304"/>
    </row>
    <row r="22" spans="1:8" s="155" customFormat="1" ht="12.75" customHeight="1" x14ac:dyDescent="0.2">
      <c r="A22" s="303"/>
      <c r="B22" s="304"/>
      <c r="C22" s="304"/>
      <c r="D22" s="304"/>
      <c r="E22" s="304"/>
      <c r="F22" s="304"/>
      <c r="G22" s="304"/>
      <c r="H22" s="304"/>
    </row>
    <row r="23" spans="1:8" ht="12.75" customHeight="1" x14ac:dyDescent="0.2">
      <c r="A23" s="31"/>
    </row>
    <row r="24" spans="1:8" x14ac:dyDescent="0.2">
      <c r="A24" s="182" t="s">
        <v>83</v>
      </c>
    </row>
    <row r="25" spans="1:8" ht="24" x14ac:dyDescent="0.2">
      <c r="A25" s="158" t="s">
        <v>229</v>
      </c>
    </row>
    <row r="26" spans="1:8" ht="26.25" customHeight="1" x14ac:dyDescent="0.2">
      <c r="A26" s="158" t="s">
        <v>230</v>
      </c>
    </row>
    <row r="27" spans="1:8" x14ac:dyDescent="0.2">
      <c r="A27" s="33"/>
    </row>
    <row r="28" spans="1:8" x14ac:dyDescent="0.2">
      <c r="A28" s="178" t="s">
        <v>74</v>
      </c>
    </row>
    <row r="29" spans="1:8" x14ac:dyDescent="0.2">
      <c r="A29" s="183" t="s">
        <v>75</v>
      </c>
    </row>
    <row r="30" spans="1:8" ht="24" x14ac:dyDescent="0.2">
      <c r="A30" s="180" t="s">
        <v>76</v>
      </c>
    </row>
    <row r="31" spans="1:8" ht="24" x14ac:dyDescent="0.2">
      <c r="A31" s="180" t="s">
        <v>89</v>
      </c>
    </row>
    <row r="32" spans="1:8" x14ac:dyDescent="0.2">
      <c r="A32" s="180" t="s">
        <v>78</v>
      </c>
    </row>
    <row r="33" spans="1:1" ht="24" x14ac:dyDescent="0.2">
      <c r="A33" s="180" t="s">
        <v>79</v>
      </c>
    </row>
    <row r="34" spans="1:1" ht="24" x14ac:dyDescent="0.2">
      <c r="A34" s="180" t="s">
        <v>187</v>
      </c>
    </row>
    <row r="35" spans="1:1" x14ac:dyDescent="0.2">
      <c r="A35" s="180" t="s">
        <v>105</v>
      </c>
    </row>
    <row r="36" spans="1:1" ht="24" x14ac:dyDescent="0.2">
      <c r="A36" s="180" t="s">
        <v>208</v>
      </c>
    </row>
    <row r="37" spans="1:1" ht="72" customHeight="1" x14ac:dyDescent="0.2">
      <c r="A37" s="216" t="s">
        <v>101</v>
      </c>
    </row>
    <row r="38" spans="1:1" x14ac:dyDescent="0.2">
      <c r="A38" s="69"/>
    </row>
    <row r="39" spans="1:1" ht="36" x14ac:dyDescent="0.2">
      <c r="A39" s="219" t="s">
        <v>209</v>
      </c>
    </row>
    <row r="40" spans="1:1" s="155" customFormat="1" ht="27.75" customHeight="1" x14ac:dyDescent="0.2">
      <c r="A40" s="217" t="s">
        <v>231</v>
      </c>
    </row>
    <row r="41" spans="1:1" x14ac:dyDescent="0.2">
      <c r="A41" s="6"/>
    </row>
    <row r="42" spans="1:1" x14ac:dyDescent="0.2">
      <c r="A42" s="175" t="s">
        <v>81</v>
      </c>
    </row>
    <row r="43" spans="1:1" ht="36" x14ac:dyDescent="0.2">
      <c r="A43" s="181" t="s">
        <v>102</v>
      </c>
    </row>
    <row r="44" spans="1:1" ht="36" x14ac:dyDescent="0.2">
      <c r="A44" s="181" t="s">
        <v>104</v>
      </c>
    </row>
    <row r="45" spans="1:1" x14ac:dyDescent="0.2">
      <c r="A45" s="169"/>
    </row>
    <row r="46" spans="1:1" ht="26.25" x14ac:dyDescent="0.2">
      <c r="A46" s="178" t="s">
        <v>232</v>
      </c>
    </row>
    <row r="47" spans="1:1" s="155" customFormat="1" x14ac:dyDescent="0.2">
      <c r="A47" s="171"/>
    </row>
    <row r="48" spans="1:1" s="155" customFormat="1" ht="24" x14ac:dyDescent="0.2">
      <c r="A48" s="220" t="s">
        <v>233</v>
      </c>
    </row>
    <row r="49" spans="1:1" s="155" customFormat="1" x14ac:dyDescent="0.2">
      <c r="A49" s="218" t="s">
        <v>234</v>
      </c>
    </row>
    <row r="50" spans="1:1" s="155" customFormat="1" ht="12.75" customHeight="1" x14ac:dyDescent="0.2">
      <c r="A50" s="218"/>
    </row>
    <row r="51" spans="1:1" s="155" customFormat="1" x14ac:dyDescent="0.2">
      <c r="A51" s="220" t="s">
        <v>235</v>
      </c>
    </row>
    <row r="52" spans="1:1" s="155" customFormat="1" x14ac:dyDescent="0.2">
      <c r="A52" s="218" t="s">
        <v>214</v>
      </c>
    </row>
    <row r="53" spans="1:1" s="155" customFormat="1" ht="12.75" customHeight="1" x14ac:dyDescent="0.2">
      <c r="A53" s="181"/>
    </row>
    <row r="54" spans="1:1" s="155" customFormat="1" x14ac:dyDescent="0.2">
      <c r="A54" s="220" t="s">
        <v>236</v>
      </c>
    </row>
    <row r="55" spans="1:1" s="155" customFormat="1" ht="17.25" customHeight="1" x14ac:dyDescent="0.2">
      <c r="A55" s="218" t="s">
        <v>237</v>
      </c>
    </row>
    <row r="56" spans="1:1" s="155" customFormat="1" ht="12" customHeight="1" x14ac:dyDescent="0.2">
      <c r="A56" s="181"/>
    </row>
    <row r="57" spans="1:1" s="155" customFormat="1" x14ac:dyDescent="0.2">
      <c r="A57" s="220" t="s">
        <v>238</v>
      </c>
    </row>
    <row r="58" spans="1:1" s="155" customFormat="1" x14ac:dyDescent="0.2">
      <c r="A58" s="221" t="s">
        <v>239</v>
      </c>
    </row>
    <row r="59" spans="1:1" s="155" customFormat="1" ht="13.5" customHeight="1" x14ac:dyDescent="0.2">
      <c r="A59" s="181"/>
    </row>
    <row r="60" spans="1:1" s="155" customFormat="1" ht="24" x14ac:dyDescent="0.2">
      <c r="A60" s="220" t="s">
        <v>240</v>
      </c>
    </row>
    <row r="61" spans="1:1" s="155" customFormat="1" x14ac:dyDescent="0.2">
      <c r="A61" s="221" t="s">
        <v>241</v>
      </c>
    </row>
    <row r="62" spans="1:1" s="155" customFormat="1" ht="13.5" customHeight="1" x14ac:dyDescent="0.2">
      <c r="A62" s="181"/>
    </row>
    <row r="63" spans="1:1" s="155" customFormat="1" x14ac:dyDescent="0.2">
      <c r="A63" s="220" t="s">
        <v>242</v>
      </c>
    </row>
    <row r="64" spans="1:1" s="155" customFormat="1" x14ac:dyDescent="0.2">
      <c r="A64" s="221" t="s">
        <v>243</v>
      </c>
    </row>
    <row r="65" spans="1:1" s="155" customFormat="1" ht="12.75" customHeight="1" x14ac:dyDescent="0.2">
      <c r="A65" s="181"/>
    </row>
    <row r="66" spans="1:1" s="155" customFormat="1" x14ac:dyDescent="0.2">
      <c r="A66" s="220" t="s">
        <v>244</v>
      </c>
    </row>
    <row r="67" spans="1:1" s="155" customFormat="1" x14ac:dyDescent="0.2">
      <c r="A67" s="218" t="s">
        <v>245</v>
      </c>
    </row>
    <row r="68" spans="1:1" s="155" customFormat="1" ht="13.5" customHeight="1" x14ac:dyDescent="0.2">
      <c r="A68" s="181"/>
    </row>
    <row r="69" spans="1:1" s="155" customFormat="1" x14ac:dyDescent="0.2">
      <c r="A69" s="220" t="s">
        <v>246</v>
      </c>
    </row>
    <row r="70" spans="1:1" s="155" customFormat="1" x14ac:dyDescent="0.2">
      <c r="A70" s="218" t="s">
        <v>247</v>
      </c>
    </row>
    <row r="71" spans="1:1" s="155" customFormat="1" x14ac:dyDescent="0.2">
      <c r="A71" s="181"/>
    </row>
    <row r="72" spans="1:1" s="155" customFormat="1" ht="20.25" customHeight="1" x14ac:dyDescent="0.2">
      <c r="A72" s="220" t="s">
        <v>248</v>
      </c>
    </row>
    <row r="73" spans="1:1" s="155" customFormat="1" x14ac:dyDescent="0.2">
      <c r="A73" s="218" t="s">
        <v>216</v>
      </c>
    </row>
    <row r="74" spans="1:1" s="155" customFormat="1" x14ac:dyDescent="0.2">
      <c r="A74" s="181"/>
    </row>
    <row r="75" spans="1:1" s="155" customFormat="1" x14ac:dyDescent="0.2">
      <c r="A75" s="220" t="s">
        <v>249</v>
      </c>
    </row>
    <row r="76" spans="1:1" s="155" customFormat="1" x14ac:dyDescent="0.2">
      <c r="A76" s="218" t="s">
        <v>250</v>
      </c>
    </row>
    <row r="77" spans="1:1" s="155" customFormat="1" x14ac:dyDescent="0.2">
      <c r="A77" s="218"/>
    </row>
    <row r="78" spans="1:1" s="155" customFormat="1" x14ac:dyDescent="0.2">
      <c r="A78" s="181"/>
    </row>
    <row r="79" spans="1:1" s="155" customFormat="1" ht="24" x14ac:dyDescent="0.2">
      <c r="A79" s="227" t="s">
        <v>251</v>
      </c>
    </row>
    <row r="80" spans="1:1" s="155" customFormat="1" x14ac:dyDescent="0.2"/>
    <row r="81" spans="1:1" s="155" customFormat="1" x14ac:dyDescent="0.2">
      <c r="A81" s="220" t="s">
        <v>252</v>
      </c>
    </row>
    <row r="82" spans="1:1" s="155" customFormat="1" x14ac:dyDescent="0.2">
      <c r="A82" s="218" t="s">
        <v>253</v>
      </c>
    </row>
    <row r="83" spans="1:1" s="155" customFormat="1" x14ac:dyDescent="0.2">
      <c r="A83" s="218"/>
    </row>
    <row r="84" spans="1:1" s="155" customFormat="1" x14ac:dyDescent="0.2">
      <c r="A84" s="220" t="s">
        <v>254</v>
      </c>
    </row>
    <row r="85" spans="1:1" s="155" customFormat="1" x14ac:dyDescent="0.2">
      <c r="A85" s="218" t="s">
        <v>215</v>
      </c>
    </row>
    <row r="86" spans="1:1" s="155" customFormat="1" x14ac:dyDescent="0.2">
      <c r="A86" s="181"/>
    </row>
    <row r="87" spans="1:1" s="155" customFormat="1" x14ac:dyDescent="0.2">
      <c r="A87" s="220" t="s">
        <v>255</v>
      </c>
    </row>
    <row r="88" spans="1:1" s="155" customFormat="1" x14ac:dyDescent="0.2">
      <c r="A88" s="218" t="s">
        <v>256</v>
      </c>
    </row>
    <row r="89" spans="1:1" s="155" customFormat="1" x14ac:dyDescent="0.2">
      <c r="A89" s="181"/>
    </row>
    <row r="90" spans="1:1" s="155" customFormat="1" x14ac:dyDescent="0.2">
      <c r="A90" s="220" t="s">
        <v>257</v>
      </c>
    </row>
    <row r="91" spans="1:1" s="155" customFormat="1" x14ac:dyDescent="0.2">
      <c r="A91" s="218" t="s">
        <v>258</v>
      </c>
    </row>
    <row r="92" spans="1:1" s="155" customFormat="1" x14ac:dyDescent="0.2">
      <c r="A92" s="181"/>
    </row>
    <row r="93" spans="1:1" s="155" customFormat="1" ht="30" customHeight="1" x14ac:dyDescent="0.2">
      <c r="A93" s="220" t="s">
        <v>259</v>
      </c>
    </row>
    <row r="94" spans="1:1" s="155" customFormat="1" x14ac:dyDescent="0.2">
      <c r="A94" s="218" t="s">
        <v>260</v>
      </c>
    </row>
    <row r="95" spans="1:1" s="155" customFormat="1" x14ac:dyDescent="0.2">
      <c r="A95" s="181"/>
    </row>
    <row r="96" spans="1:1" s="155" customFormat="1" x14ac:dyDescent="0.2">
      <c r="A96" s="220" t="s">
        <v>261</v>
      </c>
    </row>
    <row r="97" spans="1:1" s="155" customFormat="1" x14ac:dyDescent="0.2">
      <c r="A97" s="218" t="s">
        <v>262</v>
      </c>
    </row>
    <row r="98" spans="1:1" s="155" customFormat="1" x14ac:dyDescent="0.2">
      <c r="A98" s="181"/>
    </row>
    <row r="99" spans="1:1" s="155" customFormat="1" x14ac:dyDescent="0.2">
      <c r="A99" s="220" t="s">
        <v>263</v>
      </c>
    </row>
    <row r="100" spans="1:1" s="155" customFormat="1" x14ac:dyDescent="0.2">
      <c r="A100" s="218" t="s">
        <v>264</v>
      </c>
    </row>
    <row r="101" spans="1:1" s="155" customFormat="1" x14ac:dyDescent="0.2">
      <c r="A101" s="181"/>
    </row>
    <row r="102" spans="1:1" s="155" customFormat="1" x14ac:dyDescent="0.2">
      <c r="A102" s="220" t="s">
        <v>268</v>
      </c>
    </row>
    <row r="103" spans="1:1" s="155" customFormat="1" x14ac:dyDescent="0.2">
      <c r="A103" s="218" t="s">
        <v>215</v>
      </c>
    </row>
    <row r="104" spans="1:1" s="155" customFormat="1" x14ac:dyDescent="0.2">
      <c r="A104" s="181"/>
    </row>
    <row r="105" spans="1:1" s="155" customFormat="1" x14ac:dyDescent="0.2">
      <c r="A105" s="220" t="s">
        <v>265</v>
      </c>
    </row>
    <row r="106" spans="1:1" s="155" customFormat="1" x14ac:dyDescent="0.2">
      <c r="A106" s="218" t="s">
        <v>217</v>
      </c>
    </row>
    <row r="107" spans="1:1" s="155" customFormat="1" x14ac:dyDescent="0.2">
      <c r="A107" s="181"/>
    </row>
    <row r="108" spans="1:1" s="155" customFormat="1" x14ac:dyDescent="0.2">
      <c r="A108" s="220" t="s">
        <v>266</v>
      </c>
    </row>
    <row r="109" spans="1:1" s="155" customFormat="1" x14ac:dyDescent="0.2">
      <c r="A109" s="218" t="s">
        <v>267</v>
      </c>
    </row>
    <row r="110" spans="1:1" s="155" customFormat="1" x14ac:dyDescent="0.2">
      <c r="A110" s="171"/>
    </row>
    <row r="111" spans="1:1" s="155" customFormat="1" x14ac:dyDescent="0.2">
      <c r="A111" s="171"/>
    </row>
    <row r="112" spans="1:1" s="155" customFormat="1" x14ac:dyDescent="0.2">
      <c r="A112" s="171"/>
    </row>
    <row r="113" spans="1:1" s="155" customFormat="1" x14ac:dyDescent="0.2">
      <c r="A113" s="171"/>
    </row>
    <row r="114" spans="1:1" s="155" customFormat="1" x14ac:dyDescent="0.2">
      <c r="A114" s="171"/>
    </row>
    <row r="115" spans="1:1" s="155" customFormat="1" x14ac:dyDescent="0.2">
      <c r="A115" s="171"/>
    </row>
    <row r="116" spans="1:1" x14ac:dyDescent="0.2">
      <c r="A116" s="171"/>
    </row>
    <row r="117" spans="1:1" x14ac:dyDescent="0.2">
      <c r="A117" s="138"/>
    </row>
    <row r="118" spans="1:1" x14ac:dyDescent="0.2">
      <c r="A118" s="138"/>
    </row>
    <row r="119" spans="1:1" x14ac:dyDescent="0.2">
      <c r="A119" s="138"/>
    </row>
  </sheetData>
  <mergeCells count="2">
    <mergeCell ref="A16:A17"/>
    <mergeCell ref="A19:H22"/>
  </mergeCells>
  <pageMargins left="0.7" right="0.7" top="0.75" bottom="0.75" header="0.3" footer="0.3"/>
  <pageSetup paperSize="9" orientation="portrait" horizontalDpi="4294967295" verticalDpi="4294967295"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0"/>
  <sheetViews>
    <sheetView workbookViewId="0">
      <pane xSplit="1" topLeftCell="B1" activePane="topRight" state="frozen"/>
      <selection activeCell="A10" sqref="A10"/>
      <selection pane="topRight" activeCell="D5" sqref="D5"/>
    </sheetView>
  </sheetViews>
  <sheetFormatPr defaultColWidth="9.85546875" defaultRowHeight="12.75" x14ac:dyDescent="0.2"/>
  <cols>
    <col min="1" max="1" width="47" style="32" customWidth="1"/>
    <col min="2" max="16384" width="9.85546875" style="31"/>
  </cols>
  <sheetData>
    <row r="1" spans="1:3" x14ac:dyDescent="0.2">
      <c r="A1" s="63" t="s">
        <v>61</v>
      </c>
    </row>
    <row r="2" spans="1:3" ht="24" x14ac:dyDescent="0.2">
      <c r="A2" s="182" t="s">
        <v>227</v>
      </c>
    </row>
    <row r="3" spans="1:3" x14ac:dyDescent="0.2">
      <c r="A3" s="168" t="s">
        <v>213</v>
      </c>
    </row>
    <row r="4" spans="1:3" s="155" customFormat="1" ht="21.75" customHeight="1" x14ac:dyDescent="0.2">
      <c r="A4" s="214" t="s">
        <v>62</v>
      </c>
      <c r="B4" s="116" t="e">
        <f>'Зарядись энергией гор FIT20'!B4</f>
        <v>#REF!</v>
      </c>
      <c r="C4" s="116" t="e">
        <f>'Зарядись энергией гор FIT20'!C4</f>
        <v>#REF!</v>
      </c>
    </row>
    <row r="5" spans="1:3" s="155" customFormat="1" ht="21.75" customHeight="1" x14ac:dyDescent="0.2">
      <c r="A5" s="215"/>
      <c r="B5" s="116" t="e">
        <f>'Зарядись энергией гор FIT20'!B5</f>
        <v>#REF!</v>
      </c>
      <c r="C5" s="116" t="e">
        <f>'Зарядись энергией гор FIT20'!C5</f>
        <v>#REF!</v>
      </c>
    </row>
    <row r="6" spans="1:3" s="155" customFormat="1" x14ac:dyDescent="0.2">
      <c r="A6" s="164" t="s">
        <v>63</v>
      </c>
      <c r="B6" s="116"/>
      <c r="C6" s="116"/>
    </row>
    <row r="7" spans="1:3" s="155" customFormat="1" x14ac:dyDescent="0.2">
      <c r="A7" s="164">
        <v>1</v>
      </c>
      <c r="B7" s="57" t="e">
        <f>'BAR BB| Open rates'!#REF!*0.9</f>
        <v>#REF!</v>
      </c>
      <c r="C7" s="57" t="e">
        <f>'BAR BB| Open rates'!#REF!*0.9</f>
        <v>#REF!</v>
      </c>
    </row>
    <row r="8" spans="1:3" s="155" customFormat="1" x14ac:dyDescent="0.2">
      <c r="A8" s="164">
        <v>2</v>
      </c>
      <c r="B8" s="57" t="e">
        <f>'BAR BB| Open rates'!#REF!*0.9</f>
        <v>#REF!</v>
      </c>
      <c r="C8" s="57" t="e">
        <f>'BAR BB| Open rates'!#REF!*0.9</f>
        <v>#REF!</v>
      </c>
    </row>
    <row r="9" spans="1:3" s="155" customFormat="1" x14ac:dyDescent="0.2">
      <c r="A9" s="164" t="s">
        <v>175</v>
      </c>
      <c r="B9" s="57"/>
      <c r="C9" s="57"/>
    </row>
    <row r="10" spans="1:3" s="155" customFormat="1" x14ac:dyDescent="0.2">
      <c r="A10" s="164">
        <v>1</v>
      </c>
      <c r="B10" s="57" t="e">
        <f>'BAR BB| Open rates'!#REF!*0.9</f>
        <v>#REF!</v>
      </c>
      <c r="C10" s="57" t="e">
        <f>'BAR BB| Open rates'!#REF!*0.9</f>
        <v>#REF!</v>
      </c>
    </row>
    <row r="11" spans="1:3" s="155" customFormat="1" x14ac:dyDescent="0.2">
      <c r="A11" s="164">
        <v>2</v>
      </c>
      <c r="B11" s="57" t="e">
        <f>'BAR BB| Open rates'!#REF!*0.9</f>
        <v>#REF!</v>
      </c>
      <c r="C11" s="57" t="e">
        <f>'BAR BB| Open rates'!#REF!*0.9</f>
        <v>#REF!</v>
      </c>
    </row>
    <row r="12" spans="1:3" s="155" customFormat="1" x14ac:dyDescent="0.2">
      <c r="A12" s="164" t="s">
        <v>176</v>
      </c>
      <c r="B12" s="57"/>
      <c r="C12" s="57"/>
    </row>
    <row r="13" spans="1:3" s="155" customFormat="1" x14ac:dyDescent="0.2">
      <c r="A13" s="164">
        <v>1</v>
      </c>
      <c r="B13" s="57" t="e">
        <f>'BAR BB| Open rates'!#REF!*0.9</f>
        <v>#REF!</v>
      </c>
      <c r="C13" s="57" t="e">
        <f>'BAR BB| Open rates'!#REF!*0.9</f>
        <v>#REF!</v>
      </c>
    </row>
    <row r="14" spans="1:3" s="155" customFormat="1" x14ac:dyDescent="0.2">
      <c r="A14" s="164">
        <v>2</v>
      </c>
      <c r="B14" s="57" t="e">
        <f>'BAR BB| Open rates'!#REF!*0.9</f>
        <v>#REF!</v>
      </c>
      <c r="C14" s="57" t="e">
        <f>'BAR BB| Open rates'!#REF!*0.9</f>
        <v>#REF!</v>
      </c>
    </row>
    <row r="15" spans="1:3" s="155" customFormat="1" x14ac:dyDescent="0.2">
      <c r="A15" s="90"/>
    </row>
    <row r="16" spans="1:3" x14ac:dyDescent="0.2">
      <c r="A16" s="288" t="s">
        <v>172</v>
      </c>
    </row>
    <row r="17" spans="1:8" x14ac:dyDescent="0.2">
      <c r="A17" s="288"/>
    </row>
    <row r="18" spans="1:8" x14ac:dyDescent="0.2">
      <c r="A18" s="90"/>
    </row>
    <row r="19" spans="1:8" s="155" customFormat="1" ht="12.75" customHeight="1" x14ac:dyDescent="0.2">
      <c r="A19" s="303" t="s">
        <v>228</v>
      </c>
      <c r="B19" s="304"/>
      <c r="C19" s="304"/>
      <c r="D19" s="304"/>
      <c r="E19" s="304"/>
      <c r="F19" s="304"/>
      <c r="G19" s="304"/>
      <c r="H19" s="304"/>
    </row>
    <row r="20" spans="1:8" s="155" customFormat="1" ht="19.5" customHeight="1" x14ac:dyDescent="0.2">
      <c r="A20" s="303"/>
      <c r="B20" s="304"/>
      <c r="C20" s="304"/>
      <c r="D20" s="304"/>
      <c r="E20" s="304"/>
      <c r="F20" s="304"/>
      <c r="G20" s="304"/>
      <c r="H20" s="304"/>
    </row>
    <row r="21" spans="1:8" s="155" customFormat="1" ht="18" customHeight="1" x14ac:dyDescent="0.2">
      <c r="A21" s="303"/>
      <c r="B21" s="304"/>
      <c r="C21" s="304"/>
      <c r="D21" s="304"/>
      <c r="E21" s="304"/>
      <c r="F21" s="304"/>
      <c r="G21" s="304"/>
      <c r="H21" s="304"/>
    </row>
    <row r="22" spans="1:8" s="155" customFormat="1" ht="12.75" customHeight="1" x14ac:dyDescent="0.2">
      <c r="A22" s="303"/>
      <c r="B22" s="304"/>
      <c r="C22" s="304"/>
      <c r="D22" s="304"/>
      <c r="E22" s="304"/>
      <c r="F22" s="304"/>
      <c r="G22" s="304"/>
      <c r="H22" s="304"/>
    </row>
    <row r="23" spans="1:8" ht="12.75" customHeight="1" x14ac:dyDescent="0.2">
      <c r="A23" s="31"/>
    </row>
    <row r="24" spans="1:8" ht="12.75" customHeight="1" x14ac:dyDescent="0.2">
      <c r="A24" s="31"/>
    </row>
    <row r="25" spans="1:8" x14ac:dyDescent="0.2">
      <c r="A25" s="182" t="s">
        <v>83</v>
      </c>
    </row>
    <row r="26" spans="1:8" ht="24" x14ac:dyDescent="0.2">
      <c r="A26" s="158" t="s">
        <v>229</v>
      </c>
    </row>
    <row r="27" spans="1:8" ht="26.25" customHeight="1" x14ac:dyDescent="0.2">
      <c r="A27" s="158" t="s">
        <v>230</v>
      </c>
    </row>
    <row r="28" spans="1:8" x14ac:dyDescent="0.2">
      <c r="A28" s="33"/>
    </row>
    <row r="29" spans="1:8" x14ac:dyDescent="0.2">
      <c r="A29" s="178" t="s">
        <v>74</v>
      </c>
    </row>
    <row r="30" spans="1:8" x14ac:dyDescent="0.2">
      <c r="A30" s="183" t="s">
        <v>75</v>
      </c>
    </row>
    <row r="31" spans="1:8" ht="24" x14ac:dyDescent="0.2">
      <c r="A31" s="180" t="s">
        <v>76</v>
      </c>
    </row>
    <row r="32" spans="1:8" ht="24" x14ac:dyDescent="0.2">
      <c r="A32" s="180" t="s">
        <v>89</v>
      </c>
    </row>
    <row r="33" spans="1:1" x14ac:dyDescent="0.2">
      <c r="A33" s="180" t="s">
        <v>78</v>
      </c>
    </row>
    <row r="34" spans="1:1" ht="24" x14ac:dyDescent="0.2">
      <c r="A34" s="180" t="s">
        <v>79</v>
      </c>
    </row>
    <row r="35" spans="1:1" ht="24" x14ac:dyDescent="0.2">
      <c r="A35" s="180" t="s">
        <v>187</v>
      </c>
    </row>
    <row r="36" spans="1:1" x14ac:dyDescent="0.2">
      <c r="A36" s="180" t="s">
        <v>105</v>
      </c>
    </row>
    <row r="37" spans="1:1" ht="24" x14ac:dyDescent="0.2">
      <c r="A37" s="180" t="s">
        <v>208</v>
      </c>
    </row>
    <row r="38" spans="1:1" ht="72" customHeight="1" x14ac:dyDescent="0.2">
      <c r="A38" s="216" t="s">
        <v>101</v>
      </c>
    </row>
    <row r="39" spans="1:1" x14ac:dyDescent="0.2">
      <c r="A39" s="69"/>
    </row>
    <row r="40" spans="1:1" ht="36" x14ac:dyDescent="0.2">
      <c r="A40" s="219" t="s">
        <v>209</v>
      </c>
    </row>
    <row r="41" spans="1:1" s="155" customFormat="1" ht="27.75" customHeight="1" x14ac:dyDescent="0.2">
      <c r="A41" s="217" t="s">
        <v>231</v>
      </c>
    </row>
    <row r="42" spans="1:1" x14ac:dyDescent="0.2">
      <c r="A42" s="6"/>
    </row>
    <row r="43" spans="1:1" x14ac:dyDescent="0.2">
      <c r="A43" s="175" t="s">
        <v>81</v>
      </c>
    </row>
    <row r="44" spans="1:1" ht="36" x14ac:dyDescent="0.2">
      <c r="A44" s="181" t="s">
        <v>102</v>
      </c>
    </row>
    <row r="45" spans="1:1" ht="36" x14ac:dyDescent="0.2">
      <c r="A45" s="181" t="s">
        <v>104</v>
      </c>
    </row>
    <row r="46" spans="1:1" x14ac:dyDescent="0.2">
      <c r="A46" s="169"/>
    </row>
    <row r="47" spans="1:1" ht="26.25" x14ac:dyDescent="0.2">
      <c r="A47" s="178" t="s">
        <v>232</v>
      </c>
    </row>
    <row r="48" spans="1:1" s="155" customFormat="1" x14ac:dyDescent="0.2">
      <c r="A48" s="171"/>
    </row>
    <row r="49" spans="1:1" s="155" customFormat="1" ht="24" x14ac:dyDescent="0.2">
      <c r="A49" s="220" t="s">
        <v>233</v>
      </c>
    </row>
    <row r="50" spans="1:1" s="155" customFormat="1" x14ac:dyDescent="0.2">
      <c r="A50" s="218" t="s">
        <v>234</v>
      </c>
    </row>
    <row r="51" spans="1:1" s="155" customFormat="1" ht="12.75" customHeight="1" x14ac:dyDescent="0.2">
      <c r="A51" s="218"/>
    </row>
    <row r="52" spans="1:1" s="155" customFormat="1" x14ac:dyDescent="0.2">
      <c r="A52" s="220" t="s">
        <v>235</v>
      </c>
    </row>
    <row r="53" spans="1:1" s="155" customFormat="1" x14ac:dyDescent="0.2">
      <c r="A53" s="218" t="s">
        <v>214</v>
      </c>
    </row>
    <row r="54" spans="1:1" s="155" customFormat="1" ht="12.75" customHeight="1" x14ac:dyDescent="0.2">
      <c r="A54" s="181"/>
    </row>
    <row r="55" spans="1:1" s="155" customFormat="1" x14ac:dyDescent="0.2">
      <c r="A55" s="220" t="s">
        <v>236</v>
      </c>
    </row>
    <row r="56" spans="1:1" s="155" customFormat="1" ht="17.25" customHeight="1" x14ac:dyDescent="0.2">
      <c r="A56" s="218" t="s">
        <v>237</v>
      </c>
    </row>
    <row r="57" spans="1:1" s="155" customFormat="1" ht="12" customHeight="1" x14ac:dyDescent="0.2">
      <c r="A57" s="181"/>
    </row>
    <row r="58" spans="1:1" s="155" customFormat="1" x14ac:dyDescent="0.2">
      <c r="A58" s="220" t="s">
        <v>238</v>
      </c>
    </row>
    <row r="59" spans="1:1" s="155" customFormat="1" x14ac:dyDescent="0.2">
      <c r="A59" s="221" t="s">
        <v>239</v>
      </c>
    </row>
    <row r="60" spans="1:1" s="155" customFormat="1" ht="13.5" customHeight="1" x14ac:dyDescent="0.2">
      <c r="A60" s="181"/>
    </row>
    <row r="61" spans="1:1" s="155" customFormat="1" ht="24" x14ac:dyDescent="0.2">
      <c r="A61" s="220" t="s">
        <v>240</v>
      </c>
    </row>
    <row r="62" spans="1:1" s="155" customFormat="1" x14ac:dyDescent="0.2">
      <c r="A62" s="221" t="s">
        <v>241</v>
      </c>
    </row>
    <row r="63" spans="1:1" s="155" customFormat="1" ht="13.5" customHeight="1" x14ac:dyDescent="0.2">
      <c r="A63" s="181"/>
    </row>
    <row r="64" spans="1:1" s="155" customFormat="1" x14ac:dyDescent="0.2">
      <c r="A64" s="220" t="s">
        <v>242</v>
      </c>
    </row>
    <row r="65" spans="1:1" s="155" customFormat="1" x14ac:dyDescent="0.2">
      <c r="A65" s="221" t="s">
        <v>243</v>
      </c>
    </row>
    <row r="66" spans="1:1" s="155" customFormat="1" ht="12.75" customHeight="1" x14ac:dyDescent="0.2">
      <c r="A66" s="181"/>
    </row>
    <row r="67" spans="1:1" s="155" customFormat="1" x14ac:dyDescent="0.2">
      <c r="A67" s="220" t="s">
        <v>244</v>
      </c>
    </row>
    <row r="68" spans="1:1" s="155" customFormat="1" x14ac:dyDescent="0.2">
      <c r="A68" s="218" t="s">
        <v>245</v>
      </c>
    </row>
    <row r="69" spans="1:1" s="155" customFormat="1" ht="13.5" customHeight="1" x14ac:dyDescent="0.2">
      <c r="A69" s="181"/>
    </row>
    <row r="70" spans="1:1" s="155" customFormat="1" x14ac:dyDescent="0.2">
      <c r="A70" s="220" t="s">
        <v>246</v>
      </c>
    </row>
    <row r="71" spans="1:1" s="155" customFormat="1" x14ac:dyDescent="0.2">
      <c r="A71" s="218" t="s">
        <v>247</v>
      </c>
    </row>
    <row r="72" spans="1:1" s="155" customFormat="1" x14ac:dyDescent="0.2">
      <c r="A72" s="181"/>
    </row>
    <row r="73" spans="1:1" s="155" customFormat="1" ht="20.25" customHeight="1" x14ac:dyDescent="0.2">
      <c r="A73" s="220" t="s">
        <v>248</v>
      </c>
    </row>
    <row r="74" spans="1:1" s="155" customFormat="1" x14ac:dyDescent="0.2">
      <c r="A74" s="218" t="s">
        <v>216</v>
      </c>
    </row>
    <row r="75" spans="1:1" s="155" customFormat="1" x14ac:dyDescent="0.2">
      <c r="A75" s="181"/>
    </row>
    <row r="76" spans="1:1" s="155" customFormat="1" x14ac:dyDescent="0.2">
      <c r="A76" s="220" t="s">
        <v>249</v>
      </c>
    </row>
    <row r="77" spans="1:1" s="155" customFormat="1" x14ac:dyDescent="0.2">
      <c r="A77" s="218" t="s">
        <v>250</v>
      </c>
    </row>
    <row r="78" spans="1:1" s="155" customFormat="1" x14ac:dyDescent="0.2">
      <c r="A78" s="218"/>
    </row>
    <row r="79" spans="1:1" s="155" customFormat="1" x14ac:dyDescent="0.2">
      <c r="A79" s="181"/>
    </row>
    <row r="80" spans="1:1" s="155" customFormat="1" ht="24" x14ac:dyDescent="0.2">
      <c r="A80" s="227" t="s">
        <v>251</v>
      </c>
    </row>
    <row r="81" spans="1:1" s="155" customFormat="1" x14ac:dyDescent="0.2"/>
    <row r="82" spans="1:1" s="155" customFormat="1" x14ac:dyDescent="0.2">
      <c r="A82" s="220" t="s">
        <v>252</v>
      </c>
    </row>
    <row r="83" spans="1:1" s="155" customFormat="1" x14ac:dyDescent="0.2">
      <c r="A83" s="218" t="s">
        <v>253</v>
      </c>
    </row>
    <row r="84" spans="1:1" s="155" customFormat="1" x14ac:dyDescent="0.2">
      <c r="A84" s="218"/>
    </row>
    <row r="85" spans="1:1" s="155" customFormat="1" x14ac:dyDescent="0.2">
      <c r="A85" s="220" t="s">
        <v>254</v>
      </c>
    </row>
    <row r="86" spans="1:1" s="155" customFormat="1" x14ac:dyDescent="0.2">
      <c r="A86" s="218" t="s">
        <v>215</v>
      </c>
    </row>
    <row r="87" spans="1:1" s="155" customFormat="1" x14ac:dyDescent="0.2">
      <c r="A87" s="181"/>
    </row>
    <row r="88" spans="1:1" s="155" customFormat="1" x14ac:dyDescent="0.2">
      <c r="A88" s="220" t="s">
        <v>255</v>
      </c>
    </row>
    <row r="89" spans="1:1" s="155" customFormat="1" x14ac:dyDescent="0.2">
      <c r="A89" s="218" t="s">
        <v>256</v>
      </c>
    </row>
    <row r="90" spans="1:1" s="155" customFormat="1" x14ac:dyDescent="0.2">
      <c r="A90" s="181"/>
    </row>
    <row r="91" spans="1:1" s="155" customFormat="1" x14ac:dyDescent="0.2">
      <c r="A91" s="220" t="s">
        <v>257</v>
      </c>
    </row>
    <row r="92" spans="1:1" s="155" customFormat="1" x14ac:dyDescent="0.2">
      <c r="A92" s="218" t="s">
        <v>258</v>
      </c>
    </row>
    <row r="93" spans="1:1" s="155" customFormat="1" x14ac:dyDescent="0.2">
      <c r="A93" s="181"/>
    </row>
    <row r="94" spans="1:1" s="155" customFormat="1" ht="30" customHeight="1" x14ac:dyDescent="0.2">
      <c r="A94" s="220" t="s">
        <v>259</v>
      </c>
    </row>
    <row r="95" spans="1:1" s="155" customFormat="1" x14ac:dyDescent="0.2">
      <c r="A95" s="218" t="s">
        <v>260</v>
      </c>
    </row>
    <row r="96" spans="1:1" s="155" customFormat="1" x14ac:dyDescent="0.2">
      <c r="A96" s="181"/>
    </row>
    <row r="97" spans="1:1" s="155" customFormat="1" x14ac:dyDescent="0.2">
      <c r="A97" s="220" t="s">
        <v>261</v>
      </c>
    </row>
    <row r="98" spans="1:1" s="155" customFormat="1" x14ac:dyDescent="0.2">
      <c r="A98" s="218" t="s">
        <v>262</v>
      </c>
    </row>
    <row r="99" spans="1:1" s="155" customFormat="1" x14ac:dyDescent="0.2">
      <c r="A99" s="181"/>
    </row>
    <row r="100" spans="1:1" s="155" customFormat="1" x14ac:dyDescent="0.2">
      <c r="A100" s="220" t="s">
        <v>263</v>
      </c>
    </row>
    <row r="101" spans="1:1" s="155" customFormat="1" x14ac:dyDescent="0.2">
      <c r="A101" s="218" t="s">
        <v>264</v>
      </c>
    </row>
    <row r="102" spans="1:1" s="155" customFormat="1" x14ac:dyDescent="0.2">
      <c r="A102" s="181"/>
    </row>
    <row r="103" spans="1:1" s="155" customFormat="1" x14ac:dyDescent="0.2">
      <c r="A103" s="220" t="s">
        <v>268</v>
      </c>
    </row>
    <row r="104" spans="1:1" s="155" customFormat="1" x14ac:dyDescent="0.2">
      <c r="A104" s="218" t="s">
        <v>215</v>
      </c>
    </row>
    <row r="105" spans="1:1" s="155" customFormat="1" x14ac:dyDescent="0.2">
      <c r="A105" s="181"/>
    </row>
    <row r="106" spans="1:1" s="155" customFormat="1" x14ac:dyDescent="0.2">
      <c r="A106" s="220" t="s">
        <v>265</v>
      </c>
    </row>
    <row r="107" spans="1:1" s="155" customFormat="1" x14ac:dyDescent="0.2">
      <c r="A107" s="218" t="s">
        <v>217</v>
      </c>
    </row>
    <row r="108" spans="1:1" s="155" customFormat="1" x14ac:dyDescent="0.2">
      <c r="A108" s="181"/>
    </row>
    <row r="109" spans="1:1" s="155" customFormat="1" x14ac:dyDescent="0.2">
      <c r="A109" s="220" t="s">
        <v>266</v>
      </c>
    </row>
    <row r="110" spans="1:1" s="155" customFormat="1" x14ac:dyDescent="0.2">
      <c r="A110" s="218" t="s">
        <v>267</v>
      </c>
    </row>
    <row r="111" spans="1:1" s="155" customFormat="1" x14ac:dyDescent="0.2">
      <c r="A111" s="171"/>
    </row>
    <row r="112" spans="1:1" x14ac:dyDescent="0.2">
      <c r="A112" s="171"/>
    </row>
    <row r="113" spans="1:1" x14ac:dyDescent="0.2">
      <c r="A113" s="171"/>
    </row>
    <row r="114" spans="1:1" x14ac:dyDescent="0.2">
      <c r="A114" s="171"/>
    </row>
    <row r="115" spans="1:1" x14ac:dyDescent="0.2">
      <c r="A115" s="171"/>
    </row>
    <row r="116" spans="1:1" x14ac:dyDescent="0.2">
      <c r="A116" s="171"/>
    </row>
    <row r="117" spans="1:1" x14ac:dyDescent="0.2">
      <c r="A117" s="171"/>
    </row>
    <row r="118" spans="1:1" x14ac:dyDescent="0.2">
      <c r="A118" s="138"/>
    </row>
    <row r="119" spans="1:1" x14ac:dyDescent="0.2">
      <c r="A119" s="138"/>
    </row>
    <row r="120" spans="1:1" x14ac:dyDescent="0.2">
      <c r="A120" s="138"/>
    </row>
  </sheetData>
  <mergeCells count="2">
    <mergeCell ref="A16:A17"/>
    <mergeCell ref="A19:H22"/>
  </mergeCells>
  <pageMargins left="0.7" right="0.7" top="0.75" bottom="0.75" header="0.3" footer="0.3"/>
  <pageSetup paperSize="9" orientation="portrait" horizontalDpi="4294967295" verticalDpi="4294967295"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0"/>
  <sheetViews>
    <sheetView workbookViewId="0">
      <pane xSplit="1" topLeftCell="B1" activePane="topRight" state="frozen"/>
      <selection activeCell="A10" sqref="A10"/>
      <selection pane="topRight" activeCell="B1" sqref="B1:B1048576"/>
    </sheetView>
  </sheetViews>
  <sheetFormatPr defaultColWidth="10" defaultRowHeight="12.75" x14ac:dyDescent="0.2"/>
  <cols>
    <col min="1" max="1" width="46.5703125" style="32" customWidth="1"/>
    <col min="2" max="16384" width="10" style="31"/>
  </cols>
  <sheetData>
    <row r="1" spans="1:4" ht="24" x14ac:dyDescent="0.2">
      <c r="A1" s="185" t="s">
        <v>61</v>
      </c>
    </row>
    <row r="2" spans="1:4" hidden="1" x14ac:dyDescent="0.2">
      <c r="A2" s="11" t="s">
        <v>16</v>
      </c>
    </row>
    <row r="3" spans="1:4" ht="21.75" hidden="1" customHeight="1" x14ac:dyDescent="0.2">
      <c r="A3" s="197" t="s">
        <v>188</v>
      </c>
      <c r="B3" s="189" t="e">
        <f>'BAR BB| Open rates'!#REF!</f>
        <v>#REF!</v>
      </c>
      <c r="C3" s="189" t="e">
        <f>'BAR BB| Open rates'!#REF!</f>
        <v>#REF!</v>
      </c>
      <c r="D3" s="189" t="e">
        <f>'BAR BB| Open rates'!#REF!</f>
        <v>#REF!</v>
      </c>
    </row>
    <row r="4" spans="1:4" ht="21.75" hidden="1" customHeight="1" x14ac:dyDescent="0.2">
      <c r="A4" s="194" t="s">
        <v>62</v>
      </c>
      <c r="B4" s="189" t="e">
        <f>'BAR BB| Open rates'!#REF!</f>
        <v>#REF!</v>
      </c>
      <c r="C4" s="189" t="e">
        <f>'BAR BB| Open rates'!#REF!</f>
        <v>#REF!</v>
      </c>
      <c r="D4" s="189" t="e">
        <f>'BAR BB| Open rates'!#REF!</f>
        <v>#REF!</v>
      </c>
    </row>
    <row r="5" spans="1:4" hidden="1" x14ac:dyDescent="0.2">
      <c r="A5" s="198" t="str">
        <f>'BAR BB| Open rates'!A5</f>
        <v>Делюкс/ Deluxe</v>
      </c>
      <c r="B5" s="189"/>
      <c r="C5" s="189"/>
      <c r="D5" s="189"/>
    </row>
    <row r="6" spans="1:4" hidden="1" x14ac:dyDescent="0.2">
      <c r="A6" s="198">
        <f>'BAR BB| Open rates'!A6</f>
        <v>1</v>
      </c>
      <c r="B6" s="188" t="e">
        <f>'BAR BB| Open rates'!#REF!</f>
        <v>#REF!</v>
      </c>
      <c r="C6" s="188" t="e">
        <f>'BAR BB| Open rates'!#REF!</f>
        <v>#REF!</v>
      </c>
      <c r="D6" s="188" t="e">
        <f>'BAR BB| Open rates'!#REF!</f>
        <v>#REF!</v>
      </c>
    </row>
    <row r="7" spans="1:4" hidden="1" x14ac:dyDescent="0.2">
      <c r="A7" s="198">
        <f>'BAR BB| Open rates'!A7</f>
        <v>2</v>
      </c>
      <c r="B7" s="188" t="e">
        <f>'BAR BB| Open rates'!#REF!</f>
        <v>#REF!</v>
      </c>
      <c r="C7" s="188" t="e">
        <f>'BAR BB| Open rates'!#REF!</f>
        <v>#REF!</v>
      </c>
      <c r="D7" s="188" t="e">
        <f>'BAR BB| Open rates'!#REF!</f>
        <v>#REF!</v>
      </c>
    </row>
    <row r="8" spans="1:4" hidden="1" x14ac:dyDescent="0.2">
      <c r="A8" s="198" t="str">
        <f>'BAR BB| Open rates'!A8</f>
        <v>Делюкс с видом на горы / Deluxe Mountain View</v>
      </c>
      <c r="B8" s="188"/>
      <c r="C8" s="188"/>
      <c r="D8" s="188"/>
    </row>
    <row r="9" spans="1:4" hidden="1" x14ac:dyDescent="0.2">
      <c r="A9" s="198">
        <f>'BAR BB| Open rates'!A9</f>
        <v>1</v>
      </c>
      <c r="B9" s="188" t="e">
        <f>'BAR BB| Open rates'!#REF!</f>
        <v>#REF!</v>
      </c>
      <c r="C9" s="188" t="e">
        <f>'BAR BB| Open rates'!#REF!</f>
        <v>#REF!</v>
      </c>
      <c r="D9" s="188" t="e">
        <f>'BAR BB| Open rates'!#REF!</f>
        <v>#REF!</v>
      </c>
    </row>
    <row r="10" spans="1:4" hidden="1" x14ac:dyDescent="0.2">
      <c r="A10" s="198">
        <f>'BAR BB| Open rates'!A10</f>
        <v>2</v>
      </c>
      <c r="B10" s="188" t="e">
        <f>'BAR BB| Open rates'!#REF!</f>
        <v>#REF!</v>
      </c>
      <c r="C10" s="188" t="e">
        <f>'BAR BB| Open rates'!#REF!</f>
        <v>#REF!</v>
      </c>
      <c r="D10" s="188" t="e">
        <f>'BAR BB| Open rates'!#REF!</f>
        <v>#REF!</v>
      </c>
    </row>
    <row r="11" spans="1:4" hidden="1" x14ac:dyDescent="0.2">
      <c r="A11" s="198" t="str">
        <f>'BAR BB| Open rates'!A11</f>
        <v>Люкс/ Suite</v>
      </c>
      <c r="B11" s="188"/>
      <c r="C11" s="188"/>
      <c r="D11" s="188"/>
    </row>
    <row r="12" spans="1:4" hidden="1" x14ac:dyDescent="0.2">
      <c r="A12" s="198">
        <f>'BAR BB| Open rates'!A12</f>
        <v>1</v>
      </c>
      <c r="B12" s="188" t="e">
        <f>'BAR BB| Open rates'!#REF!</f>
        <v>#REF!</v>
      </c>
      <c r="C12" s="188" t="e">
        <f>'BAR BB| Open rates'!#REF!</f>
        <v>#REF!</v>
      </c>
      <c r="D12" s="188" t="e">
        <f>'BAR BB| Open rates'!#REF!</f>
        <v>#REF!</v>
      </c>
    </row>
    <row r="13" spans="1:4" hidden="1" x14ac:dyDescent="0.2">
      <c r="A13" s="198">
        <f>'BAR BB| Open rates'!A13</f>
        <v>2</v>
      </c>
      <c r="B13" s="188" t="e">
        <f>'BAR BB| Open rates'!#REF!</f>
        <v>#REF!</v>
      </c>
      <c r="C13" s="188" t="e">
        <f>'BAR BB| Open rates'!#REF!</f>
        <v>#REF!</v>
      </c>
      <c r="D13" s="188" t="e">
        <f>'BAR BB| Open rates'!#REF!</f>
        <v>#REF!</v>
      </c>
    </row>
    <row r="14" spans="1:4" s="155" customFormat="1" ht="12.75" hidden="1" customHeight="1" x14ac:dyDescent="0.2">
      <c r="A14" s="210" t="s">
        <v>189</v>
      </c>
      <c r="B14" s="53">
        <v>2700</v>
      </c>
      <c r="C14" s="53">
        <v>2700</v>
      </c>
      <c r="D14" s="53">
        <v>2700</v>
      </c>
    </row>
    <row r="15" spans="1:4" s="155" customFormat="1" ht="12.75" hidden="1" customHeight="1" x14ac:dyDescent="0.2">
      <c r="A15" s="210" t="s">
        <v>190</v>
      </c>
      <c r="B15" s="232">
        <f t="shared" ref="B15" si="0">B14*2</f>
        <v>5400</v>
      </c>
      <c r="C15" s="232">
        <f t="shared" ref="C15:D15" si="1">C14*2</f>
        <v>5400</v>
      </c>
      <c r="D15" s="232">
        <f t="shared" si="1"/>
        <v>5400</v>
      </c>
    </row>
    <row r="16" spans="1:4" s="155" customFormat="1" ht="12.75" hidden="1" customHeight="1" thickBot="1" x14ac:dyDescent="0.25">
      <c r="A16" s="206" t="s">
        <v>197</v>
      </c>
      <c r="B16" s="232">
        <f t="shared" ref="B16" si="2">4000+B14</f>
        <v>6700</v>
      </c>
      <c r="C16" s="232">
        <f t="shared" ref="C16:D16" si="3">4000+C14</f>
        <v>6700</v>
      </c>
      <c r="D16" s="232">
        <f t="shared" si="3"/>
        <v>6700</v>
      </c>
    </row>
    <row r="17" spans="1:4" s="155" customFormat="1" ht="12.75" hidden="1" customHeight="1" x14ac:dyDescent="0.2">
      <c r="A17" s="211"/>
    </row>
    <row r="18" spans="1:4" ht="24" hidden="1" x14ac:dyDescent="0.2">
      <c r="A18" s="182" t="s">
        <v>192</v>
      </c>
    </row>
    <row r="19" spans="1:4" hidden="1" x14ac:dyDescent="0.2">
      <c r="A19" s="168" t="s">
        <v>198</v>
      </c>
    </row>
    <row r="20" spans="1:4" ht="21.75" hidden="1" customHeight="1" x14ac:dyDescent="0.2">
      <c r="A20" s="89" t="s">
        <v>62</v>
      </c>
      <c r="B20" s="116" t="e">
        <f t="shared" ref="B20" si="4">B3</f>
        <v>#REF!</v>
      </c>
      <c r="C20" s="116" t="e">
        <f>C3</f>
        <v>#REF!</v>
      </c>
      <c r="D20" s="116" t="e">
        <f>D3</f>
        <v>#REF!</v>
      </c>
    </row>
    <row r="21" spans="1:4" ht="21.75" hidden="1" customHeight="1" x14ac:dyDescent="0.2">
      <c r="A21" s="105"/>
      <c r="B21" s="116" t="e">
        <f t="shared" ref="B21" si="5">B4</f>
        <v>#REF!</v>
      </c>
      <c r="C21" s="116" t="e">
        <f>C4</f>
        <v>#REF!</v>
      </c>
      <c r="D21" s="116" t="e">
        <f>D4</f>
        <v>#REF!</v>
      </c>
    </row>
    <row r="22" spans="1:4" hidden="1" x14ac:dyDescent="0.2">
      <c r="A22" s="164" t="s">
        <v>63</v>
      </c>
      <c r="B22" s="167"/>
      <c r="C22" s="167"/>
      <c r="D22" s="167"/>
    </row>
    <row r="23" spans="1:4" s="155" customFormat="1" hidden="1" x14ac:dyDescent="0.2">
      <c r="A23" s="164">
        <v>1</v>
      </c>
      <c r="B23" s="57" t="e">
        <f t="shared" ref="B23" si="6">B6*0.9*0.87</f>
        <v>#REF!</v>
      </c>
      <c r="C23" s="57" t="e">
        <f>C6*0.9*0.87</f>
        <v>#REF!</v>
      </c>
      <c r="D23" s="57" t="e">
        <f>D6*0.9*0.87</f>
        <v>#REF!</v>
      </c>
    </row>
    <row r="24" spans="1:4" s="155" customFormat="1" hidden="1" x14ac:dyDescent="0.2">
      <c r="A24" s="164">
        <v>2</v>
      </c>
      <c r="B24" s="57" t="e">
        <f t="shared" ref="B24" si="7">B7*0.9*0.87</f>
        <v>#REF!</v>
      </c>
      <c r="C24" s="57" t="e">
        <f>C7*0.9*0.87</f>
        <v>#REF!</v>
      </c>
      <c r="D24" s="57" t="e">
        <f>D7*0.9*0.87</f>
        <v>#REF!</v>
      </c>
    </row>
    <row r="25" spans="1:4" s="155" customFormat="1" hidden="1" x14ac:dyDescent="0.2">
      <c r="A25" s="164" t="s">
        <v>175</v>
      </c>
      <c r="B25" s="57"/>
      <c r="C25" s="57"/>
      <c r="D25" s="57"/>
    </row>
    <row r="26" spans="1:4" s="155" customFormat="1" hidden="1" x14ac:dyDescent="0.2">
      <c r="A26" s="164">
        <v>1</v>
      </c>
      <c r="B26" s="57" t="e">
        <f t="shared" ref="B26" si="8">B9*0.9*0.87</f>
        <v>#REF!</v>
      </c>
      <c r="C26" s="57" t="e">
        <f>C9*0.9*0.87</f>
        <v>#REF!</v>
      </c>
      <c r="D26" s="57" t="e">
        <f>D9*0.9*0.87</f>
        <v>#REF!</v>
      </c>
    </row>
    <row r="27" spans="1:4" s="155" customFormat="1" hidden="1" x14ac:dyDescent="0.2">
      <c r="A27" s="164">
        <v>2</v>
      </c>
      <c r="B27" s="57" t="e">
        <f t="shared" ref="B27" si="9">B10*0.9*0.87</f>
        <v>#REF!</v>
      </c>
      <c r="C27" s="57" t="e">
        <f>C10*0.9*0.87</f>
        <v>#REF!</v>
      </c>
      <c r="D27" s="57" t="e">
        <f>D10*0.9*0.87</f>
        <v>#REF!</v>
      </c>
    </row>
    <row r="28" spans="1:4" s="155" customFormat="1" hidden="1" x14ac:dyDescent="0.2">
      <c r="A28" s="164" t="s">
        <v>176</v>
      </c>
      <c r="B28" s="57"/>
      <c r="C28" s="57"/>
      <c r="D28" s="57"/>
    </row>
    <row r="29" spans="1:4" s="155" customFormat="1" hidden="1" x14ac:dyDescent="0.2">
      <c r="A29" s="164">
        <v>1</v>
      </c>
      <c r="B29" s="57" t="e">
        <f t="shared" ref="B29" si="10">B12*0.9*0.87</f>
        <v>#REF!</v>
      </c>
      <c r="C29" s="57" t="e">
        <f>C12*0.9*0.87</f>
        <v>#REF!</v>
      </c>
      <c r="D29" s="57" t="e">
        <f>D12*0.9*0.87</f>
        <v>#REF!</v>
      </c>
    </row>
    <row r="30" spans="1:4" s="155" customFormat="1" hidden="1" x14ac:dyDescent="0.2">
      <c r="A30" s="164">
        <v>2</v>
      </c>
      <c r="B30" s="57" t="e">
        <f t="shared" ref="B30" si="11">B13*0.9*0.87</f>
        <v>#REF!</v>
      </c>
      <c r="C30" s="57" t="e">
        <f>C13*0.9*0.87</f>
        <v>#REF!</v>
      </c>
      <c r="D30" s="57" t="e">
        <f>D13*0.9*0.87</f>
        <v>#REF!</v>
      </c>
    </row>
    <row r="31" spans="1:4" s="155" customFormat="1" hidden="1" x14ac:dyDescent="0.2">
      <c r="A31" s="207" t="s">
        <v>196</v>
      </c>
      <c r="B31" s="203"/>
      <c r="C31" s="203"/>
      <c r="D31" s="203"/>
    </row>
    <row r="32" spans="1:4" s="155" customFormat="1" ht="12.75" hidden="1" customHeight="1" x14ac:dyDescent="0.2">
      <c r="A32" s="212" t="s">
        <v>189</v>
      </c>
      <c r="B32" s="234">
        <f t="shared" ref="B32" si="12">B14*0.87</f>
        <v>2349</v>
      </c>
      <c r="C32" s="234">
        <f>C14*0.87</f>
        <v>2349</v>
      </c>
      <c r="D32" s="234">
        <f>D14*0.87</f>
        <v>2349</v>
      </c>
    </row>
    <row r="33" spans="1:4" s="155" customFormat="1" ht="12.75" hidden="1" customHeight="1" x14ac:dyDescent="0.2">
      <c r="A33" s="213" t="s">
        <v>190</v>
      </c>
      <c r="B33" s="232">
        <f t="shared" ref="B33" si="13">B32*2</f>
        <v>4698</v>
      </c>
      <c r="C33" s="232">
        <f>C32*2</f>
        <v>4698</v>
      </c>
      <c r="D33" s="232">
        <f>D32*2</f>
        <v>4698</v>
      </c>
    </row>
    <row r="34" spans="1:4" s="155" customFormat="1" hidden="1" x14ac:dyDescent="0.2">
      <c r="A34" s="202"/>
    </row>
    <row r="35" spans="1:4" ht="24" x14ac:dyDescent="0.2">
      <c r="A35" s="182" t="s">
        <v>192</v>
      </c>
    </row>
    <row r="36" spans="1:4" x14ac:dyDescent="0.2">
      <c r="A36" s="168" t="s">
        <v>199</v>
      </c>
    </row>
    <row r="37" spans="1:4" ht="21.75" customHeight="1" x14ac:dyDescent="0.2">
      <c r="A37" s="89" t="s">
        <v>62</v>
      </c>
      <c r="B37" s="116" t="e">
        <f t="shared" ref="B37" si="14">B3</f>
        <v>#REF!</v>
      </c>
      <c r="C37" s="116" t="e">
        <f>C3</f>
        <v>#REF!</v>
      </c>
      <c r="D37" s="116" t="e">
        <f>D3</f>
        <v>#REF!</v>
      </c>
    </row>
    <row r="38" spans="1:4" ht="21.75" customHeight="1" x14ac:dyDescent="0.2">
      <c r="A38" s="105"/>
      <c r="B38" s="116" t="e">
        <f t="shared" ref="B38" si="15">B4</f>
        <v>#REF!</v>
      </c>
      <c r="C38" s="116" t="e">
        <f>C4</f>
        <v>#REF!</v>
      </c>
      <c r="D38" s="116" t="e">
        <f>D4</f>
        <v>#REF!</v>
      </c>
    </row>
    <row r="39" spans="1:4" x14ac:dyDescent="0.2">
      <c r="A39" s="164" t="s">
        <v>63</v>
      </c>
      <c r="B39" s="167"/>
      <c r="C39" s="167"/>
      <c r="D39" s="167"/>
    </row>
    <row r="40" spans="1:4" s="155" customFormat="1" x14ac:dyDescent="0.2">
      <c r="A40" s="164">
        <v>1</v>
      </c>
      <c r="B40" s="57" t="e">
        <f t="shared" ref="B40" si="16">B23+B32</f>
        <v>#REF!</v>
      </c>
      <c r="C40" s="57" t="e">
        <f>C23+C32</f>
        <v>#REF!</v>
      </c>
      <c r="D40" s="57" t="e">
        <f>D23+D32</f>
        <v>#REF!</v>
      </c>
    </row>
    <row r="41" spans="1:4" s="155" customFormat="1" x14ac:dyDescent="0.2">
      <c r="A41" s="164">
        <v>2</v>
      </c>
      <c r="B41" s="57" t="e">
        <f t="shared" ref="B41" si="17">B24+B33</f>
        <v>#REF!</v>
      </c>
      <c r="C41" s="57" t="e">
        <f>C24+C33</f>
        <v>#REF!</v>
      </c>
      <c r="D41" s="57" t="e">
        <f>D24+D33</f>
        <v>#REF!</v>
      </c>
    </row>
    <row r="42" spans="1:4" s="155" customFormat="1" x14ac:dyDescent="0.2">
      <c r="A42" s="164" t="s">
        <v>175</v>
      </c>
      <c r="B42" s="57"/>
      <c r="C42" s="57"/>
      <c r="D42" s="57"/>
    </row>
    <row r="43" spans="1:4" s="155" customFormat="1" x14ac:dyDescent="0.2">
      <c r="A43" s="164">
        <v>1</v>
      </c>
      <c r="B43" s="57" t="e">
        <f t="shared" ref="B43" si="18">B26+B32</f>
        <v>#REF!</v>
      </c>
      <c r="C43" s="57" t="e">
        <f>C26+C32</f>
        <v>#REF!</v>
      </c>
      <c r="D43" s="57" t="e">
        <f>D26+D32</f>
        <v>#REF!</v>
      </c>
    </row>
    <row r="44" spans="1:4" s="155" customFormat="1" x14ac:dyDescent="0.2">
      <c r="A44" s="164">
        <v>2</v>
      </c>
      <c r="B44" s="57" t="e">
        <f t="shared" ref="B44" si="19">B27+B33</f>
        <v>#REF!</v>
      </c>
      <c r="C44" s="57" t="e">
        <f>C27+C33</f>
        <v>#REF!</v>
      </c>
      <c r="D44" s="57" t="e">
        <f>D27+D33</f>
        <v>#REF!</v>
      </c>
    </row>
    <row r="45" spans="1:4" s="155" customFormat="1" x14ac:dyDescent="0.2">
      <c r="A45" s="164" t="s">
        <v>176</v>
      </c>
      <c r="B45" s="57"/>
      <c r="C45" s="57"/>
      <c r="D45" s="57"/>
    </row>
    <row r="46" spans="1:4" s="155" customFormat="1" x14ac:dyDescent="0.2">
      <c r="A46" s="164">
        <v>1</v>
      </c>
      <c r="B46" s="57" t="e">
        <f t="shared" ref="B46" si="20">B29+B32</f>
        <v>#REF!</v>
      </c>
      <c r="C46" s="57" t="e">
        <f>C29+C32</f>
        <v>#REF!</v>
      </c>
      <c r="D46" s="57" t="e">
        <f>D29+D32</f>
        <v>#REF!</v>
      </c>
    </row>
    <row r="47" spans="1:4" s="155" customFormat="1" x14ac:dyDescent="0.2">
      <c r="A47" s="164">
        <v>2</v>
      </c>
      <c r="B47" s="57" t="e">
        <f t="shared" ref="B47" si="21">B30+B33</f>
        <v>#REF!</v>
      </c>
      <c r="C47" s="57" t="e">
        <f>C30+C33</f>
        <v>#REF!</v>
      </c>
      <c r="D47" s="57" t="e">
        <f>D30+D33</f>
        <v>#REF!</v>
      </c>
    </row>
    <row r="48" spans="1:4" s="155" customFormat="1" x14ac:dyDescent="0.2">
      <c r="A48" s="202"/>
    </row>
    <row r="49" spans="1:6" x14ac:dyDescent="0.2">
      <c r="A49" s="288" t="s">
        <v>172</v>
      </c>
    </row>
    <row r="50" spans="1:6" x14ac:dyDescent="0.2">
      <c r="A50" s="288"/>
    </row>
    <row r="51" spans="1:6" x14ac:dyDescent="0.2">
      <c r="A51" s="90"/>
    </row>
    <row r="52" spans="1:6" s="155" customFormat="1" ht="12.75" customHeight="1" x14ac:dyDescent="0.2">
      <c r="A52" s="305" t="s">
        <v>269</v>
      </c>
      <c r="B52" s="306"/>
      <c r="C52" s="306"/>
      <c r="D52" s="306"/>
      <c r="E52" s="306"/>
      <c r="F52" s="306"/>
    </row>
    <row r="53" spans="1:6" s="155" customFormat="1" ht="12.75" customHeight="1" x14ac:dyDescent="0.2">
      <c r="A53" s="305"/>
      <c r="B53" s="306"/>
      <c r="C53" s="306"/>
      <c r="D53" s="306"/>
      <c r="E53" s="306"/>
      <c r="F53" s="306"/>
    </row>
    <row r="54" spans="1:6" s="155" customFormat="1" ht="12.75" customHeight="1" x14ac:dyDescent="0.2">
      <c r="A54" s="305"/>
      <c r="B54" s="306"/>
      <c r="C54" s="306"/>
      <c r="D54" s="306"/>
      <c r="E54" s="306"/>
      <c r="F54" s="306"/>
    </row>
    <row r="55" spans="1:6" s="155" customFormat="1" ht="12.75" customHeight="1" x14ac:dyDescent="0.2">
      <c r="A55" s="305"/>
      <c r="B55" s="306"/>
      <c r="C55" s="306"/>
      <c r="D55" s="306"/>
      <c r="E55" s="306"/>
      <c r="F55" s="306"/>
    </row>
    <row r="56" spans="1:6" s="155" customFormat="1" ht="12.75" customHeight="1" x14ac:dyDescent="0.2">
      <c r="A56" s="305"/>
      <c r="B56" s="306"/>
      <c r="C56" s="306"/>
      <c r="D56" s="306"/>
      <c r="E56" s="306"/>
      <c r="F56" s="306"/>
    </row>
    <row r="57" spans="1:6" s="155" customFormat="1" ht="12.75" customHeight="1" x14ac:dyDescent="0.2">
      <c r="A57" s="305"/>
      <c r="B57" s="306"/>
      <c r="C57" s="306"/>
      <c r="D57" s="306"/>
      <c r="E57" s="306"/>
      <c r="F57" s="306"/>
    </row>
    <row r="58" spans="1:6" s="155" customFormat="1" ht="12.75" customHeight="1" x14ac:dyDescent="0.2"/>
    <row r="59" spans="1:6" x14ac:dyDescent="0.2">
      <c r="A59" s="199" t="s">
        <v>83</v>
      </c>
    </row>
    <row r="60" spans="1:6" s="155" customFormat="1" ht="34.5" customHeight="1" x14ac:dyDescent="0.2">
      <c r="A60" s="192" t="s">
        <v>277</v>
      </c>
    </row>
    <row r="61" spans="1:6" s="155" customFormat="1" ht="34.5" customHeight="1" x14ac:dyDescent="0.2">
      <c r="A61" s="226" t="s">
        <v>285</v>
      </c>
    </row>
    <row r="62" spans="1:6" x14ac:dyDescent="0.2">
      <c r="A62" s="33"/>
    </row>
    <row r="63" spans="1:6" x14ac:dyDescent="0.2">
      <c r="A63" s="178" t="s">
        <v>74</v>
      </c>
    </row>
    <row r="64" spans="1:6" x14ac:dyDescent="0.2">
      <c r="A64" s="183" t="s">
        <v>75</v>
      </c>
    </row>
    <row r="65" spans="1:1" ht="24" x14ac:dyDescent="0.2">
      <c r="A65" s="180" t="s">
        <v>76</v>
      </c>
    </row>
    <row r="66" spans="1:1" ht="24" x14ac:dyDescent="0.2">
      <c r="A66" s="180" t="s">
        <v>89</v>
      </c>
    </row>
    <row r="67" spans="1:1" x14ac:dyDescent="0.2">
      <c r="A67" s="180" t="s">
        <v>78</v>
      </c>
    </row>
    <row r="68" spans="1:1" ht="24" x14ac:dyDescent="0.2">
      <c r="A68" s="180" t="s">
        <v>79</v>
      </c>
    </row>
    <row r="69" spans="1:1" ht="24" x14ac:dyDescent="0.2">
      <c r="A69" s="180" t="s">
        <v>187</v>
      </c>
    </row>
    <row r="70" spans="1:1" x14ac:dyDescent="0.2">
      <c r="A70" s="180"/>
    </row>
    <row r="71" spans="1:1" ht="24" x14ac:dyDescent="0.2">
      <c r="A71" s="200" t="s">
        <v>93</v>
      </c>
    </row>
    <row r="72" spans="1:1" ht="9.75" customHeight="1" x14ac:dyDescent="0.2">
      <c r="A72" s="200"/>
    </row>
    <row r="73" spans="1:1" ht="196.5" customHeight="1" x14ac:dyDescent="0.2">
      <c r="A73" s="201" t="s">
        <v>270</v>
      </c>
    </row>
    <row r="74" spans="1:1" ht="12.75" customHeight="1" x14ac:dyDescent="0.2">
      <c r="A74" s="201"/>
    </row>
    <row r="75" spans="1:1" ht="24" x14ac:dyDescent="0.2">
      <c r="A75" s="199" t="s">
        <v>95</v>
      </c>
    </row>
    <row r="76" spans="1:1" s="155" customFormat="1" ht="36" hidden="1" x14ac:dyDescent="0.2">
      <c r="A76" s="238" t="s">
        <v>276</v>
      </c>
    </row>
    <row r="77" spans="1:1" s="155" customFormat="1" ht="48" customHeight="1" x14ac:dyDescent="0.2">
      <c r="A77" s="217" t="s">
        <v>272</v>
      </c>
    </row>
    <row r="78" spans="1:1" s="155" customFormat="1" ht="34.5" customHeight="1" x14ac:dyDescent="0.2">
      <c r="A78" s="217" t="s">
        <v>273</v>
      </c>
    </row>
    <row r="79" spans="1:1" x14ac:dyDescent="0.2">
      <c r="A79" s="6"/>
    </row>
    <row r="80" spans="1:1" x14ac:dyDescent="0.2">
      <c r="A80" s="175" t="s">
        <v>81</v>
      </c>
    </row>
    <row r="81" spans="1:1" ht="108" customHeight="1" x14ac:dyDescent="0.2">
      <c r="A81" s="239" t="s">
        <v>286</v>
      </c>
    </row>
    <row r="86" spans="1:1" x14ac:dyDescent="0.2">
      <c r="A86" s="138"/>
    </row>
    <row r="87" spans="1:1" x14ac:dyDescent="0.2">
      <c r="A87" s="138"/>
    </row>
    <row r="88" spans="1:1" x14ac:dyDescent="0.2">
      <c r="A88" s="138"/>
    </row>
    <row r="89" spans="1:1" x14ac:dyDescent="0.2">
      <c r="A89" s="138"/>
    </row>
    <row r="90" spans="1:1" x14ac:dyDescent="0.2">
      <c r="A90" s="138"/>
    </row>
    <row r="91" spans="1:1" x14ac:dyDescent="0.2">
      <c r="A91" s="138"/>
    </row>
    <row r="92" spans="1:1" x14ac:dyDescent="0.2">
      <c r="A92" s="138"/>
    </row>
    <row r="93" spans="1:1" x14ac:dyDescent="0.2">
      <c r="A93" s="138"/>
    </row>
    <row r="94" spans="1:1" x14ac:dyDescent="0.2">
      <c r="A94" s="138"/>
    </row>
    <row r="95" spans="1:1" x14ac:dyDescent="0.2">
      <c r="A95" s="138"/>
    </row>
    <row r="96" spans="1:1" x14ac:dyDescent="0.2">
      <c r="A96" s="138"/>
    </row>
    <row r="97" spans="1:1" x14ac:dyDescent="0.2">
      <c r="A97" s="138"/>
    </row>
    <row r="98" spans="1:1" x14ac:dyDescent="0.2">
      <c r="A98" s="138"/>
    </row>
    <row r="99" spans="1:1" x14ac:dyDescent="0.2">
      <c r="A99" s="138"/>
    </row>
    <row r="100" spans="1:1" x14ac:dyDescent="0.2">
      <c r="A100" s="138"/>
    </row>
    <row r="101" spans="1:1" x14ac:dyDescent="0.2">
      <c r="A101" s="138"/>
    </row>
    <row r="102" spans="1:1" x14ac:dyDescent="0.2">
      <c r="A102" s="138"/>
    </row>
    <row r="103" spans="1:1" x14ac:dyDescent="0.2">
      <c r="A103" s="138"/>
    </row>
    <row r="104" spans="1:1" x14ac:dyDescent="0.2">
      <c r="A104" s="138"/>
    </row>
    <row r="105" spans="1:1" x14ac:dyDescent="0.2">
      <c r="A105" s="138"/>
    </row>
    <row r="106" spans="1:1" x14ac:dyDescent="0.2">
      <c r="A106" s="138"/>
    </row>
    <row r="107" spans="1:1" x14ac:dyDescent="0.2">
      <c r="A107" s="138"/>
    </row>
    <row r="108" spans="1:1" x14ac:dyDescent="0.2">
      <c r="A108" s="138"/>
    </row>
    <row r="109" spans="1:1" x14ac:dyDescent="0.2">
      <c r="A109" s="138"/>
    </row>
    <row r="110" spans="1:1" x14ac:dyDescent="0.2">
      <c r="A110" s="138"/>
    </row>
    <row r="111" spans="1:1" x14ac:dyDescent="0.2">
      <c r="A111" s="138"/>
    </row>
    <row r="112" spans="1:1" x14ac:dyDescent="0.2">
      <c r="A112" s="138"/>
    </row>
    <row r="113" spans="1:1" x14ac:dyDescent="0.2">
      <c r="A113" s="138"/>
    </row>
    <row r="114" spans="1:1" x14ac:dyDescent="0.2">
      <c r="A114" s="138"/>
    </row>
    <row r="115" spans="1:1" x14ac:dyDescent="0.2">
      <c r="A115" s="138"/>
    </row>
    <row r="116" spans="1:1" x14ac:dyDescent="0.2">
      <c r="A116" s="138"/>
    </row>
    <row r="117" spans="1:1" x14ac:dyDescent="0.2">
      <c r="A117" s="138"/>
    </row>
    <row r="118" spans="1:1" x14ac:dyDescent="0.2">
      <c r="A118" s="138"/>
    </row>
    <row r="119" spans="1:1" x14ac:dyDescent="0.2">
      <c r="A119" s="138"/>
    </row>
    <row r="120" spans="1:1" x14ac:dyDescent="0.2">
      <c r="A120" s="138"/>
    </row>
    <row r="121" spans="1:1" x14ac:dyDescent="0.2">
      <c r="A121" s="138"/>
    </row>
    <row r="122" spans="1:1" x14ac:dyDescent="0.2">
      <c r="A122" s="138"/>
    </row>
    <row r="123" spans="1:1" x14ac:dyDescent="0.2">
      <c r="A123" s="138"/>
    </row>
    <row r="124" spans="1:1" x14ac:dyDescent="0.2">
      <c r="A124" s="138"/>
    </row>
    <row r="125" spans="1:1" x14ac:dyDescent="0.2">
      <c r="A125" s="138"/>
    </row>
    <row r="126" spans="1:1" x14ac:dyDescent="0.2">
      <c r="A126" s="138"/>
    </row>
    <row r="127" spans="1:1" x14ac:dyDescent="0.2">
      <c r="A127" s="138"/>
    </row>
    <row r="128" spans="1:1" x14ac:dyDescent="0.2">
      <c r="A128" s="138"/>
    </row>
    <row r="129" spans="1:1" x14ac:dyDescent="0.2">
      <c r="A129" s="138"/>
    </row>
    <row r="130" spans="1:1" x14ac:dyDescent="0.2">
      <c r="A130" s="138"/>
    </row>
    <row r="131" spans="1:1" x14ac:dyDescent="0.2">
      <c r="A131" s="138"/>
    </row>
    <row r="132" spans="1:1" x14ac:dyDescent="0.2">
      <c r="A132" s="138"/>
    </row>
    <row r="133" spans="1:1" x14ac:dyDescent="0.2">
      <c r="A133" s="138"/>
    </row>
    <row r="134" spans="1:1" x14ac:dyDescent="0.2">
      <c r="A134" s="138"/>
    </row>
    <row r="135" spans="1:1" x14ac:dyDescent="0.2">
      <c r="A135" s="138"/>
    </row>
    <row r="136" spans="1:1" x14ac:dyDescent="0.2">
      <c r="A136" s="138"/>
    </row>
    <row r="137" spans="1:1" x14ac:dyDescent="0.2">
      <c r="A137" s="138"/>
    </row>
    <row r="138" spans="1:1" x14ac:dyDescent="0.2">
      <c r="A138" s="138"/>
    </row>
    <row r="139" spans="1:1" x14ac:dyDescent="0.2">
      <c r="A139" s="138"/>
    </row>
    <row r="140" spans="1:1" x14ac:dyDescent="0.2">
      <c r="A140" s="138"/>
    </row>
    <row r="141" spans="1:1" x14ac:dyDescent="0.2">
      <c r="A141" s="138"/>
    </row>
    <row r="142" spans="1:1" x14ac:dyDescent="0.2">
      <c r="A142" s="138"/>
    </row>
    <row r="143" spans="1:1" x14ac:dyDescent="0.2">
      <c r="A143" s="138"/>
    </row>
    <row r="144" spans="1:1" x14ac:dyDescent="0.2">
      <c r="A144" s="138"/>
    </row>
    <row r="145" spans="1:1" x14ac:dyDescent="0.2">
      <c r="A145" s="138"/>
    </row>
    <row r="146" spans="1:1" x14ac:dyDescent="0.2">
      <c r="A146" s="138"/>
    </row>
    <row r="147" spans="1:1" x14ac:dyDescent="0.2">
      <c r="A147" s="138"/>
    </row>
    <row r="148" spans="1:1" x14ac:dyDescent="0.2">
      <c r="A148" s="138"/>
    </row>
    <row r="149" spans="1:1" x14ac:dyDescent="0.2">
      <c r="A149" s="138"/>
    </row>
    <row r="150" spans="1:1" x14ac:dyDescent="0.2">
      <c r="A150" s="138"/>
    </row>
    <row r="151" spans="1:1" x14ac:dyDescent="0.2">
      <c r="A151" s="138"/>
    </row>
    <row r="152" spans="1:1" x14ac:dyDescent="0.2">
      <c r="A152" s="138"/>
    </row>
    <row r="153" spans="1:1" x14ac:dyDescent="0.2">
      <c r="A153" s="138"/>
    </row>
    <row r="154" spans="1:1" x14ac:dyDescent="0.2">
      <c r="A154" s="138"/>
    </row>
    <row r="155" spans="1:1" x14ac:dyDescent="0.2">
      <c r="A155" s="138"/>
    </row>
    <row r="156" spans="1:1" x14ac:dyDescent="0.2">
      <c r="A156" s="138"/>
    </row>
    <row r="157" spans="1:1" x14ac:dyDescent="0.2">
      <c r="A157" s="138"/>
    </row>
    <row r="158" spans="1:1" x14ac:dyDescent="0.2">
      <c r="A158" s="138"/>
    </row>
    <row r="159" spans="1:1" x14ac:dyDescent="0.2">
      <c r="A159" s="138"/>
    </row>
    <row r="160" spans="1:1" x14ac:dyDescent="0.2">
      <c r="A160" s="138"/>
    </row>
    <row r="161" spans="1:1" x14ac:dyDescent="0.2">
      <c r="A161" s="138"/>
    </row>
    <row r="162" spans="1:1" x14ac:dyDescent="0.2">
      <c r="A162" s="138"/>
    </row>
    <row r="163" spans="1:1" x14ac:dyDescent="0.2">
      <c r="A163" s="138"/>
    </row>
    <row r="164" spans="1:1" x14ac:dyDescent="0.2">
      <c r="A164" s="138"/>
    </row>
    <row r="165" spans="1:1" x14ac:dyDescent="0.2">
      <c r="A165" s="138"/>
    </row>
    <row r="166" spans="1:1" x14ac:dyDescent="0.2">
      <c r="A166" s="138"/>
    </row>
    <row r="167" spans="1:1" x14ac:dyDescent="0.2">
      <c r="A167" s="138"/>
    </row>
    <row r="168" spans="1:1" x14ac:dyDescent="0.2">
      <c r="A168" s="138"/>
    </row>
    <row r="169" spans="1:1" x14ac:dyDescent="0.2">
      <c r="A169" s="138"/>
    </row>
    <row r="170" spans="1:1" x14ac:dyDescent="0.2">
      <c r="A170" s="138"/>
    </row>
    <row r="171" spans="1:1" x14ac:dyDescent="0.2">
      <c r="A171" s="138"/>
    </row>
    <row r="172" spans="1:1" x14ac:dyDescent="0.2">
      <c r="A172" s="138"/>
    </row>
    <row r="173" spans="1:1" x14ac:dyDescent="0.2">
      <c r="A173" s="138"/>
    </row>
    <row r="174" spans="1:1" x14ac:dyDescent="0.2">
      <c r="A174" s="138"/>
    </row>
    <row r="175" spans="1:1" x14ac:dyDescent="0.2">
      <c r="A175" s="138"/>
    </row>
    <row r="176" spans="1:1" x14ac:dyDescent="0.2">
      <c r="A176" s="138"/>
    </row>
    <row r="177" spans="1:1" x14ac:dyDescent="0.2">
      <c r="A177" s="138"/>
    </row>
    <row r="178" spans="1:1" x14ac:dyDescent="0.2">
      <c r="A178" s="138"/>
    </row>
    <row r="179" spans="1:1" x14ac:dyDescent="0.2">
      <c r="A179" s="138"/>
    </row>
    <row r="180" spans="1:1" x14ac:dyDescent="0.2">
      <c r="A180" s="138"/>
    </row>
  </sheetData>
  <mergeCells count="2">
    <mergeCell ref="A49:A50"/>
    <mergeCell ref="A52:F57"/>
  </mergeCells>
  <pageMargins left="0.7" right="0.7" top="0.75" bottom="0.75" header="0.3" footer="0.3"/>
  <pageSetup paperSize="9"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7"/>
  <sheetViews>
    <sheetView showGridLines="0" tabSelected="1" zoomScaleNormal="100" workbookViewId="0">
      <pane xSplit="1" ySplit="3" topLeftCell="P4" activePane="bottomRight" state="frozen"/>
      <selection pane="topRight" activeCell="B1" sqref="B1"/>
      <selection pane="bottomLeft" activeCell="A3" sqref="A3"/>
      <selection pane="bottomRight" activeCell="P46" sqref="P46"/>
    </sheetView>
  </sheetViews>
  <sheetFormatPr defaultColWidth="10.28515625" defaultRowHeight="12.75" x14ac:dyDescent="0.2"/>
  <cols>
    <col min="1" max="1" width="57.42578125" style="1" customWidth="1"/>
    <col min="2" max="4" width="10.28515625" style="32"/>
    <col min="5" max="16384" width="10.28515625" style="1"/>
  </cols>
  <sheetData>
    <row r="1" spans="1:53" ht="25.5" customHeight="1" x14ac:dyDescent="0.2">
      <c r="A1" s="186" t="s">
        <v>61</v>
      </c>
    </row>
    <row r="2" spans="1:53" x14ac:dyDescent="0.2">
      <c r="A2" s="11" t="s">
        <v>16</v>
      </c>
    </row>
    <row r="3" spans="1:53" s="33" customFormat="1" ht="26.25" customHeight="1" x14ac:dyDescent="0.2">
      <c r="A3" s="229" t="s">
        <v>62</v>
      </c>
      <c r="B3" s="135">
        <v>45408</v>
      </c>
      <c r="C3" s="135">
        <v>45409</v>
      </c>
      <c r="D3" s="116">
        <v>45410</v>
      </c>
      <c r="E3" s="116">
        <v>45411</v>
      </c>
      <c r="F3" s="116">
        <v>45413</v>
      </c>
      <c r="G3" s="116">
        <v>45415</v>
      </c>
      <c r="H3" s="116">
        <v>45417</v>
      </c>
      <c r="I3" s="116">
        <v>45420</v>
      </c>
      <c r="J3" s="116">
        <v>45424</v>
      </c>
      <c r="K3" s="116">
        <v>45429</v>
      </c>
      <c r="L3" s="116">
        <v>45431</v>
      </c>
      <c r="M3" s="116">
        <v>45436</v>
      </c>
      <c r="N3" s="116">
        <v>45438</v>
      </c>
      <c r="O3" s="116">
        <v>45443</v>
      </c>
      <c r="P3" s="116">
        <v>45444</v>
      </c>
      <c r="Q3" s="116">
        <v>45446</v>
      </c>
      <c r="R3" s="135">
        <v>45451</v>
      </c>
      <c r="S3" s="116">
        <v>45452</v>
      </c>
      <c r="T3" s="116">
        <v>45457</v>
      </c>
      <c r="U3" s="116">
        <v>45459</v>
      </c>
      <c r="V3" s="116">
        <v>45460</v>
      </c>
      <c r="W3" s="116">
        <v>45466</v>
      </c>
      <c r="X3" s="116">
        <v>45470</v>
      </c>
      <c r="Y3" s="116">
        <v>45474</v>
      </c>
      <c r="Z3" s="116">
        <v>45478</v>
      </c>
      <c r="AA3" s="116">
        <v>45480</v>
      </c>
      <c r="AB3" s="116">
        <v>45485</v>
      </c>
      <c r="AC3" s="116">
        <v>45487</v>
      </c>
      <c r="AD3" s="116">
        <v>45492</v>
      </c>
      <c r="AE3" s="116">
        <v>45494</v>
      </c>
      <c r="AF3" s="116">
        <v>45499</v>
      </c>
      <c r="AG3" s="116">
        <v>45501</v>
      </c>
      <c r="AH3" s="116">
        <v>45505</v>
      </c>
      <c r="AI3" s="116">
        <v>45506</v>
      </c>
      <c r="AJ3" s="116">
        <v>45508</v>
      </c>
      <c r="AK3" s="116">
        <v>45513</v>
      </c>
      <c r="AL3" s="116">
        <v>45515</v>
      </c>
      <c r="AM3" s="116">
        <v>45520</v>
      </c>
      <c r="AN3" s="116">
        <v>45522</v>
      </c>
      <c r="AO3" s="116">
        <v>45526</v>
      </c>
      <c r="AP3" s="116">
        <v>45532</v>
      </c>
      <c r="AQ3" s="116">
        <v>45534</v>
      </c>
      <c r="AR3" s="116">
        <v>45536</v>
      </c>
      <c r="AS3" s="116">
        <v>45537</v>
      </c>
      <c r="AT3" s="116">
        <v>45541</v>
      </c>
      <c r="AU3" s="116">
        <v>45543</v>
      </c>
      <c r="AV3" s="116">
        <v>45548</v>
      </c>
      <c r="AW3" s="116">
        <v>45550</v>
      </c>
      <c r="AX3" s="116">
        <v>45555</v>
      </c>
      <c r="AY3" s="116">
        <v>45557</v>
      </c>
      <c r="AZ3" s="116">
        <v>45562</v>
      </c>
      <c r="BA3" s="116">
        <v>45564</v>
      </c>
    </row>
    <row r="4" spans="1:53" s="33" customFormat="1" ht="26.25" customHeight="1" x14ac:dyDescent="0.2">
      <c r="A4" s="230"/>
      <c r="B4" s="135">
        <v>45408</v>
      </c>
      <c r="C4" s="135">
        <v>45409</v>
      </c>
      <c r="D4" s="116">
        <v>45410</v>
      </c>
      <c r="E4" s="116">
        <v>45412</v>
      </c>
      <c r="F4" s="116">
        <v>45414</v>
      </c>
      <c r="G4" s="116">
        <v>45416</v>
      </c>
      <c r="H4" s="116">
        <v>45419</v>
      </c>
      <c r="I4" s="116">
        <v>45423</v>
      </c>
      <c r="J4" s="116">
        <v>45428</v>
      </c>
      <c r="K4" s="116">
        <v>45430</v>
      </c>
      <c r="L4" s="116">
        <v>45435</v>
      </c>
      <c r="M4" s="116">
        <v>45437</v>
      </c>
      <c r="N4" s="266">
        <v>45442</v>
      </c>
      <c r="O4" s="116">
        <v>45443</v>
      </c>
      <c r="P4" s="116">
        <v>45445</v>
      </c>
      <c r="Q4" s="116">
        <v>45450</v>
      </c>
      <c r="R4" s="135">
        <v>45451</v>
      </c>
      <c r="S4" s="116">
        <v>45456</v>
      </c>
      <c r="T4" s="116">
        <v>45458</v>
      </c>
      <c r="U4" s="116">
        <v>45459</v>
      </c>
      <c r="V4" s="116">
        <v>45465</v>
      </c>
      <c r="W4" s="116">
        <v>45469</v>
      </c>
      <c r="X4" s="116">
        <v>45473</v>
      </c>
      <c r="Y4" s="116">
        <v>45477</v>
      </c>
      <c r="Z4" s="116">
        <v>45479</v>
      </c>
      <c r="AA4" s="116">
        <v>45484</v>
      </c>
      <c r="AB4" s="116">
        <v>45486</v>
      </c>
      <c r="AC4" s="116">
        <v>45491</v>
      </c>
      <c r="AD4" s="116">
        <v>45493</v>
      </c>
      <c r="AE4" s="116">
        <v>45498</v>
      </c>
      <c r="AF4" s="116">
        <v>45500</v>
      </c>
      <c r="AG4" s="116">
        <v>45504</v>
      </c>
      <c r="AH4" s="116">
        <v>45505</v>
      </c>
      <c r="AI4" s="116">
        <v>45507</v>
      </c>
      <c r="AJ4" s="116">
        <v>45512</v>
      </c>
      <c r="AK4" s="116">
        <v>45514</v>
      </c>
      <c r="AL4" s="116">
        <v>45519</v>
      </c>
      <c r="AM4" s="116">
        <v>45521</v>
      </c>
      <c r="AN4" s="116">
        <v>45525</v>
      </c>
      <c r="AO4" s="116">
        <v>45531</v>
      </c>
      <c r="AP4" s="116">
        <v>45533</v>
      </c>
      <c r="AQ4" s="116">
        <v>45535</v>
      </c>
      <c r="AR4" s="116">
        <v>45536</v>
      </c>
      <c r="AS4" s="116">
        <v>45540</v>
      </c>
      <c r="AT4" s="116">
        <v>45542</v>
      </c>
      <c r="AU4" s="116">
        <v>45547</v>
      </c>
      <c r="AV4" s="116">
        <v>45549</v>
      </c>
      <c r="AW4" s="116">
        <v>45554</v>
      </c>
      <c r="AX4" s="116">
        <v>45556</v>
      </c>
      <c r="AY4" s="116">
        <v>45561</v>
      </c>
      <c r="AZ4" s="116">
        <v>45563</v>
      </c>
      <c r="BA4" s="116">
        <v>45565</v>
      </c>
    </row>
    <row r="5" spans="1:53" s="36" customFormat="1" ht="12" customHeight="1" x14ac:dyDescent="0.2">
      <c r="A5" s="191" t="s">
        <v>63</v>
      </c>
    </row>
    <row r="6" spans="1:53" s="36" customFormat="1" ht="12" customHeight="1" x14ac:dyDescent="0.2">
      <c r="A6" s="190">
        <v>1</v>
      </c>
      <c r="B6" s="43">
        <v>29900</v>
      </c>
      <c r="C6" s="43">
        <v>31900</v>
      </c>
      <c r="D6" s="43">
        <v>29900</v>
      </c>
      <c r="E6" s="43">
        <v>25900</v>
      </c>
      <c r="F6" s="43">
        <v>20800</v>
      </c>
      <c r="G6" s="43">
        <v>25900</v>
      </c>
      <c r="H6" s="43">
        <v>20800</v>
      </c>
      <c r="I6" s="43">
        <v>25900</v>
      </c>
      <c r="J6" s="43">
        <v>16600</v>
      </c>
      <c r="K6" s="43">
        <v>16600</v>
      </c>
      <c r="L6" s="43">
        <v>14300</v>
      </c>
      <c r="M6" s="43">
        <v>16600</v>
      </c>
      <c r="N6" s="43">
        <v>16600</v>
      </c>
      <c r="O6" s="43">
        <v>16600</v>
      </c>
      <c r="P6" s="43">
        <v>16600</v>
      </c>
      <c r="Q6" s="43">
        <v>25900</v>
      </c>
      <c r="R6" s="43">
        <v>20800</v>
      </c>
      <c r="S6" s="43">
        <v>16600</v>
      </c>
      <c r="T6" s="43">
        <v>20800</v>
      </c>
      <c r="U6" s="43">
        <v>16600</v>
      </c>
      <c r="V6" s="43">
        <v>29900</v>
      </c>
      <c r="W6" s="43">
        <v>16600</v>
      </c>
      <c r="X6" s="43">
        <v>20800</v>
      </c>
      <c r="Y6" s="43">
        <v>25900</v>
      </c>
      <c r="Z6" s="43">
        <v>29900</v>
      </c>
      <c r="AA6" s="43">
        <v>25900</v>
      </c>
      <c r="AB6" s="43">
        <v>29900</v>
      </c>
      <c r="AC6" s="43">
        <v>25900</v>
      </c>
      <c r="AD6" s="43">
        <v>29900</v>
      </c>
      <c r="AE6" s="43">
        <v>25900</v>
      </c>
      <c r="AF6" s="43">
        <v>29900</v>
      </c>
      <c r="AG6" s="43">
        <v>25900</v>
      </c>
      <c r="AH6" s="43">
        <v>29900</v>
      </c>
      <c r="AI6" s="43">
        <v>35700</v>
      </c>
      <c r="AJ6" s="43">
        <v>29900</v>
      </c>
      <c r="AK6" s="43">
        <v>35700</v>
      </c>
      <c r="AL6" s="43">
        <v>29900</v>
      </c>
      <c r="AM6" s="43">
        <v>35700</v>
      </c>
      <c r="AN6" s="43">
        <v>35700</v>
      </c>
      <c r="AO6" s="43">
        <v>59900</v>
      </c>
      <c r="AP6" s="43">
        <v>35700</v>
      </c>
      <c r="AQ6" s="43">
        <v>35700</v>
      </c>
      <c r="AR6" s="43">
        <v>25900</v>
      </c>
      <c r="AS6" s="43">
        <v>20800</v>
      </c>
      <c r="AT6" s="43">
        <v>25900</v>
      </c>
      <c r="AU6" s="43">
        <v>20800</v>
      </c>
      <c r="AV6" s="43">
        <v>25900</v>
      </c>
      <c r="AW6" s="43">
        <v>20800</v>
      </c>
      <c r="AX6" s="43">
        <v>25900</v>
      </c>
      <c r="AY6" s="43">
        <v>20800</v>
      </c>
      <c r="AZ6" s="43">
        <v>25900</v>
      </c>
      <c r="BA6" s="43">
        <v>20800</v>
      </c>
    </row>
    <row r="7" spans="1:53" s="36" customFormat="1" ht="12" customHeight="1" x14ac:dyDescent="0.2">
      <c r="A7" s="190">
        <v>2</v>
      </c>
      <c r="B7" s="237">
        <f t="shared" ref="B7:D7" si="0">B6+2000</f>
        <v>31900</v>
      </c>
      <c r="C7" s="237">
        <f t="shared" si="0"/>
        <v>33900</v>
      </c>
      <c r="D7" s="237">
        <f t="shared" si="0"/>
        <v>31900</v>
      </c>
      <c r="E7" s="237">
        <f t="shared" ref="E7:X7" si="1">E6+2000</f>
        <v>27900</v>
      </c>
      <c r="F7" s="237">
        <f t="shared" si="1"/>
        <v>22800</v>
      </c>
      <c r="G7" s="237">
        <f t="shared" si="1"/>
        <v>27900</v>
      </c>
      <c r="H7" s="237">
        <f t="shared" si="1"/>
        <v>22800</v>
      </c>
      <c r="I7" s="237">
        <f t="shared" si="1"/>
        <v>27900</v>
      </c>
      <c r="J7" s="237">
        <f t="shared" si="1"/>
        <v>18600</v>
      </c>
      <c r="K7" s="237">
        <f t="shared" si="1"/>
        <v>18600</v>
      </c>
      <c r="L7" s="237">
        <f t="shared" si="1"/>
        <v>16300</v>
      </c>
      <c r="M7" s="237">
        <f t="shared" si="1"/>
        <v>18600</v>
      </c>
      <c r="N7" s="237">
        <f t="shared" si="1"/>
        <v>18600</v>
      </c>
      <c r="O7" s="237">
        <f t="shared" si="1"/>
        <v>18600</v>
      </c>
      <c r="P7" s="237">
        <f t="shared" si="1"/>
        <v>18600</v>
      </c>
      <c r="Q7" s="237">
        <f t="shared" si="1"/>
        <v>27900</v>
      </c>
      <c r="R7" s="237">
        <f t="shared" si="1"/>
        <v>22800</v>
      </c>
      <c r="S7" s="237">
        <f t="shared" si="1"/>
        <v>18600</v>
      </c>
      <c r="T7" s="237">
        <f t="shared" si="1"/>
        <v>22800</v>
      </c>
      <c r="U7" s="237">
        <f t="shared" si="1"/>
        <v>18600</v>
      </c>
      <c r="V7" s="237">
        <f t="shared" si="1"/>
        <v>31900</v>
      </c>
      <c r="W7" s="237">
        <f t="shared" si="1"/>
        <v>18600</v>
      </c>
      <c r="X7" s="237">
        <f t="shared" si="1"/>
        <v>22800</v>
      </c>
      <c r="Y7" s="237">
        <f t="shared" ref="Y7" si="2">Y6+2000</f>
        <v>27900</v>
      </c>
      <c r="Z7" s="237">
        <f t="shared" ref="Z7:AJ7" si="3">Z6+2000</f>
        <v>31900</v>
      </c>
      <c r="AA7" s="237">
        <f t="shared" si="3"/>
        <v>27900</v>
      </c>
      <c r="AB7" s="237">
        <f t="shared" si="3"/>
        <v>31900</v>
      </c>
      <c r="AC7" s="237">
        <f t="shared" si="3"/>
        <v>27900</v>
      </c>
      <c r="AD7" s="237">
        <f t="shared" si="3"/>
        <v>31900</v>
      </c>
      <c r="AE7" s="237">
        <f t="shared" si="3"/>
        <v>27900</v>
      </c>
      <c r="AF7" s="237">
        <f t="shared" si="3"/>
        <v>31900</v>
      </c>
      <c r="AG7" s="237">
        <f t="shared" si="3"/>
        <v>27900</v>
      </c>
      <c r="AH7" s="237">
        <f t="shared" si="3"/>
        <v>31900</v>
      </c>
      <c r="AI7" s="237">
        <f t="shared" si="3"/>
        <v>37700</v>
      </c>
      <c r="AJ7" s="237">
        <f t="shared" si="3"/>
        <v>31900</v>
      </c>
      <c r="AK7" s="237">
        <f t="shared" ref="AK7:AQ7" si="4">AK6+2000</f>
        <v>37700</v>
      </c>
      <c r="AL7" s="237">
        <f t="shared" si="4"/>
        <v>31900</v>
      </c>
      <c r="AM7" s="237">
        <f t="shared" si="4"/>
        <v>37700</v>
      </c>
      <c r="AN7" s="237">
        <f t="shared" si="4"/>
        <v>37700</v>
      </c>
      <c r="AO7" s="237">
        <f t="shared" si="4"/>
        <v>61900</v>
      </c>
      <c r="AP7" s="237">
        <f t="shared" si="4"/>
        <v>37700</v>
      </c>
      <c r="AQ7" s="237">
        <f t="shared" si="4"/>
        <v>37700</v>
      </c>
      <c r="AR7" s="237">
        <f t="shared" ref="AR7:AY7" si="5">AR6+2000</f>
        <v>27900</v>
      </c>
      <c r="AS7" s="237">
        <f t="shared" si="5"/>
        <v>22800</v>
      </c>
      <c r="AT7" s="237">
        <f t="shared" si="5"/>
        <v>27900</v>
      </c>
      <c r="AU7" s="237">
        <f t="shared" si="5"/>
        <v>22800</v>
      </c>
      <c r="AV7" s="237">
        <f t="shared" si="5"/>
        <v>27900</v>
      </c>
      <c r="AW7" s="237">
        <f t="shared" si="5"/>
        <v>22800</v>
      </c>
      <c r="AX7" s="237">
        <f t="shared" si="5"/>
        <v>27900</v>
      </c>
      <c r="AY7" s="237">
        <f t="shared" si="5"/>
        <v>22800</v>
      </c>
      <c r="AZ7" s="237">
        <f t="shared" ref="AZ7:BA7" si="6">AZ6+2000</f>
        <v>27900</v>
      </c>
      <c r="BA7" s="237">
        <f t="shared" si="6"/>
        <v>22800</v>
      </c>
    </row>
    <row r="8" spans="1:53" s="36" customFormat="1" ht="12" customHeight="1" x14ac:dyDescent="0.2">
      <c r="A8" s="187" t="s">
        <v>175</v>
      </c>
    </row>
    <row r="9" spans="1:53" s="36" customFormat="1" ht="12" customHeight="1" x14ac:dyDescent="0.2">
      <c r="A9" s="190">
        <v>1</v>
      </c>
      <c r="B9" s="235">
        <f t="shared" ref="B9:D9" si="7">B6+3000</f>
        <v>32900</v>
      </c>
      <c r="C9" s="235">
        <f t="shared" si="7"/>
        <v>34900</v>
      </c>
      <c r="D9" s="235">
        <f t="shared" si="7"/>
        <v>32900</v>
      </c>
      <c r="E9" s="235">
        <f t="shared" ref="E9:X9" si="8">E6+3000</f>
        <v>28900</v>
      </c>
      <c r="F9" s="235">
        <f t="shared" si="8"/>
        <v>23800</v>
      </c>
      <c r="G9" s="235">
        <f t="shared" si="8"/>
        <v>28900</v>
      </c>
      <c r="H9" s="235">
        <f t="shared" si="8"/>
        <v>23800</v>
      </c>
      <c r="I9" s="235">
        <f t="shared" si="8"/>
        <v>28900</v>
      </c>
      <c r="J9" s="235">
        <f t="shared" si="8"/>
        <v>19600</v>
      </c>
      <c r="K9" s="235">
        <f t="shared" si="8"/>
        <v>19600</v>
      </c>
      <c r="L9" s="235">
        <f t="shared" si="8"/>
        <v>17300</v>
      </c>
      <c r="M9" s="235">
        <f t="shared" si="8"/>
        <v>19600</v>
      </c>
      <c r="N9" s="235">
        <f t="shared" si="8"/>
        <v>19600</v>
      </c>
      <c r="O9" s="235">
        <f t="shared" si="8"/>
        <v>19600</v>
      </c>
      <c r="P9" s="235">
        <f t="shared" si="8"/>
        <v>19600</v>
      </c>
      <c r="Q9" s="235">
        <f t="shared" si="8"/>
        <v>28900</v>
      </c>
      <c r="R9" s="235">
        <f t="shared" si="8"/>
        <v>23800</v>
      </c>
      <c r="S9" s="235">
        <f t="shared" si="8"/>
        <v>19600</v>
      </c>
      <c r="T9" s="235">
        <f t="shared" si="8"/>
        <v>23800</v>
      </c>
      <c r="U9" s="235">
        <f t="shared" si="8"/>
        <v>19600</v>
      </c>
      <c r="V9" s="235">
        <f t="shared" si="8"/>
        <v>32900</v>
      </c>
      <c r="W9" s="235">
        <f t="shared" si="8"/>
        <v>19600</v>
      </c>
      <c r="X9" s="235">
        <f t="shared" si="8"/>
        <v>23800</v>
      </c>
      <c r="Y9" s="235">
        <f t="shared" ref="Y9" si="9">Y6+3000</f>
        <v>28900</v>
      </c>
      <c r="Z9" s="235">
        <f t="shared" ref="Z9:AJ9" si="10">Z6+3000</f>
        <v>32900</v>
      </c>
      <c r="AA9" s="235">
        <f t="shared" si="10"/>
        <v>28900</v>
      </c>
      <c r="AB9" s="235">
        <f t="shared" si="10"/>
        <v>32900</v>
      </c>
      <c r="AC9" s="235">
        <f t="shared" si="10"/>
        <v>28900</v>
      </c>
      <c r="AD9" s="235">
        <f t="shared" si="10"/>
        <v>32900</v>
      </c>
      <c r="AE9" s="235">
        <f t="shared" si="10"/>
        <v>28900</v>
      </c>
      <c r="AF9" s="235">
        <f t="shared" si="10"/>
        <v>32900</v>
      </c>
      <c r="AG9" s="235">
        <f t="shared" si="10"/>
        <v>28900</v>
      </c>
      <c r="AH9" s="235">
        <f t="shared" si="10"/>
        <v>32900</v>
      </c>
      <c r="AI9" s="235">
        <f t="shared" si="10"/>
        <v>38700</v>
      </c>
      <c r="AJ9" s="235">
        <f t="shared" si="10"/>
        <v>32900</v>
      </c>
      <c r="AK9" s="235">
        <f t="shared" ref="AK9:AQ9" si="11">AK6+3000</f>
        <v>38700</v>
      </c>
      <c r="AL9" s="235">
        <f t="shared" si="11"/>
        <v>32900</v>
      </c>
      <c r="AM9" s="235">
        <f t="shared" si="11"/>
        <v>38700</v>
      </c>
      <c r="AN9" s="235">
        <f t="shared" si="11"/>
        <v>38700</v>
      </c>
      <c r="AO9" s="235">
        <f t="shared" si="11"/>
        <v>62900</v>
      </c>
      <c r="AP9" s="235">
        <f t="shared" si="11"/>
        <v>38700</v>
      </c>
      <c r="AQ9" s="235">
        <f t="shared" si="11"/>
        <v>38700</v>
      </c>
      <c r="AR9" s="235">
        <f t="shared" ref="AR9:AY9" si="12">AR6+3000</f>
        <v>28900</v>
      </c>
      <c r="AS9" s="235">
        <f t="shared" si="12"/>
        <v>23800</v>
      </c>
      <c r="AT9" s="235">
        <f t="shared" si="12"/>
        <v>28900</v>
      </c>
      <c r="AU9" s="235">
        <f t="shared" si="12"/>
        <v>23800</v>
      </c>
      <c r="AV9" s="235">
        <f t="shared" si="12"/>
        <v>28900</v>
      </c>
      <c r="AW9" s="235">
        <f t="shared" si="12"/>
        <v>23800</v>
      </c>
      <c r="AX9" s="235">
        <f t="shared" si="12"/>
        <v>28900</v>
      </c>
      <c r="AY9" s="235">
        <f t="shared" si="12"/>
        <v>23800</v>
      </c>
      <c r="AZ9" s="235">
        <f t="shared" ref="AZ9:BA9" si="13">AZ6+3000</f>
        <v>28900</v>
      </c>
      <c r="BA9" s="235">
        <f t="shared" si="13"/>
        <v>23800</v>
      </c>
    </row>
    <row r="10" spans="1:53" s="36" customFormat="1" ht="12" customHeight="1" x14ac:dyDescent="0.2">
      <c r="A10" s="190">
        <v>2</v>
      </c>
      <c r="B10" s="43">
        <f t="shared" ref="B10:D10" si="14">B9+2000</f>
        <v>34900</v>
      </c>
      <c r="C10" s="43">
        <f t="shared" si="14"/>
        <v>36900</v>
      </c>
      <c r="D10" s="43">
        <f t="shared" si="14"/>
        <v>34900</v>
      </c>
      <c r="E10" s="43">
        <f t="shared" ref="E10:X10" si="15">E9+2000</f>
        <v>30900</v>
      </c>
      <c r="F10" s="43">
        <f t="shared" si="15"/>
        <v>25800</v>
      </c>
      <c r="G10" s="43">
        <f t="shared" si="15"/>
        <v>30900</v>
      </c>
      <c r="H10" s="43">
        <f t="shared" si="15"/>
        <v>25800</v>
      </c>
      <c r="I10" s="43">
        <f t="shared" si="15"/>
        <v>30900</v>
      </c>
      <c r="J10" s="43">
        <f t="shared" si="15"/>
        <v>21600</v>
      </c>
      <c r="K10" s="43">
        <f t="shared" si="15"/>
        <v>21600</v>
      </c>
      <c r="L10" s="43">
        <f t="shared" si="15"/>
        <v>19300</v>
      </c>
      <c r="M10" s="43">
        <f t="shared" si="15"/>
        <v>21600</v>
      </c>
      <c r="N10" s="43">
        <f t="shared" si="15"/>
        <v>21600</v>
      </c>
      <c r="O10" s="43">
        <f t="shared" si="15"/>
        <v>21600</v>
      </c>
      <c r="P10" s="43">
        <f t="shared" si="15"/>
        <v>21600</v>
      </c>
      <c r="Q10" s="43">
        <f t="shared" si="15"/>
        <v>30900</v>
      </c>
      <c r="R10" s="43">
        <f t="shared" si="15"/>
        <v>25800</v>
      </c>
      <c r="S10" s="43">
        <f t="shared" si="15"/>
        <v>21600</v>
      </c>
      <c r="T10" s="43">
        <f t="shared" si="15"/>
        <v>25800</v>
      </c>
      <c r="U10" s="43">
        <f t="shared" si="15"/>
        <v>21600</v>
      </c>
      <c r="V10" s="43">
        <f t="shared" si="15"/>
        <v>34900</v>
      </c>
      <c r="W10" s="43">
        <f t="shared" si="15"/>
        <v>21600</v>
      </c>
      <c r="X10" s="43">
        <f t="shared" si="15"/>
        <v>25800</v>
      </c>
      <c r="Y10" s="43">
        <f t="shared" ref="Y10" si="16">Y9+2000</f>
        <v>30900</v>
      </c>
      <c r="Z10" s="43">
        <f t="shared" ref="Z10:AJ10" si="17">Z9+2000</f>
        <v>34900</v>
      </c>
      <c r="AA10" s="43">
        <f t="shared" si="17"/>
        <v>30900</v>
      </c>
      <c r="AB10" s="43">
        <f t="shared" si="17"/>
        <v>34900</v>
      </c>
      <c r="AC10" s="43">
        <f t="shared" si="17"/>
        <v>30900</v>
      </c>
      <c r="AD10" s="43">
        <f t="shared" si="17"/>
        <v>34900</v>
      </c>
      <c r="AE10" s="43">
        <f t="shared" si="17"/>
        <v>30900</v>
      </c>
      <c r="AF10" s="43">
        <f t="shared" si="17"/>
        <v>34900</v>
      </c>
      <c r="AG10" s="43">
        <f t="shared" si="17"/>
        <v>30900</v>
      </c>
      <c r="AH10" s="43">
        <f t="shared" si="17"/>
        <v>34900</v>
      </c>
      <c r="AI10" s="43">
        <f t="shared" si="17"/>
        <v>40700</v>
      </c>
      <c r="AJ10" s="43">
        <f t="shared" si="17"/>
        <v>34900</v>
      </c>
      <c r="AK10" s="43">
        <f t="shared" ref="AK10:AQ10" si="18">AK9+2000</f>
        <v>40700</v>
      </c>
      <c r="AL10" s="43">
        <f t="shared" si="18"/>
        <v>34900</v>
      </c>
      <c r="AM10" s="43">
        <f t="shared" si="18"/>
        <v>40700</v>
      </c>
      <c r="AN10" s="43">
        <f t="shared" si="18"/>
        <v>40700</v>
      </c>
      <c r="AO10" s="43">
        <f t="shared" si="18"/>
        <v>64900</v>
      </c>
      <c r="AP10" s="43">
        <f t="shared" si="18"/>
        <v>40700</v>
      </c>
      <c r="AQ10" s="43">
        <f t="shared" si="18"/>
        <v>40700</v>
      </c>
      <c r="AR10" s="43">
        <f t="shared" ref="AR10:AY10" si="19">AR9+2000</f>
        <v>30900</v>
      </c>
      <c r="AS10" s="43">
        <f t="shared" si="19"/>
        <v>25800</v>
      </c>
      <c r="AT10" s="43">
        <f t="shared" si="19"/>
        <v>30900</v>
      </c>
      <c r="AU10" s="43">
        <f t="shared" si="19"/>
        <v>25800</v>
      </c>
      <c r="AV10" s="43">
        <f t="shared" si="19"/>
        <v>30900</v>
      </c>
      <c r="AW10" s="43">
        <f t="shared" si="19"/>
        <v>25800</v>
      </c>
      <c r="AX10" s="43">
        <f t="shared" si="19"/>
        <v>30900</v>
      </c>
      <c r="AY10" s="43">
        <f t="shared" si="19"/>
        <v>25800</v>
      </c>
      <c r="AZ10" s="43">
        <f t="shared" ref="AZ10:BA10" si="20">AZ9+2000</f>
        <v>30900</v>
      </c>
      <c r="BA10" s="43">
        <f t="shared" si="20"/>
        <v>25800</v>
      </c>
    </row>
    <row r="11" spans="1:53" s="36" customFormat="1" ht="12" customHeight="1" x14ac:dyDescent="0.2">
      <c r="A11" s="187" t="s">
        <v>176</v>
      </c>
    </row>
    <row r="12" spans="1:53" s="36" customFormat="1" ht="12" customHeight="1" x14ac:dyDescent="0.2">
      <c r="A12" s="190">
        <v>1</v>
      </c>
      <c r="B12" s="188">
        <f t="shared" ref="B12:D12" si="21">B6+6900</f>
        <v>36800</v>
      </c>
      <c r="C12" s="188">
        <f t="shared" si="21"/>
        <v>38800</v>
      </c>
      <c r="D12" s="188">
        <f t="shared" si="21"/>
        <v>36800</v>
      </c>
      <c r="E12" s="188">
        <f t="shared" ref="E12:X12" si="22">E6+6900</f>
        <v>32800</v>
      </c>
      <c r="F12" s="188">
        <f t="shared" si="22"/>
        <v>27700</v>
      </c>
      <c r="G12" s="188">
        <f t="shared" si="22"/>
        <v>32800</v>
      </c>
      <c r="H12" s="188">
        <f t="shared" si="22"/>
        <v>27700</v>
      </c>
      <c r="I12" s="188">
        <f t="shared" si="22"/>
        <v>32800</v>
      </c>
      <c r="J12" s="188">
        <f t="shared" si="22"/>
        <v>23500</v>
      </c>
      <c r="K12" s="188">
        <f t="shared" si="22"/>
        <v>23500</v>
      </c>
      <c r="L12" s="188">
        <f t="shared" si="22"/>
        <v>21200</v>
      </c>
      <c r="M12" s="188">
        <f t="shared" si="22"/>
        <v>23500</v>
      </c>
      <c r="N12" s="188">
        <f t="shared" si="22"/>
        <v>23500</v>
      </c>
      <c r="O12" s="188">
        <f t="shared" si="22"/>
        <v>23500</v>
      </c>
      <c r="P12" s="188">
        <f t="shared" si="22"/>
        <v>23500</v>
      </c>
      <c r="Q12" s="188">
        <f t="shared" si="22"/>
        <v>32800</v>
      </c>
      <c r="R12" s="188">
        <f t="shared" si="22"/>
        <v>27700</v>
      </c>
      <c r="S12" s="188">
        <f t="shared" si="22"/>
        <v>23500</v>
      </c>
      <c r="T12" s="188">
        <f t="shared" si="22"/>
        <v>27700</v>
      </c>
      <c r="U12" s="188">
        <f t="shared" si="22"/>
        <v>23500</v>
      </c>
      <c r="V12" s="188">
        <f t="shared" si="22"/>
        <v>36800</v>
      </c>
      <c r="W12" s="188">
        <f t="shared" si="22"/>
        <v>23500</v>
      </c>
      <c r="X12" s="188">
        <f t="shared" si="22"/>
        <v>27700</v>
      </c>
      <c r="Y12" s="188">
        <f t="shared" ref="Y12" si="23">Y6+6900</f>
        <v>32800</v>
      </c>
      <c r="Z12" s="188">
        <f t="shared" ref="Z12:AJ12" si="24">Z6+6900</f>
        <v>36800</v>
      </c>
      <c r="AA12" s="188">
        <f t="shared" si="24"/>
        <v>32800</v>
      </c>
      <c r="AB12" s="188">
        <f t="shared" si="24"/>
        <v>36800</v>
      </c>
      <c r="AC12" s="188">
        <f t="shared" si="24"/>
        <v>32800</v>
      </c>
      <c r="AD12" s="188">
        <f t="shared" si="24"/>
        <v>36800</v>
      </c>
      <c r="AE12" s="188">
        <f t="shared" si="24"/>
        <v>32800</v>
      </c>
      <c r="AF12" s="188">
        <f t="shared" si="24"/>
        <v>36800</v>
      </c>
      <c r="AG12" s="188">
        <f t="shared" si="24"/>
        <v>32800</v>
      </c>
      <c r="AH12" s="188">
        <f t="shared" si="24"/>
        <v>36800</v>
      </c>
      <c r="AI12" s="188">
        <f t="shared" si="24"/>
        <v>42600</v>
      </c>
      <c r="AJ12" s="188">
        <f t="shared" si="24"/>
        <v>36800</v>
      </c>
      <c r="AK12" s="188">
        <f t="shared" ref="AK12:AQ12" si="25">AK6+6900</f>
        <v>42600</v>
      </c>
      <c r="AL12" s="188">
        <f t="shared" si="25"/>
        <v>36800</v>
      </c>
      <c r="AM12" s="188">
        <f t="shared" si="25"/>
        <v>42600</v>
      </c>
      <c r="AN12" s="188">
        <f t="shared" si="25"/>
        <v>42600</v>
      </c>
      <c r="AO12" s="188">
        <f t="shared" si="25"/>
        <v>66800</v>
      </c>
      <c r="AP12" s="188">
        <f t="shared" si="25"/>
        <v>42600</v>
      </c>
      <c r="AQ12" s="188">
        <f t="shared" si="25"/>
        <v>42600</v>
      </c>
      <c r="AR12" s="188">
        <f t="shared" ref="AR12:AY12" si="26">AR6+6900</f>
        <v>32800</v>
      </c>
      <c r="AS12" s="188">
        <f t="shared" si="26"/>
        <v>27700</v>
      </c>
      <c r="AT12" s="188">
        <f t="shared" si="26"/>
        <v>32800</v>
      </c>
      <c r="AU12" s="188">
        <f t="shared" si="26"/>
        <v>27700</v>
      </c>
      <c r="AV12" s="188">
        <f t="shared" si="26"/>
        <v>32800</v>
      </c>
      <c r="AW12" s="188">
        <f t="shared" si="26"/>
        <v>27700</v>
      </c>
      <c r="AX12" s="188">
        <f t="shared" si="26"/>
        <v>32800</v>
      </c>
      <c r="AY12" s="188">
        <f t="shared" si="26"/>
        <v>27700</v>
      </c>
      <c r="AZ12" s="188">
        <f t="shared" ref="AZ12:BA12" si="27">AZ6+6900</f>
        <v>32800</v>
      </c>
      <c r="BA12" s="188">
        <f t="shared" si="27"/>
        <v>27700</v>
      </c>
    </row>
    <row r="13" spans="1:53" s="36" customFormat="1" ht="12" customHeight="1" x14ac:dyDescent="0.2">
      <c r="A13" s="190">
        <v>2</v>
      </c>
      <c r="B13" s="188">
        <f t="shared" ref="B13:D13" si="28">B12+2000</f>
        <v>38800</v>
      </c>
      <c r="C13" s="188">
        <f t="shared" si="28"/>
        <v>40800</v>
      </c>
      <c r="D13" s="188">
        <f t="shared" si="28"/>
        <v>38800</v>
      </c>
      <c r="E13" s="188">
        <f t="shared" ref="E13:X13" si="29">E12+2000</f>
        <v>34800</v>
      </c>
      <c r="F13" s="188">
        <f t="shared" si="29"/>
        <v>29700</v>
      </c>
      <c r="G13" s="188">
        <f t="shared" si="29"/>
        <v>34800</v>
      </c>
      <c r="H13" s="188">
        <f t="shared" si="29"/>
        <v>29700</v>
      </c>
      <c r="I13" s="188">
        <f t="shared" si="29"/>
        <v>34800</v>
      </c>
      <c r="J13" s="188">
        <f t="shared" si="29"/>
        <v>25500</v>
      </c>
      <c r="K13" s="188">
        <f t="shared" si="29"/>
        <v>25500</v>
      </c>
      <c r="L13" s="188">
        <f t="shared" si="29"/>
        <v>23200</v>
      </c>
      <c r="M13" s="188">
        <f t="shared" si="29"/>
        <v>25500</v>
      </c>
      <c r="N13" s="188">
        <f t="shared" si="29"/>
        <v>25500</v>
      </c>
      <c r="O13" s="188">
        <f t="shared" si="29"/>
        <v>25500</v>
      </c>
      <c r="P13" s="188">
        <f t="shared" si="29"/>
        <v>25500</v>
      </c>
      <c r="Q13" s="188">
        <f t="shared" si="29"/>
        <v>34800</v>
      </c>
      <c r="R13" s="188">
        <f t="shared" si="29"/>
        <v>29700</v>
      </c>
      <c r="S13" s="188">
        <f t="shared" si="29"/>
        <v>25500</v>
      </c>
      <c r="T13" s="188">
        <f t="shared" si="29"/>
        <v>29700</v>
      </c>
      <c r="U13" s="188">
        <f t="shared" si="29"/>
        <v>25500</v>
      </c>
      <c r="V13" s="188">
        <f t="shared" si="29"/>
        <v>38800</v>
      </c>
      <c r="W13" s="188">
        <f t="shared" si="29"/>
        <v>25500</v>
      </c>
      <c r="X13" s="188">
        <f t="shared" si="29"/>
        <v>29700</v>
      </c>
      <c r="Y13" s="188">
        <f t="shared" ref="Y13" si="30">Y12+2000</f>
        <v>34800</v>
      </c>
      <c r="Z13" s="188">
        <f t="shared" ref="Z13:AJ13" si="31">Z12+2000</f>
        <v>38800</v>
      </c>
      <c r="AA13" s="188">
        <f t="shared" si="31"/>
        <v>34800</v>
      </c>
      <c r="AB13" s="188">
        <f t="shared" si="31"/>
        <v>38800</v>
      </c>
      <c r="AC13" s="188">
        <f t="shared" si="31"/>
        <v>34800</v>
      </c>
      <c r="AD13" s="188">
        <f t="shared" si="31"/>
        <v>38800</v>
      </c>
      <c r="AE13" s="188">
        <f t="shared" si="31"/>
        <v>34800</v>
      </c>
      <c r="AF13" s="188">
        <f t="shared" si="31"/>
        <v>38800</v>
      </c>
      <c r="AG13" s="188">
        <f t="shared" si="31"/>
        <v>34800</v>
      </c>
      <c r="AH13" s="188">
        <f t="shared" si="31"/>
        <v>38800</v>
      </c>
      <c r="AI13" s="188">
        <f t="shared" si="31"/>
        <v>44600</v>
      </c>
      <c r="AJ13" s="188">
        <f t="shared" si="31"/>
        <v>38800</v>
      </c>
      <c r="AK13" s="188">
        <f t="shared" ref="AK13:AQ13" si="32">AK12+2000</f>
        <v>44600</v>
      </c>
      <c r="AL13" s="188">
        <f t="shared" si="32"/>
        <v>38800</v>
      </c>
      <c r="AM13" s="188">
        <f t="shared" si="32"/>
        <v>44600</v>
      </c>
      <c r="AN13" s="188">
        <f t="shared" si="32"/>
        <v>44600</v>
      </c>
      <c r="AO13" s="188">
        <f t="shared" si="32"/>
        <v>68800</v>
      </c>
      <c r="AP13" s="188">
        <f t="shared" si="32"/>
        <v>44600</v>
      </c>
      <c r="AQ13" s="188">
        <f t="shared" si="32"/>
        <v>44600</v>
      </c>
      <c r="AR13" s="188">
        <f t="shared" ref="AR13:AY13" si="33">AR12+2000</f>
        <v>34800</v>
      </c>
      <c r="AS13" s="188">
        <f t="shared" si="33"/>
        <v>29700</v>
      </c>
      <c r="AT13" s="188">
        <f t="shared" si="33"/>
        <v>34800</v>
      </c>
      <c r="AU13" s="188">
        <f t="shared" si="33"/>
        <v>29700</v>
      </c>
      <c r="AV13" s="188">
        <f t="shared" si="33"/>
        <v>34800</v>
      </c>
      <c r="AW13" s="188">
        <f t="shared" si="33"/>
        <v>29700</v>
      </c>
      <c r="AX13" s="188">
        <f t="shared" si="33"/>
        <v>34800</v>
      </c>
      <c r="AY13" s="188">
        <f t="shared" si="33"/>
        <v>29700</v>
      </c>
      <c r="AZ13" s="188">
        <f t="shared" ref="AZ13:BA13" si="34">AZ12+2000</f>
        <v>34800</v>
      </c>
      <c r="BA13" s="188">
        <f t="shared" si="34"/>
        <v>29700</v>
      </c>
    </row>
    <row r="14" spans="1:53" s="36" customFormat="1" ht="12" customHeight="1" x14ac:dyDescent="0.2">
      <c r="A14" s="187" t="s">
        <v>177</v>
      </c>
      <c r="B14" s="165"/>
      <c r="C14" s="165"/>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165"/>
      <c r="AZ14" s="165"/>
      <c r="BA14" s="165"/>
    </row>
    <row r="15" spans="1:53" s="36" customFormat="1" ht="12" customHeight="1" x14ac:dyDescent="0.2">
      <c r="A15" s="190">
        <v>1</v>
      </c>
      <c r="B15" s="188">
        <f t="shared" ref="B15:D15" si="35">B6+13900</f>
        <v>43800</v>
      </c>
      <c r="C15" s="188">
        <f t="shared" si="35"/>
        <v>45800</v>
      </c>
      <c r="D15" s="188">
        <f t="shared" si="35"/>
        <v>43800</v>
      </c>
      <c r="E15" s="188">
        <f t="shared" ref="E15:X15" si="36">E6+13900</f>
        <v>39800</v>
      </c>
      <c r="F15" s="188">
        <f t="shared" si="36"/>
        <v>34700</v>
      </c>
      <c r="G15" s="188">
        <f t="shared" si="36"/>
        <v>39800</v>
      </c>
      <c r="H15" s="188">
        <f t="shared" si="36"/>
        <v>34700</v>
      </c>
      <c r="I15" s="188">
        <f t="shared" si="36"/>
        <v>39800</v>
      </c>
      <c r="J15" s="188">
        <f t="shared" si="36"/>
        <v>30500</v>
      </c>
      <c r="K15" s="188">
        <f t="shared" si="36"/>
        <v>30500</v>
      </c>
      <c r="L15" s="188">
        <f t="shared" si="36"/>
        <v>28200</v>
      </c>
      <c r="M15" s="188">
        <f t="shared" si="36"/>
        <v>30500</v>
      </c>
      <c r="N15" s="188">
        <f t="shared" si="36"/>
        <v>30500</v>
      </c>
      <c r="O15" s="188">
        <f t="shared" si="36"/>
        <v>30500</v>
      </c>
      <c r="P15" s="188">
        <f t="shared" si="36"/>
        <v>30500</v>
      </c>
      <c r="Q15" s="188">
        <f t="shared" si="36"/>
        <v>39800</v>
      </c>
      <c r="R15" s="188">
        <f t="shared" si="36"/>
        <v>34700</v>
      </c>
      <c r="S15" s="188">
        <f t="shared" si="36"/>
        <v>30500</v>
      </c>
      <c r="T15" s="188">
        <f t="shared" si="36"/>
        <v>34700</v>
      </c>
      <c r="U15" s="188">
        <f t="shared" si="36"/>
        <v>30500</v>
      </c>
      <c r="V15" s="188">
        <f t="shared" si="36"/>
        <v>43800</v>
      </c>
      <c r="W15" s="188">
        <f t="shared" si="36"/>
        <v>30500</v>
      </c>
      <c r="X15" s="188">
        <f t="shared" si="36"/>
        <v>34700</v>
      </c>
      <c r="Y15" s="188">
        <f>Y6+17900</f>
        <v>43800</v>
      </c>
      <c r="Z15" s="188">
        <f t="shared" ref="Z15:AJ15" si="37">Z6+17900</f>
        <v>47800</v>
      </c>
      <c r="AA15" s="188">
        <f t="shared" si="37"/>
        <v>43800</v>
      </c>
      <c r="AB15" s="188">
        <f t="shared" si="37"/>
        <v>47800</v>
      </c>
      <c r="AC15" s="188">
        <f t="shared" si="37"/>
        <v>43800</v>
      </c>
      <c r="AD15" s="188">
        <f t="shared" si="37"/>
        <v>47800</v>
      </c>
      <c r="AE15" s="188">
        <f t="shared" si="37"/>
        <v>43800</v>
      </c>
      <c r="AF15" s="188">
        <f t="shared" si="37"/>
        <v>47800</v>
      </c>
      <c r="AG15" s="188">
        <f t="shared" si="37"/>
        <v>43800</v>
      </c>
      <c r="AH15" s="188">
        <f t="shared" si="37"/>
        <v>47800</v>
      </c>
      <c r="AI15" s="188">
        <f t="shared" si="37"/>
        <v>53600</v>
      </c>
      <c r="AJ15" s="188">
        <f t="shared" si="37"/>
        <v>47800</v>
      </c>
      <c r="AK15" s="188">
        <f t="shared" ref="AK15:AQ15" si="38">AK6+17900</f>
        <v>53600</v>
      </c>
      <c r="AL15" s="188">
        <f t="shared" si="38"/>
        <v>47800</v>
      </c>
      <c r="AM15" s="188">
        <f t="shared" si="38"/>
        <v>53600</v>
      </c>
      <c r="AN15" s="188">
        <f t="shared" si="38"/>
        <v>53600</v>
      </c>
      <c r="AO15" s="188">
        <f t="shared" si="38"/>
        <v>77800</v>
      </c>
      <c r="AP15" s="188">
        <f t="shared" si="38"/>
        <v>53600</v>
      </c>
      <c r="AQ15" s="188">
        <f t="shared" si="38"/>
        <v>53600</v>
      </c>
      <c r="AR15" s="188">
        <f t="shared" ref="AR15:AY15" si="39">AR6+13900</f>
        <v>39800</v>
      </c>
      <c r="AS15" s="188">
        <f t="shared" si="39"/>
        <v>34700</v>
      </c>
      <c r="AT15" s="188">
        <f t="shared" si="39"/>
        <v>39800</v>
      </c>
      <c r="AU15" s="188">
        <f t="shared" si="39"/>
        <v>34700</v>
      </c>
      <c r="AV15" s="188">
        <f t="shared" si="39"/>
        <v>39800</v>
      </c>
      <c r="AW15" s="188">
        <f t="shared" si="39"/>
        <v>34700</v>
      </c>
      <c r="AX15" s="188">
        <f t="shared" si="39"/>
        <v>39800</v>
      </c>
      <c r="AY15" s="188">
        <f t="shared" si="39"/>
        <v>34700</v>
      </c>
      <c r="AZ15" s="188">
        <f t="shared" ref="AZ15:BA15" si="40">AZ6+13900</f>
        <v>39800</v>
      </c>
      <c r="BA15" s="188">
        <f t="shared" si="40"/>
        <v>34700</v>
      </c>
    </row>
    <row r="16" spans="1:53" s="36" customFormat="1" ht="12" customHeight="1" x14ac:dyDescent="0.2">
      <c r="A16" s="190">
        <v>2</v>
      </c>
      <c r="B16" s="188">
        <f t="shared" ref="B16:D16" si="41">B15+2000</f>
        <v>45800</v>
      </c>
      <c r="C16" s="188">
        <f t="shared" si="41"/>
        <v>47800</v>
      </c>
      <c r="D16" s="188">
        <f t="shared" si="41"/>
        <v>45800</v>
      </c>
      <c r="E16" s="188">
        <f t="shared" ref="E16:X16" si="42">E15+2000</f>
        <v>41800</v>
      </c>
      <c r="F16" s="188">
        <f t="shared" si="42"/>
        <v>36700</v>
      </c>
      <c r="G16" s="188">
        <f t="shared" si="42"/>
        <v>41800</v>
      </c>
      <c r="H16" s="188">
        <f t="shared" si="42"/>
        <v>36700</v>
      </c>
      <c r="I16" s="188">
        <f t="shared" si="42"/>
        <v>41800</v>
      </c>
      <c r="J16" s="188">
        <f t="shared" si="42"/>
        <v>32500</v>
      </c>
      <c r="K16" s="188">
        <f t="shared" si="42"/>
        <v>32500</v>
      </c>
      <c r="L16" s="188">
        <f t="shared" si="42"/>
        <v>30200</v>
      </c>
      <c r="M16" s="188">
        <f t="shared" si="42"/>
        <v>32500</v>
      </c>
      <c r="N16" s="188">
        <f t="shared" si="42"/>
        <v>32500</v>
      </c>
      <c r="O16" s="188">
        <f t="shared" si="42"/>
        <v>32500</v>
      </c>
      <c r="P16" s="188">
        <f t="shared" si="42"/>
        <v>32500</v>
      </c>
      <c r="Q16" s="188">
        <f t="shared" si="42"/>
        <v>41800</v>
      </c>
      <c r="R16" s="188">
        <f t="shared" si="42"/>
        <v>36700</v>
      </c>
      <c r="S16" s="188">
        <f t="shared" si="42"/>
        <v>32500</v>
      </c>
      <c r="T16" s="188">
        <f t="shared" si="42"/>
        <v>36700</v>
      </c>
      <c r="U16" s="188">
        <f t="shared" si="42"/>
        <v>32500</v>
      </c>
      <c r="V16" s="188">
        <f t="shared" si="42"/>
        <v>45800</v>
      </c>
      <c r="W16" s="188">
        <f t="shared" si="42"/>
        <v>32500</v>
      </c>
      <c r="X16" s="188">
        <f t="shared" si="42"/>
        <v>36700</v>
      </c>
      <c r="Y16" s="188">
        <f t="shared" ref="Y16" si="43">Y15+2000</f>
        <v>45800</v>
      </c>
      <c r="Z16" s="188">
        <f t="shared" ref="Z16:AJ16" si="44">Z15+2000</f>
        <v>49800</v>
      </c>
      <c r="AA16" s="188">
        <f t="shared" si="44"/>
        <v>45800</v>
      </c>
      <c r="AB16" s="188">
        <f t="shared" si="44"/>
        <v>49800</v>
      </c>
      <c r="AC16" s="188">
        <f t="shared" si="44"/>
        <v>45800</v>
      </c>
      <c r="AD16" s="188">
        <f t="shared" si="44"/>
        <v>49800</v>
      </c>
      <c r="AE16" s="188">
        <f t="shared" si="44"/>
        <v>45800</v>
      </c>
      <c r="AF16" s="188">
        <f t="shared" si="44"/>
        <v>49800</v>
      </c>
      <c r="AG16" s="188">
        <f t="shared" si="44"/>
        <v>45800</v>
      </c>
      <c r="AH16" s="188">
        <f t="shared" si="44"/>
        <v>49800</v>
      </c>
      <c r="AI16" s="188">
        <f t="shared" si="44"/>
        <v>55600</v>
      </c>
      <c r="AJ16" s="188">
        <f t="shared" si="44"/>
        <v>49800</v>
      </c>
      <c r="AK16" s="188">
        <f t="shared" ref="AK16:AQ16" si="45">AK15+2000</f>
        <v>55600</v>
      </c>
      <c r="AL16" s="188">
        <f t="shared" si="45"/>
        <v>49800</v>
      </c>
      <c r="AM16" s="188">
        <f t="shared" si="45"/>
        <v>55600</v>
      </c>
      <c r="AN16" s="188">
        <f t="shared" si="45"/>
        <v>55600</v>
      </c>
      <c r="AO16" s="188">
        <f t="shared" si="45"/>
        <v>79800</v>
      </c>
      <c r="AP16" s="188">
        <f t="shared" si="45"/>
        <v>55600</v>
      </c>
      <c r="AQ16" s="188">
        <f t="shared" si="45"/>
        <v>55600</v>
      </c>
      <c r="AR16" s="188">
        <f t="shared" ref="AR16:AY16" si="46">AR15+2000</f>
        <v>41800</v>
      </c>
      <c r="AS16" s="188">
        <f t="shared" si="46"/>
        <v>36700</v>
      </c>
      <c r="AT16" s="188">
        <f t="shared" si="46"/>
        <v>41800</v>
      </c>
      <c r="AU16" s="188">
        <f t="shared" si="46"/>
        <v>36700</v>
      </c>
      <c r="AV16" s="188">
        <f t="shared" si="46"/>
        <v>41800</v>
      </c>
      <c r="AW16" s="188">
        <f t="shared" si="46"/>
        <v>36700</v>
      </c>
      <c r="AX16" s="188">
        <f t="shared" si="46"/>
        <v>41800</v>
      </c>
      <c r="AY16" s="188">
        <f t="shared" si="46"/>
        <v>36700</v>
      </c>
      <c r="AZ16" s="188">
        <f t="shared" ref="AZ16:BA16" si="47">AZ15+2000</f>
        <v>41800</v>
      </c>
      <c r="BA16" s="188">
        <f t="shared" si="47"/>
        <v>36700</v>
      </c>
    </row>
    <row r="17" spans="1:53" s="36" customFormat="1" ht="12" customHeight="1" x14ac:dyDescent="0.2">
      <c r="A17" s="187" t="s">
        <v>178</v>
      </c>
    </row>
    <row r="18" spans="1:53" s="36" customFormat="1" ht="12" customHeight="1" x14ac:dyDescent="0.2">
      <c r="A18" s="190" t="s">
        <v>37</v>
      </c>
      <c r="B18" s="188">
        <f t="shared" ref="B18:D18" si="48">B6+10000</f>
        <v>39900</v>
      </c>
      <c r="C18" s="188">
        <f t="shared" si="48"/>
        <v>41900</v>
      </c>
      <c r="D18" s="188">
        <f t="shared" si="48"/>
        <v>39900</v>
      </c>
      <c r="E18" s="188">
        <f t="shared" ref="E18:X18" si="49">E6+10000</f>
        <v>35900</v>
      </c>
      <c r="F18" s="188">
        <f t="shared" si="49"/>
        <v>30800</v>
      </c>
      <c r="G18" s="188">
        <f t="shared" si="49"/>
        <v>35900</v>
      </c>
      <c r="H18" s="188">
        <f t="shared" si="49"/>
        <v>30800</v>
      </c>
      <c r="I18" s="188">
        <f t="shared" si="49"/>
        <v>35900</v>
      </c>
      <c r="J18" s="188">
        <f t="shared" si="49"/>
        <v>26600</v>
      </c>
      <c r="K18" s="188">
        <f t="shared" si="49"/>
        <v>26600</v>
      </c>
      <c r="L18" s="188">
        <f t="shared" si="49"/>
        <v>24300</v>
      </c>
      <c r="M18" s="188">
        <f t="shared" si="49"/>
        <v>26600</v>
      </c>
      <c r="N18" s="188">
        <f t="shared" si="49"/>
        <v>26600</v>
      </c>
      <c r="O18" s="188">
        <f t="shared" si="49"/>
        <v>26600</v>
      </c>
      <c r="P18" s="188">
        <f t="shared" si="49"/>
        <v>26600</v>
      </c>
      <c r="Q18" s="188">
        <f t="shared" si="49"/>
        <v>35900</v>
      </c>
      <c r="R18" s="188">
        <f t="shared" si="49"/>
        <v>30800</v>
      </c>
      <c r="S18" s="188">
        <f t="shared" si="49"/>
        <v>26600</v>
      </c>
      <c r="T18" s="188">
        <f t="shared" si="49"/>
        <v>30800</v>
      </c>
      <c r="U18" s="188">
        <f t="shared" si="49"/>
        <v>26600</v>
      </c>
      <c r="V18" s="188">
        <f t="shared" si="49"/>
        <v>39900</v>
      </c>
      <c r="W18" s="188">
        <f t="shared" si="49"/>
        <v>26600</v>
      </c>
      <c r="X18" s="188">
        <f t="shared" si="49"/>
        <v>30800</v>
      </c>
      <c r="Y18" s="188">
        <f>Y6+18900</f>
        <v>44800</v>
      </c>
      <c r="Z18" s="188">
        <f t="shared" ref="Z18:AJ18" si="50">Z6+18900</f>
        <v>48800</v>
      </c>
      <c r="AA18" s="188">
        <f t="shared" si="50"/>
        <v>44800</v>
      </c>
      <c r="AB18" s="188">
        <f t="shared" si="50"/>
        <v>48800</v>
      </c>
      <c r="AC18" s="188">
        <f t="shared" si="50"/>
        <v>44800</v>
      </c>
      <c r="AD18" s="188">
        <f t="shared" si="50"/>
        <v>48800</v>
      </c>
      <c r="AE18" s="188">
        <f t="shared" si="50"/>
        <v>44800</v>
      </c>
      <c r="AF18" s="188">
        <f t="shared" si="50"/>
        <v>48800</v>
      </c>
      <c r="AG18" s="188">
        <f t="shared" si="50"/>
        <v>44800</v>
      </c>
      <c r="AH18" s="188">
        <f t="shared" si="50"/>
        <v>48800</v>
      </c>
      <c r="AI18" s="188">
        <f t="shared" si="50"/>
        <v>54600</v>
      </c>
      <c r="AJ18" s="188">
        <f t="shared" si="50"/>
        <v>48800</v>
      </c>
      <c r="AK18" s="188">
        <f t="shared" ref="AK18:AQ18" si="51">AK6+18900</f>
        <v>54600</v>
      </c>
      <c r="AL18" s="188">
        <f t="shared" si="51"/>
        <v>48800</v>
      </c>
      <c r="AM18" s="188">
        <f t="shared" si="51"/>
        <v>54600</v>
      </c>
      <c r="AN18" s="188">
        <f t="shared" si="51"/>
        <v>54600</v>
      </c>
      <c r="AO18" s="188">
        <f t="shared" si="51"/>
        <v>78800</v>
      </c>
      <c r="AP18" s="188">
        <f t="shared" si="51"/>
        <v>54600</v>
      </c>
      <c r="AQ18" s="188">
        <f t="shared" si="51"/>
        <v>54600</v>
      </c>
      <c r="AR18" s="188">
        <f t="shared" ref="AR18:AY18" si="52">AR6+10000</f>
        <v>35900</v>
      </c>
      <c r="AS18" s="188">
        <f t="shared" si="52"/>
        <v>30800</v>
      </c>
      <c r="AT18" s="188">
        <f t="shared" si="52"/>
        <v>35900</v>
      </c>
      <c r="AU18" s="188">
        <f t="shared" si="52"/>
        <v>30800</v>
      </c>
      <c r="AV18" s="188">
        <f t="shared" si="52"/>
        <v>35900</v>
      </c>
      <c r="AW18" s="188">
        <f t="shared" si="52"/>
        <v>30800</v>
      </c>
      <c r="AX18" s="188">
        <f t="shared" si="52"/>
        <v>35900</v>
      </c>
      <c r="AY18" s="188">
        <f t="shared" si="52"/>
        <v>30800</v>
      </c>
      <c r="AZ18" s="188">
        <f t="shared" ref="AZ18:BA18" si="53">AZ6+10000</f>
        <v>35900</v>
      </c>
      <c r="BA18" s="188">
        <f t="shared" si="53"/>
        <v>30800</v>
      </c>
    </row>
    <row r="19" spans="1:53" s="36" customFormat="1" ht="12" customHeight="1" x14ac:dyDescent="0.2">
      <c r="A19" s="187" t="s">
        <v>179</v>
      </c>
    </row>
    <row r="20" spans="1:53" s="36" customFormat="1" ht="12" customHeight="1" x14ac:dyDescent="0.2">
      <c r="A20" s="190" t="s">
        <v>37</v>
      </c>
      <c r="B20" s="188">
        <f t="shared" ref="B20:D20" si="54">B6+11000</f>
        <v>40900</v>
      </c>
      <c r="C20" s="188">
        <f t="shared" si="54"/>
        <v>42900</v>
      </c>
      <c r="D20" s="188">
        <f t="shared" si="54"/>
        <v>40900</v>
      </c>
      <c r="E20" s="188">
        <f t="shared" ref="E20:X20" si="55">E6+11000</f>
        <v>36900</v>
      </c>
      <c r="F20" s="188">
        <f t="shared" si="55"/>
        <v>31800</v>
      </c>
      <c r="G20" s="188">
        <f t="shared" si="55"/>
        <v>36900</v>
      </c>
      <c r="H20" s="188">
        <f t="shared" si="55"/>
        <v>31800</v>
      </c>
      <c r="I20" s="188">
        <f t="shared" si="55"/>
        <v>36900</v>
      </c>
      <c r="J20" s="188">
        <f t="shared" si="55"/>
        <v>27600</v>
      </c>
      <c r="K20" s="188">
        <f t="shared" si="55"/>
        <v>27600</v>
      </c>
      <c r="L20" s="188">
        <f t="shared" si="55"/>
        <v>25300</v>
      </c>
      <c r="M20" s="188">
        <f t="shared" si="55"/>
        <v>27600</v>
      </c>
      <c r="N20" s="188">
        <f t="shared" si="55"/>
        <v>27600</v>
      </c>
      <c r="O20" s="188">
        <f t="shared" si="55"/>
        <v>27600</v>
      </c>
      <c r="P20" s="188">
        <f t="shared" si="55"/>
        <v>27600</v>
      </c>
      <c r="Q20" s="188">
        <f t="shared" si="55"/>
        <v>36900</v>
      </c>
      <c r="R20" s="188">
        <f t="shared" si="55"/>
        <v>31800</v>
      </c>
      <c r="S20" s="188">
        <f t="shared" si="55"/>
        <v>27600</v>
      </c>
      <c r="T20" s="188">
        <f t="shared" si="55"/>
        <v>31800</v>
      </c>
      <c r="U20" s="188">
        <f t="shared" si="55"/>
        <v>27600</v>
      </c>
      <c r="V20" s="188">
        <f t="shared" si="55"/>
        <v>40900</v>
      </c>
      <c r="W20" s="188">
        <f t="shared" si="55"/>
        <v>27600</v>
      </c>
      <c r="X20" s="188">
        <f t="shared" si="55"/>
        <v>31800</v>
      </c>
      <c r="Y20" s="188">
        <f>Y6+19900</f>
        <v>45800</v>
      </c>
      <c r="Z20" s="188">
        <f t="shared" ref="Z20:AJ20" si="56">Z6+19900</f>
        <v>49800</v>
      </c>
      <c r="AA20" s="188">
        <f t="shared" si="56"/>
        <v>45800</v>
      </c>
      <c r="AB20" s="188">
        <f t="shared" si="56"/>
        <v>49800</v>
      </c>
      <c r="AC20" s="188">
        <f t="shared" si="56"/>
        <v>45800</v>
      </c>
      <c r="AD20" s="188">
        <f t="shared" si="56"/>
        <v>49800</v>
      </c>
      <c r="AE20" s="188">
        <f t="shared" si="56"/>
        <v>45800</v>
      </c>
      <c r="AF20" s="188">
        <f t="shared" si="56"/>
        <v>49800</v>
      </c>
      <c r="AG20" s="188">
        <f t="shared" si="56"/>
        <v>45800</v>
      </c>
      <c r="AH20" s="188">
        <f t="shared" si="56"/>
        <v>49800</v>
      </c>
      <c r="AI20" s="188">
        <f t="shared" si="56"/>
        <v>55600</v>
      </c>
      <c r="AJ20" s="188">
        <f t="shared" si="56"/>
        <v>49800</v>
      </c>
      <c r="AK20" s="188">
        <f t="shared" ref="AK20:AQ20" si="57">AK6+19900</f>
        <v>55600</v>
      </c>
      <c r="AL20" s="188">
        <f t="shared" si="57"/>
        <v>49800</v>
      </c>
      <c r="AM20" s="188">
        <f t="shared" si="57"/>
        <v>55600</v>
      </c>
      <c r="AN20" s="188">
        <f t="shared" si="57"/>
        <v>55600</v>
      </c>
      <c r="AO20" s="188">
        <f t="shared" si="57"/>
        <v>79800</v>
      </c>
      <c r="AP20" s="188">
        <f t="shared" si="57"/>
        <v>55600</v>
      </c>
      <c r="AQ20" s="188">
        <f t="shared" si="57"/>
        <v>55600</v>
      </c>
      <c r="AR20" s="188">
        <f t="shared" ref="AR20:AY20" si="58">AR6+11000</f>
        <v>36900</v>
      </c>
      <c r="AS20" s="188">
        <f t="shared" si="58"/>
        <v>31800</v>
      </c>
      <c r="AT20" s="188">
        <f t="shared" si="58"/>
        <v>36900</v>
      </c>
      <c r="AU20" s="188">
        <f t="shared" si="58"/>
        <v>31800</v>
      </c>
      <c r="AV20" s="188">
        <f t="shared" si="58"/>
        <v>36900</v>
      </c>
      <c r="AW20" s="188">
        <f t="shared" si="58"/>
        <v>31800</v>
      </c>
      <c r="AX20" s="188">
        <f t="shared" si="58"/>
        <v>36900</v>
      </c>
      <c r="AY20" s="188">
        <f t="shared" si="58"/>
        <v>31800</v>
      </c>
      <c r="AZ20" s="188">
        <f t="shared" ref="AZ20:BA20" si="59">AZ6+11000</f>
        <v>36900</v>
      </c>
      <c r="BA20" s="188">
        <f t="shared" si="59"/>
        <v>31800</v>
      </c>
    </row>
    <row r="21" spans="1:53" s="36" customFormat="1" ht="12" customHeight="1" x14ac:dyDescent="0.2">
      <c r="A21" s="187" t="s">
        <v>180</v>
      </c>
    </row>
    <row r="22" spans="1:53" s="36" customFormat="1" ht="12" customHeight="1" x14ac:dyDescent="0.2">
      <c r="A22" s="190" t="s">
        <v>14</v>
      </c>
      <c r="B22" s="188">
        <f t="shared" ref="B22:D22" si="60">B6+24900</f>
        <v>54800</v>
      </c>
      <c r="C22" s="188">
        <f t="shared" si="60"/>
        <v>56800</v>
      </c>
      <c r="D22" s="188">
        <f t="shared" si="60"/>
        <v>54800</v>
      </c>
      <c r="E22" s="188">
        <f t="shared" ref="E22:X22" si="61">E6+24900</f>
        <v>50800</v>
      </c>
      <c r="F22" s="188">
        <f t="shared" si="61"/>
        <v>45700</v>
      </c>
      <c r="G22" s="188">
        <f t="shared" si="61"/>
        <v>50800</v>
      </c>
      <c r="H22" s="188">
        <f t="shared" si="61"/>
        <v>45700</v>
      </c>
      <c r="I22" s="188">
        <f t="shared" si="61"/>
        <v>50800</v>
      </c>
      <c r="J22" s="188">
        <f t="shared" si="61"/>
        <v>41500</v>
      </c>
      <c r="K22" s="188">
        <f t="shared" si="61"/>
        <v>41500</v>
      </c>
      <c r="L22" s="188">
        <f t="shared" si="61"/>
        <v>39200</v>
      </c>
      <c r="M22" s="188">
        <f t="shared" si="61"/>
        <v>41500</v>
      </c>
      <c r="N22" s="188">
        <f t="shared" si="61"/>
        <v>41500</v>
      </c>
      <c r="O22" s="188">
        <f t="shared" si="61"/>
        <v>41500</v>
      </c>
      <c r="P22" s="188">
        <f t="shared" si="61"/>
        <v>41500</v>
      </c>
      <c r="Q22" s="188">
        <f t="shared" si="61"/>
        <v>50800</v>
      </c>
      <c r="R22" s="188">
        <f t="shared" si="61"/>
        <v>45700</v>
      </c>
      <c r="S22" s="188">
        <f t="shared" si="61"/>
        <v>41500</v>
      </c>
      <c r="T22" s="188">
        <f t="shared" si="61"/>
        <v>45700</v>
      </c>
      <c r="U22" s="188">
        <f t="shared" si="61"/>
        <v>41500</v>
      </c>
      <c r="V22" s="188">
        <f t="shared" si="61"/>
        <v>54800</v>
      </c>
      <c r="W22" s="188">
        <f t="shared" si="61"/>
        <v>41500</v>
      </c>
      <c r="X22" s="188">
        <f t="shared" si="61"/>
        <v>45700</v>
      </c>
      <c r="Y22" s="188">
        <f>Y6+30900</f>
        <v>56800</v>
      </c>
      <c r="Z22" s="188">
        <f t="shared" ref="Z22:AJ22" si="62">Z6+30900</f>
        <v>60800</v>
      </c>
      <c r="AA22" s="188">
        <f t="shared" si="62"/>
        <v>56800</v>
      </c>
      <c r="AB22" s="188">
        <f t="shared" si="62"/>
        <v>60800</v>
      </c>
      <c r="AC22" s="188">
        <f t="shared" si="62"/>
        <v>56800</v>
      </c>
      <c r="AD22" s="188">
        <f t="shared" si="62"/>
        <v>60800</v>
      </c>
      <c r="AE22" s="188">
        <f t="shared" si="62"/>
        <v>56800</v>
      </c>
      <c r="AF22" s="188">
        <f t="shared" si="62"/>
        <v>60800</v>
      </c>
      <c r="AG22" s="188">
        <f t="shared" si="62"/>
        <v>56800</v>
      </c>
      <c r="AH22" s="188">
        <f t="shared" si="62"/>
        <v>60800</v>
      </c>
      <c r="AI22" s="188">
        <f t="shared" si="62"/>
        <v>66600</v>
      </c>
      <c r="AJ22" s="188">
        <f t="shared" si="62"/>
        <v>60800</v>
      </c>
      <c r="AK22" s="188">
        <f t="shared" ref="AK22:AQ22" si="63">AK6+30900</f>
        <v>66600</v>
      </c>
      <c r="AL22" s="188">
        <f t="shared" si="63"/>
        <v>60800</v>
      </c>
      <c r="AM22" s="188">
        <f t="shared" si="63"/>
        <v>66600</v>
      </c>
      <c r="AN22" s="188">
        <f t="shared" si="63"/>
        <v>66600</v>
      </c>
      <c r="AO22" s="188">
        <f t="shared" si="63"/>
        <v>90800</v>
      </c>
      <c r="AP22" s="188">
        <f t="shared" si="63"/>
        <v>66600</v>
      </c>
      <c r="AQ22" s="188">
        <f t="shared" si="63"/>
        <v>66600</v>
      </c>
      <c r="AR22" s="188">
        <f t="shared" ref="AR22:AY22" si="64">AR6+24900</f>
        <v>50800</v>
      </c>
      <c r="AS22" s="188">
        <f t="shared" si="64"/>
        <v>45700</v>
      </c>
      <c r="AT22" s="188">
        <f t="shared" si="64"/>
        <v>50800</v>
      </c>
      <c r="AU22" s="188">
        <f t="shared" si="64"/>
        <v>45700</v>
      </c>
      <c r="AV22" s="188">
        <f t="shared" si="64"/>
        <v>50800</v>
      </c>
      <c r="AW22" s="188">
        <f t="shared" si="64"/>
        <v>45700</v>
      </c>
      <c r="AX22" s="188">
        <f t="shared" si="64"/>
        <v>50800</v>
      </c>
      <c r="AY22" s="188">
        <f t="shared" si="64"/>
        <v>45700</v>
      </c>
      <c r="AZ22" s="188">
        <f t="shared" ref="AZ22:BA22" si="65">AZ6+24900</f>
        <v>50800</v>
      </c>
      <c r="BA22" s="188">
        <f t="shared" si="65"/>
        <v>45700</v>
      </c>
    </row>
    <row r="23" spans="1:53" s="36" customFormat="1" ht="12" customHeight="1" x14ac:dyDescent="0.2">
      <c r="A23" s="187" t="s">
        <v>181</v>
      </c>
    </row>
    <row r="24" spans="1:53" s="36" customFormat="1" ht="12" customHeight="1" x14ac:dyDescent="0.2">
      <c r="A24" s="190" t="s">
        <v>14</v>
      </c>
      <c r="B24" s="188">
        <f t="shared" ref="B24:D24" si="66">B6+28900</f>
        <v>58800</v>
      </c>
      <c r="C24" s="188">
        <f t="shared" si="66"/>
        <v>60800</v>
      </c>
      <c r="D24" s="188">
        <f t="shared" si="66"/>
        <v>58800</v>
      </c>
      <c r="E24" s="188">
        <f t="shared" ref="E24:X24" si="67">E6+28900</f>
        <v>54800</v>
      </c>
      <c r="F24" s="188">
        <f t="shared" si="67"/>
        <v>49700</v>
      </c>
      <c r="G24" s="188">
        <f t="shared" si="67"/>
        <v>54800</v>
      </c>
      <c r="H24" s="188">
        <f t="shared" si="67"/>
        <v>49700</v>
      </c>
      <c r="I24" s="188">
        <f t="shared" si="67"/>
        <v>54800</v>
      </c>
      <c r="J24" s="188">
        <f t="shared" si="67"/>
        <v>45500</v>
      </c>
      <c r="K24" s="188">
        <f t="shared" si="67"/>
        <v>45500</v>
      </c>
      <c r="L24" s="188">
        <f t="shared" si="67"/>
        <v>43200</v>
      </c>
      <c r="M24" s="188">
        <f t="shared" si="67"/>
        <v>45500</v>
      </c>
      <c r="N24" s="188">
        <f t="shared" si="67"/>
        <v>45500</v>
      </c>
      <c r="O24" s="188">
        <f t="shared" si="67"/>
        <v>45500</v>
      </c>
      <c r="P24" s="188">
        <f t="shared" si="67"/>
        <v>45500</v>
      </c>
      <c r="Q24" s="188">
        <f t="shared" si="67"/>
        <v>54800</v>
      </c>
      <c r="R24" s="188">
        <f t="shared" si="67"/>
        <v>49700</v>
      </c>
      <c r="S24" s="188">
        <f t="shared" si="67"/>
        <v>45500</v>
      </c>
      <c r="T24" s="188">
        <f t="shared" si="67"/>
        <v>49700</v>
      </c>
      <c r="U24" s="188">
        <f t="shared" si="67"/>
        <v>45500</v>
      </c>
      <c r="V24" s="188">
        <f t="shared" si="67"/>
        <v>58800</v>
      </c>
      <c r="W24" s="188">
        <f t="shared" si="67"/>
        <v>45500</v>
      </c>
      <c r="X24" s="188">
        <f t="shared" si="67"/>
        <v>49700</v>
      </c>
      <c r="Y24" s="188">
        <f>Y6+35900</f>
        <v>61800</v>
      </c>
      <c r="Z24" s="188">
        <f t="shared" ref="Z24:AJ24" si="68">Z6+35900</f>
        <v>65800</v>
      </c>
      <c r="AA24" s="188">
        <f t="shared" si="68"/>
        <v>61800</v>
      </c>
      <c r="AB24" s="188">
        <f t="shared" si="68"/>
        <v>65800</v>
      </c>
      <c r="AC24" s="188">
        <f t="shared" si="68"/>
        <v>61800</v>
      </c>
      <c r="AD24" s="188">
        <f t="shared" si="68"/>
        <v>65800</v>
      </c>
      <c r="AE24" s="188">
        <f t="shared" si="68"/>
        <v>61800</v>
      </c>
      <c r="AF24" s="188">
        <f t="shared" si="68"/>
        <v>65800</v>
      </c>
      <c r="AG24" s="188">
        <f t="shared" si="68"/>
        <v>61800</v>
      </c>
      <c r="AH24" s="188">
        <f t="shared" si="68"/>
        <v>65800</v>
      </c>
      <c r="AI24" s="188">
        <f t="shared" si="68"/>
        <v>71600</v>
      </c>
      <c r="AJ24" s="188">
        <f t="shared" si="68"/>
        <v>65800</v>
      </c>
      <c r="AK24" s="188">
        <f t="shared" ref="AK24:AQ24" si="69">AK6+35900</f>
        <v>71600</v>
      </c>
      <c r="AL24" s="188">
        <f t="shared" si="69"/>
        <v>65800</v>
      </c>
      <c r="AM24" s="188">
        <f t="shared" si="69"/>
        <v>71600</v>
      </c>
      <c r="AN24" s="188">
        <f t="shared" si="69"/>
        <v>71600</v>
      </c>
      <c r="AO24" s="188">
        <f t="shared" si="69"/>
        <v>95800</v>
      </c>
      <c r="AP24" s="188">
        <f t="shared" si="69"/>
        <v>71600</v>
      </c>
      <c r="AQ24" s="188">
        <f t="shared" si="69"/>
        <v>71600</v>
      </c>
      <c r="AR24" s="188">
        <f t="shared" ref="AR24:AY24" si="70">AR6+28900</f>
        <v>54800</v>
      </c>
      <c r="AS24" s="188">
        <f t="shared" si="70"/>
        <v>49700</v>
      </c>
      <c r="AT24" s="188">
        <f t="shared" si="70"/>
        <v>54800</v>
      </c>
      <c r="AU24" s="188">
        <f t="shared" si="70"/>
        <v>49700</v>
      </c>
      <c r="AV24" s="188">
        <f t="shared" si="70"/>
        <v>54800</v>
      </c>
      <c r="AW24" s="188">
        <f t="shared" si="70"/>
        <v>49700</v>
      </c>
      <c r="AX24" s="188">
        <f t="shared" si="70"/>
        <v>54800</v>
      </c>
      <c r="AY24" s="188">
        <f t="shared" si="70"/>
        <v>49700</v>
      </c>
      <c r="AZ24" s="188">
        <f t="shared" ref="AZ24:BA24" si="71">AZ6+28900</f>
        <v>54800</v>
      </c>
      <c r="BA24" s="188">
        <f t="shared" si="71"/>
        <v>49700</v>
      </c>
    </row>
    <row r="25" spans="1:53" s="36" customFormat="1" ht="12" customHeight="1" x14ac:dyDescent="0.2">
      <c r="A25" s="187" t="s">
        <v>182</v>
      </c>
    </row>
    <row r="26" spans="1:53" s="36" customFormat="1" ht="12" customHeight="1" x14ac:dyDescent="0.2">
      <c r="A26" s="190" t="s">
        <v>13</v>
      </c>
      <c r="B26" s="188">
        <f t="shared" ref="B26:D26" si="72">B6+35900</f>
        <v>65800</v>
      </c>
      <c r="C26" s="188">
        <f t="shared" si="72"/>
        <v>67800</v>
      </c>
      <c r="D26" s="188">
        <f t="shared" si="72"/>
        <v>65800</v>
      </c>
      <c r="E26" s="188">
        <f t="shared" ref="E26:X26" si="73">E6+35900</f>
        <v>61800</v>
      </c>
      <c r="F26" s="188">
        <f t="shared" si="73"/>
        <v>56700</v>
      </c>
      <c r="G26" s="188">
        <f t="shared" si="73"/>
        <v>61800</v>
      </c>
      <c r="H26" s="188">
        <f t="shared" si="73"/>
        <v>56700</v>
      </c>
      <c r="I26" s="188">
        <f t="shared" si="73"/>
        <v>61800</v>
      </c>
      <c r="J26" s="188">
        <f t="shared" si="73"/>
        <v>52500</v>
      </c>
      <c r="K26" s="188">
        <f t="shared" si="73"/>
        <v>52500</v>
      </c>
      <c r="L26" s="188">
        <f t="shared" si="73"/>
        <v>50200</v>
      </c>
      <c r="M26" s="188">
        <f t="shared" si="73"/>
        <v>52500</v>
      </c>
      <c r="N26" s="188">
        <f t="shared" si="73"/>
        <v>52500</v>
      </c>
      <c r="O26" s="188">
        <f t="shared" si="73"/>
        <v>52500</v>
      </c>
      <c r="P26" s="188">
        <f t="shared" si="73"/>
        <v>52500</v>
      </c>
      <c r="Q26" s="188">
        <f t="shared" si="73"/>
        <v>61800</v>
      </c>
      <c r="R26" s="188">
        <f t="shared" si="73"/>
        <v>56700</v>
      </c>
      <c r="S26" s="188">
        <f t="shared" si="73"/>
        <v>52500</v>
      </c>
      <c r="T26" s="188">
        <f t="shared" si="73"/>
        <v>56700</v>
      </c>
      <c r="U26" s="188">
        <f t="shared" si="73"/>
        <v>52500</v>
      </c>
      <c r="V26" s="188">
        <f t="shared" si="73"/>
        <v>65800</v>
      </c>
      <c r="W26" s="188">
        <f t="shared" si="73"/>
        <v>52500</v>
      </c>
      <c r="X26" s="188">
        <f t="shared" si="73"/>
        <v>56700</v>
      </c>
      <c r="Y26" s="188">
        <f>Y6+49900</f>
        <v>75800</v>
      </c>
      <c r="Z26" s="188">
        <f t="shared" ref="Z26:AJ26" si="74">Z6+49900</f>
        <v>79800</v>
      </c>
      <c r="AA26" s="188">
        <f t="shared" si="74"/>
        <v>75800</v>
      </c>
      <c r="AB26" s="188">
        <f t="shared" si="74"/>
        <v>79800</v>
      </c>
      <c r="AC26" s="188">
        <f t="shared" si="74"/>
        <v>75800</v>
      </c>
      <c r="AD26" s="188">
        <f t="shared" si="74"/>
        <v>79800</v>
      </c>
      <c r="AE26" s="188">
        <f t="shared" si="74"/>
        <v>75800</v>
      </c>
      <c r="AF26" s="188">
        <f t="shared" si="74"/>
        <v>79800</v>
      </c>
      <c r="AG26" s="188">
        <f t="shared" si="74"/>
        <v>75800</v>
      </c>
      <c r="AH26" s="188">
        <f t="shared" si="74"/>
        <v>79800</v>
      </c>
      <c r="AI26" s="188">
        <f t="shared" si="74"/>
        <v>85600</v>
      </c>
      <c r="AJ26" s="188">
        <f t="shared" si="74"/>
        <v>79800</v>
      </c>
      <c r="AK26" s="188">
        <f t="shared" ref="AK26:AQ26" si="75">AK6+49900</f>
        <v>85600</v>
      </c>
      <c r="AL26" s="188">
        <f t="shared" si="75"/>
        <v>79800</v>
      </c>
      <c r="AM26" s="188">
        <f t="shared" si="75"/>
        <v>85600</v>
      </c>
      <c r="AN26" s="188">
        <f t="shared" si="75"/>
        <v>85600</v>
      </c>
      <c r="AO26" s="188">
        <f t="shared" si="75"/>
        <v>109800</v>
      </c>
      <c r="AP26" s="188">
        <f t="shared" si="75"/>
        <v>85600</v>
      </c>
      <c r="AQ26" s="188">
        <f t="shared" si="75"/>
        <v>85600</v>
      </c>
      <c r="AR26" s="188">
        <f t="shared" ref="AR26:AY26" si="76">AR6+35900</f>
        <v>61800</v>
      </c>
      <c r="AS26" s="188">
        <f t="shared" si="76"/>
        <v>56700</v>
      </c>
      <c r="AT26" s="188">
        <f t="shared" si="76"/>
        <v>61800</v>
      </c>
      <c r="AU26" s="188">
        <f t="shared" si="76"/>
        <v>56700</v>
      </c>
      <c r="AV26" s="188">
        <f t="shared" si="76"/>
        <v>61800</v>
      </c>
      <c r="AW26" s="188">
        <f t="shared" si="76"/>
        <v>56700</v>
      </c>
      <c r="AX26" s="188">
        <f t="shared" si="76"/>
        <v>61800</v>
      </c>
      <c r="AY26" s="188">
        <f t="shared" si="76"/>
        <v>56700</v>
      </c>
      <c r="AZ26" s="188">
        <f t="shared" ref="AZ26:BA26" si="77">AZ6+35900</f>
        <v>61800</v>
      </c>
      <c r="BA26" s="188">
        <f t="shared" si="77"/>
        <v>56700</v>
      </c>
    </row>
    <row r="27" spans="1:53" s="36" customFormat="1" ht="12" customHeight="1" x14ac:dyDescent="0.2">
      <c r="A27" s="187" t="s">
        <v>183</v>
      </c>
    </row>
    <row r="28" spans="1:53" s="36" customFormat="1" ht="12" customHeight="1" x14ac:dyDescent="0.2">
      <c r="A28" s="190" t="s">
        <v>15</v>
      </c>
      <c r="B28" s="188">
        <f t="shared" ref="B28:D28" si="78">B6+43600</f>
        <v>73500</v>
      </c>
      <c r="C28" s="188">
        <f t="shared" si="78"/>
        <v>75500</v>
      </c>
      <c r="D28" s="188">
        <f t="shared" si="78"/>
        <v>73500</v>
      </c>
      <c r="E28" s="188">
        <f t="shared" ref="E28:X28" si="79">E6+43600</f>
        <v>69500</v>
      </c>
      <c r="F28" s="188">
        <f t="shared" si="79"/>
        <v>64400</v>
      </c>
      <c r="G28" s="188">
        <f t="shared" si="79"/>
        <v>69500</v>
      </c>
      <c r="H28" s="188">
        <f t="shared" si="79"/>
        <v>64400</v>
      </c>
      <c r="I28" s="188">
        <f t="shared" si="79"/>
        <v>69500</v>
      </c>
      <c r="J28" s="188">
        <f t="shared" si="79"/>
        <v>60200</v>
      </c>
      <c r="K28" s="188">
        <f t="shared" si="79"/>
        <v>60200</v>
      </c>
      <c r="L28" s="188">
        <f t="shared" si="79"/>
        <v>57900</v>
      </c>
      <c r="M28" s="188">
        <f t="shared" si="79"/>
        <v>60200</v>
      </c>
      <c r="N28" s="188">
        <f t="shared" si="79"/>
        <v>60200</v>
      </c>
      <c r="O28" s="188">
        <f t="shared" si="79"/>
        <v>60200</v>
      </c>
      <c r="P28" s="188">
        <f t="shared" si="79"/>
        <v>60200</v>
      </c>
      <c r="Q28" s="188">
        <f t="shared" si="79"/>
        <v>69500</v>
      </c>
      <c r="R28" s="188">
        <f t="shared" si="79"/>
        <v>64400</v>
      </c>
      <c r="S28" s="188">
        <f t="shared" si="79"/>
        <v>60200</v>
      </c>
      <c r="T28" s="188">
        <f t="shared" si="79"/>
        <v>64400</v>
      </c>
      <c r="U28" s="188">
        <f t="shared" si="79"/>
        <v>60200</v>
      </c>
      <c r="V28" s="188">
        <f t="shared" si="79"/>
        <v>73500</v>
      </c>
      <c r="W28" s="188">
        <f t="shared" si="79"/>
        <v>60200</v>
      </c>
      <c r="X28" s="188">
        <f t="shared" si="79"/>
        <v>64400</v>
      </c>
      <c r="Y28" s="188">
        <f>Y6+60000</f>
        <v>85900</v>
      </c>
      <c r="Z28" s="188">
        <f t="shared" ref="Z28:AJ28" si="80">Z6+60000</f>
        <v>89900</v>
      </c>
      <c r="AA28" s="188">
        <f t="shared" si="80"/>
        <v>85900</v>
      </c>
      <c r="AB28" s="188">
        <f t="shared" si="80"/>
        <v>89900</v>
      </c>
      <c r="AC28" s="188">
        <f t="shared" si="80"/>
        <v>85900</v>
      </c>
      <c r="AD28" s="188">
        <f t="shared" si="80"/>
        <v>89900</v>
      </c>
      <c r="AE28" s="188">
        <f t="shared" si="80"/>
        <v>85900</v>
      </c>
      <c r="AF28" s="188">
        <f t="shared" si="80"/>
        <v>89900</v>
      </c>
      <c r="AG28" s="188">
        <f t="shared" si="80"/>
        <v>85900</v>
      </c>
      <c r="AH28" s="188">
        <f t="shared" si="80"/>
        <v>89900</v>
      </c>
      <c r="AI28" s="188">
        <f t="shared" si="80"/>
        <v>95700</v>
      </c>
      <c r="AJ28" s="188">
        <f t="shared" si="80"/>
        <v>89900</v>
      </c>
      <c r="AK28" s="188">
        <f t="shared" ref="AK28:AQ28" si="81">AK6+60000</f>
        <v>95700</v>
      </c>
      <c r="AL28" s="188">
        <f t="shared" si="81"/>
        <v>89900</v>
      </c>
      <c r="AM28" s="188">
        <f t="shared" si="81"/>
        <v>95700</v>
      </c>
      <c r="AN28" s="188">
        <f t="shared" si="81"/>
        <v>95700</v>
      </c>
      <c r="AO28" s="188">
        <f t="shared" si="81"/>
        <v>119900</v>
      </c>
      <c r="AP28" s="188">
        <f t="shared" si="81"/>
        <v>95700</v>
      </c>
      <c r="AQ28" s="188">
        <f t="shared" si="81"/>
        <v>95700</v>
      </c>
      <c r="AR28" s="188">
        <f t="shared" ref="AR28:AY28" si="82">AR6+43600</f>
        <v>69500</v>
      </c>
      <c r="AS28" s="188">
        <f t="shared" si="82"/>
        <v>64400</v>
      </c>
      <c r="AT28" s="188">
        <f t="shared" si="82"/>
        <v>69500</v>
      </c>
      <c r="AU28" s="188">
        <f t="shared" si="82"/>
        <v>64400</v>
      </c>
      <c r="AV28" s="188">
        <f t="shared" si="82"/>
        <v>69500</v>
      </c>
      <c r="AW28" s="188">
        <f t="shared" si="82"/>
        <v>64400</v>
      </c>
      <c r="AX28" s="188">
        <f t="shared" si="82"/>
        <v>69500</v>
      </c>
      <c r="AY28" s="188">
        <f t="shared" si="82"/>
        <v>64400</v>
      </c>
      <c r="AZ28" s="188">
        <f t="shared" ref="AZ28:BA28" si="83">AZ6+43600</f>
        <v>69500</v>
      </c>
      <c r="BA28" s="188">
        <f t="shared" si="83"/>
        <v>64400</v>
      </c>
    </row>
    <row r="29" spans="1:53" s="36" customFormat="1" ht="12" customHeight="1" x14ac:dyDescent="0.2">
      <c r="A29" s="187" t="s">
        <v>72</v>
      </c>
    </row>
    <row r="30" spans="1:53" s="36" customFormat="1" ht="12" customHeight="1" x14ac:dyDescent="0.2">
      <c r="A30" s="190" t="s">
        <v>37</v>
      </c>
      <c r="B30" s="43">
        <v>95000</v>
      </c>
      <c r="C30" s="43">
        <v>95000</v>
      </c>
      <c r="D30" s="43">
        <v>95000</v>
      </c>
      <c r="E30" s="43">
        <v>95000</v>
      </c>
      <c r="F30" s="43">
        <v>95000</v>
      </c>
      <c r="G30" s="43">
        <v>95000</v>
      </c>
      <c r="H30" s="43">
        <v>95000</v>
      </c>
      <c r="I30" s="43">
        <v>95000</v>
      </c>
      <c r="J30" s="43">
        <v>95000</v>
      </c>
      <c r="K30" s="43">
        <v>95000</v>
      </c>
      <c r="L30" s="43">
        <v>95000</v>
      </c>
      <c r="M30" s="43">
        <v>95000</v>
      </c>
      <c r="N30" s="43">
        <v>95000</v>
      </c>
      <c r="O30" s="43">
        <v>95000</v>
      </c>
      <c r="P30" s="43">
        <v>95000</v>
      </c>
      <c r="Q30" s="43">
        <v>95000</v>
      </c>
      <c r="R30" s="43">
        <v>95000</v>
      </c>
      <c r="S30" s="43">
        <v>95000</v>
      </c>
      <c r="T30" s="43">
        <v>95000</v>
      </c>
      <c r="U30" s="43">
        <v>95000</v>
      </c>
      <c r="V30" s="43">
        <v>95000</v>
      </c>
      <c r="W30" s="43">
        <v>95000</v>
      </c>
      <c r="X30" s="43">
        <v>95000</v>
      </c>
      <c r="Y30" s="43">
        <v>105000</v>
      </c>
      <c r="Z30" s="43">
        <v>105000</v>
      </c>
      <c r="AA30" s="43">
        <v>105000</v>
      </c>
      <c r="AB30" s="43">
        <v>105000</v>
      </c>
      <c r="AC30" s="43">
        <v>105000</v>
      </c>
      <c r="AD30" s="43">
        <v>105000</v>
      </c>
      <c r="AE30" s="43">
        <v>105000</v>
      </c>
      <c r="AF30" s="43">
        <v>105000</v>
      </c>
      <c r="AG30" s="43">
        <v>105000</v>
      </c>
      <c r="AH30" s="43">
        <v>105000</v>
      </c>
      <c r="AI30" s="43">
        <v>105000</v>
      </c>
      <c r="AJ30" s="43">
        <v>105000</v>
      </c>
      <c r="AK30" s="43">
        <v>105000</v>
      </c>
      <c r="AL30" s="43">
        <v>105000</v>
      </c>
      <c r="AM30" s="43">
        <v>105000</v>
      </c>
      <c r="AN30" s="43">
        <v>105000</v>
      </c>
      <c r="AO30" s="43">
        <v>105000</v>
      </c>
      <c r="AP30" s="43">
        <v>105000</v>
      </c>
      <c r="AQ30" s="43">
        <v>105000</v>
      </c>
      <c r="AR30" s="43">
        <v>95000</v>
      </c>
      <c r="AS30" s="43">
        <v>95000</v>
      </c>
      <c r="AT30" s="43">
        <v>95000</v>
      </c>
      <c r="AU30" s="43">
        <v>95000</v>
      </c>
      <c r="AV30" s="43">
        <v>95000</v>
      </c>
      <c r="AW30" s="43">
        <v>95000</v>
      </c>
      <c r="AX30" s="43">
        <v>95000</v>
      </c>
      <c r="AY30" s="43">
        <v>95000</v>
      </c>
      <c r="AZ30" s="43">
        <v>95000</v>
      </c>
      <c r="BA30" s="43">
        <v>95000</v>
      </c>
    </row>
    <row r="31" spans="1:53" s="36" customFormat="1" ht="12" customHeight="1" x14ac:dyDescent="0.2">
      <c r="A31" s="187" t="s">
        <v>184</v>
      </c>
    </row>
    <row r="32" spans="1:53" s="36" customFormat="1" ht="12" customHeight="1" x14ac:dyDescent="0.2">
      <c r="A32" s="190" t="s">
        <v>13</v>
      </c>
      <c r="B32" s="188">
        <v>80000</v>
      </c>
      <c r="C32" s="188">
        <v>80000</v>
      </c>
      <c r="D32" s="188">
        <v>80000</v>
      </c>
      <c r="E32" s="188">
        <v>80000</v>
      </c>
      <c r="F32" s="188">
        <v>80000</v>
      </c>
      <c r="G32" s="188">
        <v>80000</v>
      </c>
      <c r="H32" s="188">
        <v>80000</v>
      </c>
      <c r="I32" s="188">
        <v>80000</v>
      </c>
      <c r="J32" s="188">
        <v>80000</v>
      </c>
      <c r="K32" s="188">
        <v>80000</v>
      </c>
      <c r="L32" s="188">
        <v>80000</v>
      </c>
      <c r="M32" s="188">
        <v>80000</v>
      </c>
      <c r="N32" s="188">
        <v>80000</v>
      </c>
      <c r="O32" s="188">
        <v>80000</v>
      </c>
      <c r="P32" s="188">
        <v>80000</v>
      </c>
      <c r="Q32" s="188">
        <v>80000</v>
      </c>
      <c r="R32" s="188">
        <v>80000</v>
      </c>
      <c r="S32" s="188">
        <v>80000</v>
      </c>
      <c r="T32" s="188">
        <v>80000</v>
      </c>
      <c r="U32" s="188">
        <v>80000</v>
      </c>
      <c r="V32" s="188">
        <v>80000</v>
      </c>
      <c r="W32" s="188">
        <v>80000</v>
      </c>
      <c r="X32" s="188">
        <v>80000</v>
      </c>
      <c r="Y32" s="43">
        <v>95000</v>
      </c>
      <c r="Z32" s="43">
        <v>95000</v>
      </c>
      <c r="AA32" s="43">
        <v>95000</v>
      </c>
      <c r="AB32" s="43">
        <v>95000</v>
      </c>
      <c r="AC32" s="43">
        <v>95000</v>
      </c>
      <c r="AD32" s="43">
        <v>95000</v>
      </c>
      <c r="AE32" s="43">
        <v>95000</v>
      </c>
      <c r="AF32" s="43">
        <v>95000</v>
      </c>
      <c r="AG32" s="43">
        <v>95000</v>
      </c>
      <c r="AH32" s="43">
        <v>95000</v>
      </c>
      <c r="AI32" s="43">
        <v>95000</v>
      </c>
      <c r="AJ32" s="43">
        <v>95000</v>
      </c>
      <c r="AK32" s="43">
        <v>95000</v>
      </c>
      <c r="AL32" s="43">
        <v>95000</v>
      </c>
      <c r="AM32" s="43">
        <v>95000</v>
      </c>
      <c r="AN32" s="43">
        <v>95000</v>
      </c>
      <c r="AO32" s="43">
        <v>95000</v>
      </c>
      <c r="AP32" s="43">
        <v>95000</v>
      </c>
      <c r="AQ32" s="43">
        <v>95000</v>
      </c>
      <c r="AR32" s="188">
        <v>80000</v>
      </c>
      <c r="AS32" s="188">
        <v>80000</v>
      </c>
      <c r="AT32" s="188">
        <v>80000</v>
      </c>
      <c r="AU32" s="188">
        <v>80000</v>
      </c>
      <c r="AV32" s="188">
        <v>80000</v>
      </c>
      <c r="AW32" s="188">
        <v>80000</v>
      </c>
      <c r="AX32" s="188">
        <v>80000</v>
      </c>
      <c r="AY32" s="188">
        <v>80000</v>
      </c>
      <c r="AZ32" s="188">
        <v>80000</v>
      </c>
      <c r="BA32" s="188">
        <v>80000</v>
      </c>
    </row>
    <row r="33" spans="1:40" s="33" customFormat="1" x14ac:dyDescent="0.2"/>
    <row r="34" spans="1:40" s="171" customFormat="1" ht="12.75" customHeight="1" x14ac:dyDescent="0.2">
      <c r="A34" s="285" t="s">
        <v>172</v>
      </c>
    </row>
    <row r="35" spans="1:40" s="172" customFormat="1" x14ac:dyDescent="0.2">
      <c r="A35" s="285"/>
      <c r="F35" s="137"/>
      <c r="AN35" s="171"/>
    </row>
    <row r="36" spans="1:40" s="172" customFormat="1" x14ac:dyDescent="0.2"/>
    <row r="37" spans="1:40" s="173" customFormat="1" ht="12.75" customHeight="1" x14ac:dyDescent="0.2">
      <c r="A37" s="178" t="s">
        <v>74</v>
      </c>
    </row>
    <row r="38" spans="1:40" s="173" customFormat="1" ht="17.25" customHeight="1" x14ac:dyDescent="0.2">
      <c r="A38" s="176" t="s">
        <v>75</v>
      </c>
    </row>
    <row r="39" spans="1:40" s="173" customFormat="1" ht="17.25" customHeight="1" x14ac:dyDescent="0.2">
      <c r="A39" s="177" t="s">
        <v>76</v>
      </c>
    </row>
    <row r="40" spans="1:40" s="173" customFormat="1" ht="22.5" customHeight="1" x14ac:dyDescent="0.2">
      <c r="A40" s="177" t="s">
        <v>77</v>
      </c>
    </row>
    <row r="41" spans="1:40" s="173" customFormat="1" ht="17.25" customHeight="1" x14ac:dyDescent="0.2">
      <c r="A41" s="177" t="s">
        <v>78</v>
      </c>
    </row>
    <row r="42" spans="1:40" s="173" customFormat="1" ht="22.5" customHeight="1" x14ac:dyDescent="0.2">
      <c r="A42" s="177" t="s">
        <v>79</v>
      </c>
    </row>
    <row r="43" spans="1:40" s="173" customFormat="1" ht="22.5" customHeight="1" x14ac:dyDescent="0.2">
      <c r="A43" s="180" t="s">
        <v>187</v>
      </c>
    </row>
    <row r="44" spans="1:40" s="6" customFormat="1" ht="12.75" customHeight="1" x14ac:dyDescent="0.2">
      <c r="A44" s="174"/>
    </row>
    <row r="45" spans="1:40" s="6" customFormat="1" x14ac:dyDescent="0.2">
      <c r="A45" s="179" t="s">
        <v>81</v>
      </c>
    </row>
    <row r="46" spans="1:40" s="7" customFormat="1" ht="108" customHeight="1" x14ac:dyDescent="0.2">
      <c r="A46" s="286" t="s">
        <v>360</v>
      </c>
      <c r="B46" s="36"/>
      <c r="C46" s="36"/>
      <c r="D46" s="36"/>
    </row>
    <row r="47" spans="1:40" x14ac:dyDescent="0.2">
      <c r="A47" s="287"/>
    </row>
    <row r="48" spans="1:40" x14ac:dyDescent="0.2">
      <c r="A48" s="287"/>
    </row>
    <row r="49" spans="1:1" x14ac:dyDescent="0.2">
      <c r="A49" s="287"/>
    </row>
    <row r="50" spans="1:1" x14ac:dyDescent="0.2">
      <c r="A50" s="287"/>
    </row>
    <row r="51" spans="1:1" x14ac:dyDescent="0.2">
      <c r="A51" s="287"/>
    </row>
    <row r="52" spans="1:1" x14ac:dyDescent="0.2">
      <c r="A52" s="287"/>
    </row>
    <row r="53" spans="1:1" x14ac:dyDescent="0.2">
      <c r="A53" s="287"/>
    </row>
    <row r="64" spans="1:1" s="32" customFormat="1" x14ac:dyDescent="0.2"/>
    <row r="65" spans="1:1" s="32" customFormat="1" x14ac:dyDescent="0.2">
      <c r="A65" s="78"/>
    </row>
    <row r="66" spans="1:1" s="32" customFormat="1" x14ac:dyDescent="0.2">
      <c r="A66" s="79"/>
    </row>
    <row r="67" spans="1:1" s="32" customFormat="1" x14ac:dyDescent="0.2">
      <c r="A67" s="78"/>
    </row>
  </sheetData>
  <mergeCells count="2">
    <mergeCell ref="A34:A35"/>
    <mergeCell ref="A46:A53"/>
  </mergeCells>
  <phoneticPr fontId="0" type="noConversion"/>
  <pageMargins left="0.75" right="0.75" top="1" bottom="1" header="0.5" footer="0.5"/>
  <pageSetup paperSize="9" orientation="portrait" horizontalDpi="4294967295" verticalDpi="4294967295"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8"/>
  <sheetViews>
    <sheetView workbookViewId="0">
      <pane xSplit="1" topLeftCell="B1" activePane="topRight" state="frozen"/>
      <selection activeCell="A10" sqref="A10"/>
      <selection pane="topRight" activeCell="B1" sqref="B1:B1048576"/>
    </sheetView>
  </sheetViews>
  <sheetFormatPr defaultColWidth="10" defaultRowHeight="12.75" x14ac:dyDescent="0.2"/>
  <cols>
    <col min="1" max="1" width="46.5703125" style="32" customWidth="1"/>
    <col min="2" max="16384" width="10" style="31"/>
  </cols>
  <sheetData>
    <row r="1" spans="1:4" ht="23.25" customHeight="1" x14ac:dyDescent="0.2">
      <c r="A1" s="185" t="s">
        <v>61</v>
      </c>
    </row>
    <row r="2" spans="1:4" ht="21.75" hidden="1" customHeight="1" x14ac:dyDescent="0.2">
      <c r="A2" s="197" t="s">
        <v>188</v>
      </c>
      <c r="B2" s="189" t="e">
        <f>'BAR BB| Open rates'!#REF!</f>
        <v>#REF!</v>
      </c>
      <c r="C2" s="189" t="e">
        <f>'BAR BB| Open rates'!#REF!</f>
        <v>#REF!</v>
      </c>
      <c r="D2" s="189" t="e">
        <f>'BAR BB| Open rates'!#REF!</f>
        <v>#REF!</v>
      </c>
    </row>
    <row r="3" spans="1:4" ht="21.75" hidden="1" customHeight="1" x14ac:dyDescent="0.2">
      <c r="A3" s="194" t="s">
        <v>62</v>
      </c>
      <c r="B3" s="189" t="e">
        <f>'BAR BB| Open rates'!#REF!</f>
        <v>#REF!</v>
      </c>
      <c r="C3" s="189" t="e">
        <f>'BAR BB| Open rates'!#REF!</f>
        <v>#REF!</v>
      </c>
      <c r="D3" s="189" t="e">
        <f>'BAR BB| Open rates'!#REF!</f>
        <v>#REF!</v>
      </c>
    </row>
    <row r="4" spans="1:4" hidden="1" x14ac:dyDescent="0.2">
      <c r="A4" s="198" t="str">
        <f>'BAR BB| Open rates'!A5</f>
        <v>Делюкс/ Deluxe</v>
      </c>
      <c r="B4" s="189"/>
      <c r="C4" s="189"/>
      <c r="D4" s="189"/>
    </row>
    <row r="5" spans="1:4" hidden="1" x14ac:dyDescent="0.2">
      <c r="A5" s="198">
        <f>'BAR BB| Open rates'!A6</f>
        <v>1</v>
      </c>
      <c r="B5" s="188" t="e">
        <f>'BAR BB| Open rates'!#REF!</f>
        <v>#REF!</v>
      </c>
      <c r="C5" s="188" t="e">
        <f>'BAR BB| Open rates'!#REF!</f>
        <v>#REF!</v>
      </c>
      <c r="D5" s="188" t="e">
        <f>'BAR BB| Open rates'!#REF!</f>
        <v>#REF!</v>
      </c>
    </row>
    <row r="6" spans="1:4" hidden="1" x14ac:dyDescent="0.2">
      <c r="A6" s="198">
        <f>'BAR BB| Open rates'!A7</f>
        <v>2</v>
      </c>
      <c r="B6" s="188" t="e">
        <f>'BAR BB| Open rates'!#REF!</f>
        <v>#REF!</v>
      </c>
      <c r="C6" s="188" t="e">
        <f>'BAR BB| Open rates'!#REF!</f>
        <v>#REF!</v>
      </c>
      <c r="D6" s="188" t="e">
        <f>'BAR BB| Open rates'!#REF!</f>
        <v>#REF!</v>
      </c>
    </row>
    <row r="7" spans="1:4" hidden="1" x14ac:dyDescent="0.2">
      <c r="A7" s="198" t="str">
        <f>'BAR BB| Open rates'!A8</f>
        <v>Делюкс с видом на горы / Deluxe Mountain View</v>
      </c>
      <c r="B7" s="188"/>
      <c r="C7" s="188"/>
      <c r="D7" s="188"/>
    </row>
    <row r="8" spans="1:4" hidden="1" x14ac:dyDescent="0.2">
      <c r="A8" s="198">
        <f>'BAR BB| Open rates'!A9</f>
        <v>1</v>
      </c>
      <c r="B8" s="188" t="e">
        <f>'BAR BB| Open rates'!#REF!</f>
        <v>#REF!</v>
      </c>
      <c r="C8" s="188" t="e">
        <f>'BAR BB| Open rates'!#REF!</f>
        <v>#REF!</v>
      </c>
      <c r="D8" s="188" t="e">
        <f>'BAR BB| Open rates'!#REF!</f>
        <v>#REF!</v>
      </c>
    </row>
    <row r="9" spans="1:4" hidden="1" x14ac:dyDescent="0.2">
      <c r="A9" s="198">
        <f>'BAR BB| Open rates'!A10</f>
        <v>2</v>
      </c>
      <c r="B9" s="188" t="e">
        <f>'BAR BB| Open rates'!#REF!</f>
        <v>#REF!</v>
      </c>
      <c r="C9" s="188" t="e">
        <f>'BAR BB| Open rates'!#REF!</f>
        <v>#REF!</v>
      </c>
      <c r="D9" s="188" t="e">
        <f>'BAR BB| Open rates'!#REF!</f>
        <v>#REF!</v>
      </c>
    </row>
    <row r="10" spans="1:4" hidden="1" x14ac:dyDescent="0.2">
      <c r="A10" s="198" t="str">
        <f>'BAR BB| Open rates'!A11</f>
        <v>Люкс/ Suite</v>
      </c>
      <c r="B10" s="188"/>
      <c r="C10" s="188"/>
      <c r="D10" s="188"/>
    </row>
    <row r="11" spans="1:4" hidden="1" x14ac:dyDescent="0.2">
      <c r="A11" s="198">
        <f>'BAR BB| Open rates'!A12</f>
        <v>1</v>
      </c>
      <c r="B11" s="188" t="e">
        <f>'BAR BB| Open rates'!#REF!</f>
        <v>#REF!</v>
      </c>
      <c r="C11" s="188" t="e">
        <f>'BAR BB| Open rates'!#REF!</f>
        <v>#REF!</v>
      </c>
      <c r="D11" s="188" t="e">
        <f>'BAR BB| Open rates'!#REF!</f>
        <v>#REF!</v>
      </c>
    </row>
    <row r="12" spans="1:4" hidden="1" x14ac:dyDescent="0.2">
      <c r="A12" s="198">
        <f>'BAR BB| Open rates'!A13</f>
        <v>2</v>
      </c>
      <c r="B12" s="188" t="e">
        <f>'BAR BB| Open rates'!#REF!</f>
        <v>#REF!</v>
      </c>
      <c r="C12" s="188" t="e">
        <f>'BAR BB| Open rates'!#REF!</f>
        <v>#REF!</v>
      </c>
      <c r="D12" s="188" t="e">
        <f>'BAR BB| Open rates'!#REF!</f>
        <v>#REF!</v>
      </c>
    </row>
    <row r="13" spans="1:4" s="155" customFormat="1" ht="12.75" hidden="1" customHeight="1" x14ac:dyDescent="0.2">
      <c r="A13" s="210" t="s">
        <v>189</v>
      </c>
      <c r="B13" s="53">
        <v>2700</v>
      </c>
      <c r="C13" s="53">
        <v>2700</v>
      </c>
      <c r="D13" s="53">
        <v>2700</v>
      </c>
    </row>
    <row r="14" spans="1:4" s="155" customFormat="1" ht="12.75" hidden="1" customHeight="1" x14ac:dyDescent="0.2">
      <c r="A14" s="210" t="s">
        <v>190</v>
      </c>
      <c r="B14" s="232">
        <f t="shared" ref="B14:D14" si="0">B13*2</f>
        <v>5400</v>
      </c>
      <c r="C14" s="232">
        <f t="shared" si="0"/>
        <v>5400</v>
      </c>
      <c r="D14" s="232">
        <f t="shared" si="0"/>
        <v>5400</v>
      </c>
    </row>
    <row r="15" spans="1:4" s="155" customFormat="1" ht="12.75" hidden="1" customHeight="1" thickBot="1" x14ac:dyDescent="0.25">
      <c r="A15" s="206" t="s">
        <v>197</v>
      </c>
      <c r="B15" s="232">
        <f t="shared" ref="B15:D15" si="1">4000+B13</f>
        <v>6700</v>
      </c>
      <c r="C15" s="232">
        <f t="shared" si="1"/>
        <v>6700</v>
      </c>
      <c r="D15" s="232">
        <f t="shared" si="1"/>
        <v>6700</v>
      </c>
    </row>
    <row r="16" spans="1:4" hidden="1" x14ac:dyDescent="0.2">
      <c r="A16" s="90"/>
    </row>
    <row r="17" spans="1:4" ht="24" hidden="1" x14ac:dyDescent="0.2">
      <c r="A17" s="182" t="s">
        <v>192</v>
      </c>
    </row>
    <row r="18" spans="1:4" hidden="1" x14ac:dyDescent="0.2">
      <c r="A18" s="168" t="s">
        <v>201</v>
      </c>
    </row>
    <row r="19" spans="1:4" ht="21.75" hidden="1" customHeight="1" x14ac:dyDescent="0.2">
      <c r="A19" s="89" t="s">
        <v>62</v>
      </c>
      <c r="B19" s="116" t="e">
        <f t="shared" ref="B19" si="2">B2</f>
        <v>#REF!</v>
      </c>
      <c r="C19" s="116" t="e">
        <f t="shared" ref="C19:D19" si="3">C2</f>
        <v>#REF!</v>
      </c>
      <c r="D19" s="116" t="e">
        <f t="shared" si="3"/>
        <v>#REF!</v>
      </c>
    </row>
    <row r="20" spans="1:4" ht="21.75" hidden="1" customHeight="1" x14ac:dyDescent="0.2">
      <c r="A20" s="105"/>
      <c r="B20" s="116" t="e">
        <f t="shared" ref="B20" si="4">B3</f>
        <v>#REF!</v>
      </c>
      <c r="C20" s="116" t="e">
        <f t="shared" ref="C20:D20" si="5">C3</f>
        <v>#REF!</v>
      </c>
      <c r="D20" s="116" t="e">
        <f t="shared" si="5"/>
        <v>#REF!</v>
      </c>
    </row>
    <row r="21" spans="1:4" hidden="1" x14ac:dyDescent="0.2">
      <c r="A21" s="164" t="s">
        <v>63</v>
      </c>
      <c r="B21" s="167"/>
      <c r="C21" s="167"/>
      <c r="D21" s="167"/>
    </row>
    <row r="22" spans="1:4" s="155" customFormat="1" hidden="1" x14ac:dyDescent="0.2">
      <c r="A22" s="164">
        <v>1</v>
      </c>
      <c r="B22" s="57" t="e">
        <f t="shared" ref="B22" si="6">B5*0.9*0.87+25</f>
        <v>#REF!</v>
      </c>
      <c r="C22" s="57" t="e">
        <f t="shared" ref="C22:D22" si="7">C5*0.9*0.87+25</f>
        <v>#REF!</v>
      </c>
      <c r="D22" s="57" t="e">
        <f t="shared" si="7"/>
        <v>#REF!</v>
      </c>
    </row>
    <row r="23" spans="1:4" s="155" customFormat="1" hidden="1" x14ac:dyDescent="0.2">
      <c r="A23" s="164">
        <v>2</v>
      </c>
      <c r="B23" s="57" t="e">
        <f t="shared" ref="B23" si="8">B6*0.9*0.87+25</f>
        <v>#REF!</v>
      </c>
      <c r="C23" s="57" t="e">
        <f t="shared" ref="C23:D23" si="9">C6*0.9*0.87+25</f>
        <v>#REF!</v>
      </c>
      <c r="D23" s="57" t="e">
        <f t="shared" si="9"/>
        <v>#REF!</v>
      </c>
    </row>
    <row r="24" spans="1:4" s="155" customFormat="1" hidden="1" x14ac:dyDescent="0.2">
      <c r="A24" s="164" t="s">
        <v>175</v>
      </c>
      <c r="B24" s="57"/>
      <c r="C24" s="57"/>
      <c r="D24" s="57"/>
    </row>
    <row r="25" spans="1:4" s="155" customFormat="1" hidden="1" x14ac:dyDescent="0.2">
      <c r="A25" s="164">
        <v>1</v>
      </c>
      <c r="B25" s="57" t="e">
        <f t="shared" ref="B25" si="10">B8*0.9*0.87+25</f>
        <v>#REF!</v>
      </c>
      <c r="C25" s="57" t="e">
        <f t="shared" ref="C25:D25" si="11">C8*0.9*0.87+25</f>
        <v>#REF!</v>
      </c>
      <c r="D25" s="57" t="e">
        <f t="shared" si="11"/>
        <v>#REF!</v>
      </c>
    </row>
    <row r="26" spans="1:4" s="155" customFormat="1" hidden="1" x14ac:dyDescent="0.2">
      <c r="A26" s="164">
        <v>2</v>
      </c>
      <c r="B26" s="57" t="e">
        <f t="shared" ref="B26" si="12">B9*0.9*0.87+25</f>
        <v>#REF!</v>
      </c>
      <c r="C26" s="57" t="e">
        <f t="shared" ref="C26:D26" si="13">C9*0.9*0.87+25</f>
        <v>#REF!</v>
      </c>
      <c r="D26" s="57" t="e">
        <f t="shared" si="13"/>
        <v>#REF!</v>
      </c>
    </row>
    <row r="27" spans="1:4" s="155" customFormat="1" hidden="1" x14ac:dyDescent="0.2">
      <c r="A27" s="164" t="s">
        <v>176</v>
      </c>
      <c r="B27" s="57"/>
      <c r="C27" s="57"/>
      <c r="D27" s="57"/>
    </row>
    <row r="28" spans="1:4" s="155" customFormat="1" hidden="1" x14ac:dyDescent="0.2">
      <c r="A28" s="164">
        <v>1</v>
      </c>
      <c r="B28" s="57" t="e">
        <f t="shared" ref="B28" si="14">B11*0.9*0.87+25</f>
        <v>#REF!</v>
      </c>
      <c r="C28" s="57" t="e">
        <f t="shared" ref="C28:D28" si="15">C11*0.9*0.87+25</f>
        <v>#REF!</v>
      </c>
      <c r="D28" s="57" t="e">
        <f t="shared" si="15"/>
        <v>#REF!</v>
      </c>
    </row>
    <row r="29" spans="1:4" s="155" customFormat="1" hidden="1" x14ac:dyDescent="0.2">
      <c r="A29" s="164">
        <v>2</v>
      </c>
      <c r="B29" s="57" t="e">
        <f t="shared" ref="B29" si="16">B12*0.9*0.87+25</f>
        <v>#REF!</v>
      </c>
      <c r="C29" s="57" t="e">
        <f t="shared" ref="C29:D29" si="17">C12*0.9*0.87+25</f>
        <v>#REF!</v>
      </c>
      <c r="D29" s="57" t="e">
        <f t="shared" si="17"/>
        <v>#REF!</v>
      </c>
    </row>
    <row r="30" spans="1:4" s="155" customFormat="1" hidden="1" x14ac:dyDescent="0.2">
      <c r="A30" s="207" t="s">
        <v>196</v>
      </c>
    </row>
    <row r="31" spans="1:4" s="155" customFormat="1" ht="12.75" hidden="1" customHeight="1" x14ac:dyDescent="0.2">
      <c r="A31" s="208" t="s">
        <v>189</v>
      </c>
      <c r="B31" s="233">
        <f t="shared" ref="B31" si="18">B13*0.87</f>
        <v>2349</v>
      </c>
      <c r="C31" s="233">
        <f t="shared" ref="C31:D31" si="19">C13*0.87</f>
        <v>2349</v>
      </c>
      <c r="D31" s="233">
        <f t="shared" si="19"/>
        <v>2349</v>
      </c>
    </row>
    <row r="32" spans="1:4" s="155" customFormat="1" ht="12.75" hidden="1" customHeight="1" x14ac:dyDescent="0.2">
      <c r="A32" s="205" t="s">
        <v>190</v>
      </c>
      <c r="B32" s="196">
        <f t="shared" ref="B32" si="20">B31*2</f>
        <v>4698</v>
      </c>
      <c r="C32" s="196">
        <f t="shared" ref="C32:D32" si="21">C31*2</f>
        <v>4698</v>
      </c>
      <c r="D32" s="196">
        <f t="shared" si="21"/>
        <v>4698</v>
      </c>
    </row>
    <row r="33" spans="1:4" s="155" customFormat="1" x14ac:dyDescent="0.2">
      <c r="A33" s="202"/>
    </row>
    <row r="34" spans="1:4" ht="24" x14ac:dyDescent="0.2">
      <c r="A34" s="182" t="s">
        <v>192</v>
      </c>
    </row>
    <row r="35" spans="1:4" ht="12" customHeight="1" x14ac:dyDescent="0.2">
      <c r="A35" s="240" t="s">
        <v>291</v>
      </c>
    </row>
    <row r="36" spans="1:4" ht="21.75" customHeight="1" x14ac:dyDescent="0.2">
      <c r="A36" s="89" t="s">
        <v>62</v>
      </c>
      <c r="B36" s="116" t="e">
        <f t="shared" ref="B36" si="22">B2</f>
        <v>#REF!</v>
      </c>
      <c r="C36" s="116" t="e">
        <f t="shared" ref="C36:D36" si="23">C2</f>
        <v>#REF!</v>
      </c>
      <c r="D36" s="116" t="e">
        <f t="shared" si="23"/>
        <v>#REF!</v>
      </c>
    </row>
    <row r="37" spans="1:4" ht="21.75" customHeight="1" x14ac:dyDescent="0.2">
      <c r="A37" s="105"/>
      <c r="B37" s="116" t="e">
        <f t="shared" ref="B37" si="24">B3</f>
        <v>#REF!</v>
      </c>
      <c r="C37" s="116" t="e">
        <f t="shared" ref="C37:D37" si="25">C3</f>
        <v>#REF!</v>
      </c>
      <c r="D37" s="116" t="e">
        <f t="shared" si="25"/>
        <v>#REF!</v>
      </c>
    </row>
    <row r="38" spans="1:4" x14ac:dyDescent="0.2">
      <c r="A38" s="164" t="s">
        <v>63</v>
      </c>
      <c r="B38" s="167"/>
      <c r="C38" s="167"/>
      <c r="D38" s="167"/>
    </row>
    <row r="39" spans="1:4" s="155" customFormat="1" x14ac:dyDescent="0.2">
      <c r="A39" s="164">
        <v>1</v>
      </c>
      <c r="B39" s="57" t="e">
        <f t="shared" ref="B39" si="26">B22+B31</f>
        <v>#REF!</v>
      </c>
      <c r="C39" s="57" t="e">
        <f t="shared" ref="C39:D39" si="27">C22+C31</f>
        <v>#REF!</v>
      </c>
      <c r="D39" s="57" t="e">
        <f t="shared" si="27"/>
        <v>#REF!</v>
      </c>
    </row>
    <row r="40" spans="1:4" s="155" customFormat="1" x14ac:dyDescent="0.2">
      <c r="A40" s="164">
        <v>2</v>
      </c>
      <c r="B40" s="57" t="e">
        <f t="shared" ref="B40" si="28">B23+B32</f>
        <v>#REF!</v>
      </c>
      <c r="C40" s="57" t="e">
        <f t="shared" ref="C40:D40" si="29">C23+C32</f>
        <v>#REF!</v>
      </c>
      <c r="D40" s="57" t="e">
        <f t="shared" si="29"/>
        <v>#REF!</v>
      </c>
    </row>
    <row r="41" spans="1:4" s="155" customFormat="1" x14ac:dyDescent="0.2">
      <c r="A41" s="164" t="s">
        <v>175</v>
      </c>
      <c r="B41" s="57"/>
      <c r="C41" s="57"/>
      <c r="D41" s="57"/>
    </row>
    <row r="42" spans="1:4" s="155" customFormat="1" x14ac:dyDescent="0.2">
      <c r="A42" s="164">
        <v>1</v>
      </c>
      <c r="B42" s="57" t="e">
        <f t="shared" ref="B42" si="30">B25+B31</f>
        <v>#REF!</v>
      </c>
      <c r="C42" s="57" t="e">
        <f t="shared" ref="C42:D42" si="31">C25+C31</f>
        <v>#REF!</v>
      </c>
      <c r="D42" s="57" t="e">
        <f t="shared" si="31"/>
        <v>#REF!</v>
      </c>
    </row>
    <row r="43" spans="1:4" s="155" customFormat="1" x14ac:dyDescent="0.2">
      <c r="A43" s="164">
        <v>2</v>
      </c>
      <c r="B43" s="57" t="e">
        <f t="shared" ref="B43" si="32">B26+B32</f>
        <v>#REF!</v>
      </c>
      <c r="C43" s="57" t="e">
        <f t="shared" ref="C43:D43" si="33">C26+C32</f>
        <v>#REF!</v>
      </c>
      <c r="D43" s="57" t="e">
        <f t="shared" si="33"/>
        <v>#REF!</v>
      </c>
    </row>
    <row r="44" spans="1:4" s="155" customFormat="1" x14ac:dyDescent="0.2">
      <c r="A44" s="164" t="s">
        <v>176</v>
      </c>
      <c r="B44" s="57"/>
      <c r="C44" s="57"/>
      <c r="D44" s="57"/>
    </row>
    <row r="45" spans="1:4" s="155" customFormat="1" x14ac:dyDescent="0.2">
      <c r="A45" s="164">
        <v>1</v>
      </c>
      <c r="B45" s="57" t="e">
        <f t="shared" ref="B45" si="34">B28+B31</f>
        <v>#REF!</v>
      </c>
      <c r="C45" s="57" t="e">
        <f t="shared" ref="C45:D45" si="35">C28+C31</f>
        <v>#REF!</v>
      </c>
      <c r="D45" s="57" t="e">
        <f t="shared" si="35"/>
        <v>#REF!</v>
      </c>
    </row>
    <row r="46" spans="1:4" s="155" customFormat="1" x14ac:dyDescent="0.2">
      <c r="A46" s="164">
        <v>2</v>
      </c>
      <c r="B46" s="57" t="e">
        <f t="shared" ref="B46" si="36">B29+B32</f>
        <v>#REF!</v>
      </c>
      <c r="C46" s="57" t="e">
        <f t="shared" ref="C46:D46" si="37">C29+C32</f>
        <v>#REF!</v>
      </c>
      <c r="D46" s="57" t="e">
        <f t="shared" si="37"/>
        <v>#REF!</v>
      </c>
    </row>
    <row r="47" spans="1:4" s="155" customFormat="1" x14ac:dyDescent="0.2">
      <c r="A47" s="202"/>
    </row>
    <row r="48" spans="1:4" x14ac:dyDescent="0.2">
      <c r="A48" s="288" t="s">
        <v>172</v>
      </c>
    </row>
    <row r="49" spans="1:6" x14ac:dyDescent="0.2">
      <c r="A49" s="288"/>
    </row>
    <row r="50" spans="1:6" x14ac:dyDescent="0.2">
      <c r="A50" s="90"/>
    </row>
    <row r="51" spans="1:6" s="155" customFormat="1" ht="12.75" customHeight="1" x14ac:dyDescent="0.2">
      <c r="A51" s="305" t="s">
        <v>269</v>
      </c>
      <c r="B51" s="306"/>
      <c r="C51" s="306"/>
      <c r="D51" s="306"/>
      <c r="E51" s="306"/>
      <c r="F51" s="306"/>
    </row>
    <row r="52" spans="1:6" s="155" customFormat="1" ht="12.75" customHeight="1" x14ac:dyDescent="0.2">
      <c r="A52" s="305"/>
      <c r="B52" s="306"/>
      <c r="C52" s="306"/>
      <c r="D52" s="306"/>
      <c r="E52" s="306"/>
      <c r="F52" s="306"/>
    </row>
    <row r="53" spans="1:6" s="155" customFormat="1" ht="12.75" customHeight="1" x14ac:dyDescent="0.2">
      <c r="A53" s="305"/>
      <c r="B53" s="306"/>
      <c r="C53" s="306"/>
      <c r="D53" s="306"/>
      <c r="E53" s="306"/>
      <c r="F53" s="306"/>
    </row>
    <row r="54" spans="1:6" s="155" customFormat="1" ht="28.5" customHeight="1" x14ac:dyDescent="0.2">
      <c r="A54" s="305"/>
      <c r="B54" s="306"/>
      <c r="C54" s="306"/>
      <c r="D54" s="306"/>
      <c r="E54" s="306"/>
      <c r="F54" s="306"/>
    </row>
    <row r="55" spans="1:6" s="155" customFormat="1" ht="12.75" customHeight="1" x14ac:dyDescent="0.2">
      <c r="A55" s="305"/>
      <c r="B55" s="306"/>
      <c r="C55" s="306"/>
      <c r="D55" s="306"/>
      <c r="E55" s="306"/>
      <c r="F55" s="306"/>
    </row>
    <row r="56" spans="1:6" s="155" customFormat="1" ht="12.75" customHeight="1" x14ac:dyDescent="0.2">
      <c r="A56" s="305"/>
      <c r="B56" s="306"/>
      <c r="C56" s="306"/>
      <c r="D56" s="306"/>
      <c r="E56" s="306"/>
      <c r="F56" s="306"/>
    </row>
    <row r="57" spans="1:6" s="155" customFormat="1" ht="12.75" customHeight="1" x14ac:dyDescent="0.2"/>
    <row r="58" spans="1:6" x14ac:dyDescent="0.2">
      <c r="A58" s="199" t="s">
        <v>83</v>
      </c>
    </row>
    <row r="59" spans="1:6" s="155" customFormat="1" ht="34.5" customHeight="1" x14ac:dyDescent="0.2">
      <c r="A59" s="192" t="s">
        <v>271</v>
      </c>
    </row>
    <row r="60" spans="1:6" s="155" customFormat="1" ht="34.5" customHeight="1" x14ac:dyDescent="0.2">
      <c r="A60" s="226" t="s">
        <v>287</v>
      </c>
    </row>
    <row r="61" spans="1:6" x14ac:dyDescent="0.2">
      <c r="A61" s="33"/>
    </row>
    <row r="62" spans="1:6" x14ac:dyDescent="0.2">
      <c r="A62" s="178" t="s">
        <v>74</v>
      </c>
    </row>
    <row r="63" spans="1:6" x14ac:dyDescent="0.2">
      <c r="A63" s="183" t="s">
        <v>75</v>
      </c>
    </row>
    <row r="64" spans="1:6" ht="24" x14ac:dyDescent="0.2">
      <c r="A64" s="180" t="s">
        <v>76</v>
      </c>
    </row>
    <row r="65" spans="1:1" ht="24" x14ac:dyDescent="0.2">
      <c r="A65" s="180" t="s">
        <v>89</v>
      </c>
    </row>
    <row r="66" spans="1:1" x14ac:dyDescent="0.2">
      <c r="A66" s="180" t="s">
        <v>78</v>
      </c>
    </row>
    <row r="67" spans="1:1" ht="24" x14ac:dyDescent="0.2">
      <c r="A67" s="180" t="s">
        <v>79</v>
      </c>
    </row>
    <row r="68" spans="1:1" ht="24" x14ac:dyDescent="0.2">
      <c r="A68" s="180" t="s">
        <v>187</v>
      </c>
    </row>
    <row r="69" spans="1:1" x14ac:dyDescent="0.2">
      <c r="A69" s="180"/>
    </row>
    <row r="70" spans="1:1" ht="24" x14ac:dyDescent="0.2">
      <c r="A70" s="200" t="s">
        <v>93</v>
      </c>
    </row>
    <row r="71" spans="1:1" ht="9.75" customHeight="1" x14ac:dyDescent="0.2">
      <c r="A71" s="200"/>
    </row>
    <row r="72" spans="1:1" ht="196.5" customHeight="1" x14ac:dyDescent="0.2">
      <c r="A72" s="201" t="s">
        <v>270</v>
      </c>
    </row>
    <row r="73" spans="1:1" ht="12.75" customHeight="1" x14ac:dyDescent="0.2">
      <c r="A73" s="201"/>
    </row>
    <row r="74" spans="1:1" ht="24" x14ac:dyDescent="0.2">
      <c r="A74" s="199" t="s">
        <v>95</v>
      </c>
    </row>
    <row r="75" spans="1:1" ht="36" hidden="1" x14ac:dyDescent="0.2">
      <c r="A75" s="238" t="s">
        <v>276</v>
      </c>
    </row>
    <row r="76" spans="1:1" s="155" customFormat="1" ht="34.5" customHeight="1" x14ac:dyDescent="0.2">
      <c r="A76" s="217" t="s">
        <v>272</v>
      </c>
    </row>
    <row r="77" spans="1:1" ht="36" x14ac:dyDescent="0.2">
      <c r="A77" s="217" t="s">
        <v>273</v>
      </c>
    </row>
    <row r="78" spans="1:1" x14ac:dyDescent="0.2">
      <c r="A78" s="31"/>
    </row>
    <row r="79" spans="1:1" x14ac:dyDescent="0.2">
      <c r="A79" s="175" t="s">
        <v>81</v>
      </c>
    </row>
    <row r="80" spans="1:1" ht="108" customHeight="1" x14ac:dyDescent="0.2">
      <c r="A80" s="239" t="s">
        <v>288</v>
      </c>
    </row>
    <row r="85" spans="1:1" x14ac:dyDescent="0.2">
      <c r="A85" s="138"/>
    </row>
    <row r="86" spans="1:1" x14ac:dyDescent="0.2">
      <c r="A86" s="138"/>
    </row>
    <row r="87" spans="1:1" x14ac:dyDescent="0.2">
      <c r="A87" s="138"/>
    </row>
    <row r="88" spans="1:1" x14ac:dyDescent="0.2">
      <c r="A88" s="138"/>
    </row>
    <row r="89" spans="1:1" x14ac:dyDescent="0.2">
      <c r="A89" s="138"/>
    </row>
    <row r="90" spans="1:1" x14ac:dyDescent="0.2">
      <c r="A90" s="138"/>
    </row>
    <row r="91" spans="1:1" x14ac:dyDescent="0.2">
      <c r="A91" s="138"/>
    </row>
    <row r="92" spans="1:1" x14ac:dyDescent="0.2">
      <c r="A92" s="138"/>
    </row>
    <row r="93" spans="1:1" x14ac:dyDescent="0.2">
      <c r="A93" s="138"/>
    </row>
    <row r="94" spans="1:1" x14ac:dyDescent="0.2">
      <c r="A94" s="138"/>
    </row>
    <row r="95" spans="1:1" x14ac:dyDescent="0.2">
      <c r="A95" s="138"/>
    </row>
    <row r="96" spans="1:1" x14ac:dyDescent="0.2">
      <c r="A96" s="138"/>
    </row>
    <row r="97" spans="1:1" x14ac:dyDescent="0.2">
      <c r="A97" s="138"/>
    </row>
    <row r="98" spans="1:1" x14ac:dyDescent="0.2">
      <c r="A98" s="138"/>
    </row>
    <row r="99" spans="1:1" x14ac:dyDescent="0.2">
      <c r="A99" s="138"/>
    </row>
    <row r="100" spans="1:1" x14ac:dyDescent="0.2">
      <c r="A100" s="138"/>
    </row>
    <row r="101" spans="1:1" x14ac:dyDescent="0.2">
      <c r="A101" s="138"/>
    </row>
    <row r="102" spans="1:1" x14ac:dyDescent="0.2">
      <c r="A102" s="138"/>
    </row>
    <row r="103" spans="1:1" x14ac:dyDescent="0.2">
      <c r="A103" s="138"/>
    </row>
    <row r="104" spans="1:1" x14ac:dyDescent="0.2">
      <c r="A104" s="138"/>
    </row>
    <row r="105" spans="1:1" x14ac:dyDescent="0.2">
      <c r="A105" s="138"/>
    </row>
    <row r="106" spans="1:1" x14ac:dyDescent="0.2">
      <c r="A106" s="138"/>
    </row>
    <row r="107" spans="1:1" x14ac:dyDescent="0.2">
      <c r="A107" s="138"/>
    </row>
    <row r="108" spans="1:1" x14ac:dyDescent="0.2">
      <c r="A108" s="138"/>
    </row>
    <row r="109" spans="1:1" x14ac:dyDescent="0.2">
      <c r="A109" s="138"/>
    </row>
    <row r="110" spans="1:1" x14ac:dyDescent="0.2">
      <c r="A110" s="138"/>
    </row>
    <row r="111" spans="1:1" x14ac:dyDescent="0.2">
      <c r="A111" s="138"/>
    </row>
    <row r="112" spans="1:1" x14ac:dyDescent="0.2">
      <c r="A112" s="138"/>
    </row>
    <row r="113" spans="1:1" x14ac:dyDescent="0.2">
      <c r="A113" s="138"/>
    </row>
    <row r="114" spans="1:1" x14ac:dyDescent="0.2">
      <c r="A114" s="138"/>
    </row>
    <row r="115" spans="1:1" x14ac:dyDescent="0.2">
      <c r="A115" s="138"/>
    </row>
    <row r="116" spans="1:1" x14ac:dyDescent="0.2">
      <c r="A116" s="138"/>
    </row>
    <row r="117" spans="1:1" x14ac:dyDescent="0.2">
      <c r="A117" s="138"/>
    </row>
    <row r="118" spans="1:1" x14ac:dyDescent="0.2">
      <c r="A118" s="138"/>
    </row>
    <row r="119" spans="1:1" x14ac:dyDescent="0.2">
      <c r="A119" s="138"/>
    </row>
    <row r="120" spans="1:1" x14ac:dyDescent="0.2">
      <c r="A120" s="138"/>
    </row>
    <row r="121" spans="1:1" x14ac:dyDescent="0.2">
      <c r="A121" s="138"/>
    </row>
    <row r="122" spans="1:1" x14ac:dyDescent="0.2">
      <c r="A122" s="138"/>
    </row>
    <row r="123" spans="1:1" x14ac:dyDescent="0.2">
      <c r="A123" s="138"/>
    </row>
    <row r="124" spans="1:1" x14ac:dyDescent="0.2">
      <c r="A124" s="138"/>
    </row>
    <row r="125" spans="1:1" x14ac:dyDescent="0.2">
      <c r="A125" s="138"/>
    </row>
    <row r="126" spans="1:1" x14ac:dyDescent="0.2">
      <c r="A126" s="138"/>
    </row>
    <row r="127" spans="1:1" x14ac:dyDescent="0.2">
      <c r="A127" s="138"/>
    </row>
    <row r="128" spans="1:1" x14ac:dyDescent="0.2">
      <c r="A128" s="138"/>
    </row>
    <row r="129" spans="1:1" x14ac:dyDescent="0.2">
      <c r="A129" s="138"/>
    </row>
    <row r="130" spans="1:1" x14ac:dyDescent="0.2">
      <c r="A130" s="138"/>
    </row>
    <row r="131" spans="1:1" x14ac:dyDescent="0.2">
      <c r="A131" s="138"/>
    </row>
    <row r="132" spans="1:1" x14ac:dyDescent="0.2">
      <c r="A132" s="138"/>
    </row>
    <row r="133" spans="1:1" x14ac:dyDescent="0.2">
      <c r="A133" s="138"/>
    </row>
    <row r="134" spans="1:1" x14ac:dyDescent="0.2">
      <c r="A134" s="138"/>
    </row>
    <row r="135" spans="1:1" x14ac:dyDescent="0.2">
      <c r="A135" s="138"/>
    </row>
    <row r="136" spans="1:1" x14ac:dyDescent="0.2">
      <c r="A136" s="138"/>
    </row>
    <row r="137" spans="1:1" x14ac:dyDescent="0.2">
      <c r="A137" s="138"/>
    </row>
    <row r="138" spans="1:1" x14ac:dyDescent="0.2">
      <c r="A138" s="138"/>
    </row>
    <row r="139" spans="1:1" x14ac:dyDescent="0.2">
      <c r="A139" s="138"/>
    </row>
    <row r="140" spans="1:1" x14ac:dyDescent="0.2">
      <c r="A140" s="138"/>
    </row>
    <row r="141" spans="1:1" x14ac:dyDescent="0.2">
      <c r="A141" s="138"/>
    </row>
    <row r="142" spans="1:1" x14ac:dyDescent="0.2">
      <c r="A142" s="138"/>
    </row>
    <row r="143" spans="1:1" x14ac:dyDescent="0.2">
      <c r="A143" s="138"/>
    </row>
    <row r="144" spans="1:1" x14ac:dyDescent="0.2">
      <c r="A144" s="138"/>
    </row>
    <row r="145" spans="1:1" x14ac:dyDescent="0.2">
      <c r="A145" s="138"/>
    </row>
    <row r="146" spans="1:1" x14ac:dyDescent="0.2">
      <c r="A146" s="138"/>
    </row>
    <row r="147" spans="1:1" x14ac:dyDescent="0.2">
      <c r="A147" s="138"/>
    </row>
    <row r="148" spans="1:1" x14ac:dyDescent="0.2">
      <c r="A148" s="138"/>
    </row>
    <row r="149" spans="1:1" x14ac:dyDescent="0.2">
      <c r="A149" s="138"/>
    </row>
    <row r="150" spans="1:1" x14ac:dyDescent="0.2">
      <c r="A150" s="138"/>
    </row>
    <row r="151" spans="1:1" x14ac:dyDescent="0.2">
      <c r="A151" s="138"/>
    </row>
    <row r="152" spans="1:1" x14ac:dyDescent="0.2">
      <c r="A152" s="138"/>
    </row>
    <row r="153" spans="1:1" x14ac:dyDescent="0.2">
      <c r="A153" s="138"/>
    </row>
    <row r="154" spans="1:1" x14ac:dyDescent="0.2">
      <c r="A154" s="138"/>
    </row>
    <row r="155" spans="1:1" x14ac:dyDescent="0.2">
      <c r="A155" s="138"/>
    </row>
    <row r="156" spans="1:1" x14ac:dyDescent="0.2">
      <c r="A156" s="138"/>
    </row>
    <row r="157" spans="1:1" x14ac:dyDescent="0.2">
      <c r="A157" s="138"/>
    </row>
    <row r="158" spans="1:1" x14ac:dyDescent="0.2">
      <c r="A158" s="138"/>
    </row>
    <row r="159" spans="1:1" x14ac:dyDescent="0.2">
      <c r="A159" s="138"/>
    </row>
    <row r="160" spans="1:1" x14ac:dyDescent="0.2">
      <c r="A160" s="138"/>
    </row>
    <row r="161" spans="1:1" x14ac:dyDescent="0.2">
      <c r="A161" s="138"/>
    </row>
    <row r="162" spans="1:1" x14ac:dyDescent="0.2">
      <c r="A162" s="138"/>
    </row>
    <row r="163" spans="1:1" x14ac:dyDescent="0.2">
      <c r="A163" s="138"/>
    </row>
    <row r="164" spans="1:1" x14ac:dyDescent="0.2">
      <c r="A164" s="138"/>
    </row>
    <row r="165" spans="1:1" x14ac:dyDescent="0.2">
      <c r="A165" s="138"/>
    </row>
    <row r="166" spans="1:1" x14ac:dyDescent="0.2">
      <c r="A166" s="138"/>
    </row>
    <row r="167" spans="1:1" x14ac:dyDescent="0.2">
      <c r="A167" s="138"/>
    </row>
    <row r="168" spans="1:1" x14ac:dyDescent="0.2">
      <c r="A168" s="138"/>
    </row>
    <row r="169" spans="1:1" x14ac:dyDescent="0.2">
      <c r="A169" s="138"/>
    </row>
    <row r="170" spans="1:1" x14ac:dyDescent="0.2">
      <c r="A170" s="138"/>
    </row>
    <row r="171" spans="1:1" x14ac:dyDescent="0.2">
      <c r="A171" s="138"/>
    </row>
    <row r="172" spans="1:1" x14ac:dyDescent="0.2">
      <c r="A172" s="138"/>
    </row>
    <row r="173" spans="1:1" x14ac:dyDescent="0.2">
      <c r="A173" s="138"/>
    </row>
    <row r="174" spans="1:1" x14ac:dyDescent="0.2">
      <c r="A174" s="138"/>
    </row>
    <row r="175" spans="1:1" x14ac:dyDescent="0.2">
      <c r="A175" s="138"/>
    </row>
    <row r="176" spans="1:1" x14ac:dyDescent="0.2">
      <c r="A176" s="138"/>
    </row>
    <row r="177" spans="1:1" x14ac:dyDescent="0.2">
      <c r="A177" s="138"/>
    </row>
    <row r="178" spans="1:1" x14ac:dyDescent="0.2">
      <c r="A178" s="138"/>
    </row>
  </sheetData>
  <mergeCells count="2">
    <mergeCell ref="A48:A49"/>
    <mergeCell ref="A51:F56"/>
  </mergeCells>
  <pageMargins left="0.7" right="0.7" top="0.75" bottom="0.75" header="0.3" footer="0.3"/>
  <pageSetup paperSize="9" orientation="portrait" horizontalDpi="4294967295" verticalDpi="4294967295"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2"/>
  <sheetViews>
    <sheetView workbookViewId="0">
      <pane xSplit="1" topLeftCell="B1" activePane="topRight" state="frozen"/>
      <selection activeCell="A10" sqref="A10"/>
      <selection pane="topRight" activeCell="B1" sqref="B1:B1048576"/>
    </sheetView>
  </sheetViews>
  <sheetFormatPr defaultColWidth="10" defaultRowHeight="12.75" x14ac:dyDescent="0.2"/>
  <cols>
    <col min="1" max="1" width="46.5703125" style="32" customWidth="1"/>
    <col min="2" max="16384" width="10" style="31"/>
  </cols>
  <sheetData>
    <row r="1" spans="1:4" ht="23.25" customHeight="1" x14ac:dyDescent="0.2">
      <c r="A1" s="185" t="s">
        <v>61</v>
      </c>
    </row>
    <row r="2" spans="1:4" ht="21.75" hidden="1" customHeight="1" x14ac:dyDescent="0.2">
      <c r="A2" s="197" t="s">
        <v>188</v>
      </c>
      <c r="B2" s="189" t="e">
        <f>'BAR BB| Open rates'!#REF!</f>
        <v>#REF!</v>
      </c>
      <c r="C2" s="189" t="e">
        <f>'BAR BB| Open rates'!#REF!</f>
        <v>#REF!</v>
      </c>
      <c r="D2" s="189" t="e">
        <f>'BAR BB| Open rates'!#REF!</f>
        <v>#REF!</v>
      </c>
    </row>
    <row r="3" spans="1:4" ht="21.75" hidden="1" customHeight="1" x14ac:dyDescent="0.2">
      <c r="A3" s="194" t="s">
        <v>62</v>
      </c>
      <c r="B3" s="189" t="e">
        <f>'BAR BB| Open rates'!#REF!</f>
        <v>#REF!</v>
      </c>
      <c r="C3" s="189" t="e">
        <f>'BAR BB| Open rates'!#REF!</f>
        <v>#REF!</v>
      </c>
      <c r="D3" s="189" t="e">
        <f>'BAR BB| Open rates'!#REF!</f>
        <v>#REF!</v>
      </c>
    </row>
    <row r="4" spans="1:4" ht="12.75" hidden="1" customHeight="1" x14ac:dyDescent="0.2">
      <c r="A4" s="198" t="str">
        <f>'BAR BB| Open rates'!A5</f>
        <v>Делюкс/ Deluxe</v>
      </c>
      <c r="B4" s="189"/>
      <c r="C4" s="189"/>
      <c r="D4" s="189"/>
    </row>
    <row r="5" spans="1:4" ht="12.75" hidden="1" customHeight="1" x14ac:dyDescent="0.2">
      <c r="A5" s="198">
        <f>'BAR BB| Open rates'!A6</f>
        <v>1</v>
      </c>
      <c r="B5" s="188" t="e">
        <f>'BAR BB| Open rates'!#REF!</f>
        <v>#REF!</v>
      </c>
      <c r="C5" s="188" t="e">
        <f>'BAR BB| Open rates'!#REF!</f>
        <v>#REF!</v>
      </c>
      <c r="D5" s="188" t="e">
        <f>'BAR BB| Open rates'!#REF!</f>
        <v>#REF!</v>
      </c>
    </row>
    <row r="6" spans="1:4" ht="12.75" hidden="1" customHeight="1" x14ac:dyDescent="0.2">
      <c r="A6" s="198">
        <f>'BAR BB| Open rates'!A7</f>
        <v>2</v>
      </c>
      <c r="B6" s="188" t="e">
        <f>'BAR BB| Open rates'!#REF!</f>
        <v>#REF!</v>
      </c>
      <c r="C6" s="188" t="e">
        <f>'BAR BB| Open rates'!#REF!</f>
        <v>#REF!</v>
      </c>
      <c r="D6" s="188" t="e">
        <f>'BAR BB| Open rates'!#REF!</f>
        <v>#REF!</v>
      </c>
    </row>
    <row r="7" spans="1:4" ht="12.75" hidden="1" customHeight="1" x14ac:dyDescent="0.2">
      <c r="A7" s="198" t="str">
        <f>'BAR BB| Open rates'!A8</f>
        <v>Делюкс с видом на горы / Deluxe Mountain View</v>
      </c>
      <c r="B7" s="188"/>
      <c r="C7" s="188"/>
      <c r="D7" s="188"/>
    </row>
    <row r="8" spans="1:4" ht="12.75" hidden="1" customHeight="1" x14ac:dyDescent="0.2">
      <c r="A8" s="198">
        <f>'BAR BB| Open rates'!A9</f>
        <v>1</v>
      </c>
      <c r="B8" s="188" t="e">
        <f>'BAR BB| Open rates'!#REF!</f>
        <v>#REF!</v>
      </c>
      <c r="C8" s="188" t="e">
        <f>'BAR BB| Open rates'!#REF!</f>
        <v>#REF!</v>
      </c>
      <c r="D8" s="188" t="e">
        <f>'BAR BB| Open rates'!#REF!</f>
        <v>#REF!</v>
      </c>
    </row>
    <row r="9" spans="1:4" ht="12.75" hidden="1" customHeight="1" x14ac:dyDescent="0.2">
      <c r="A9" s="198">
        <f>'BAR BB| Open rates'!A10</f>
        <v>2</v>
      </c>
      <c r="B9" s="188" t="e">
        <f>'BAR BB| Open rates'!#REF!</f>
        <v>#REF!</v>
      </c>
      <c r="C9" s="188" t="e">
        <f>'BAR BB| Open rates'!#REF!</f>
        <v>#REF!</v>
      </c>
      <c r="D9" s="188" t="e">
        <f>'BAR BB| Open rates'!#REF!</f>
        <v>#REF!</v>
      </c>
    </row>
    <row r="10" spans="1:4" ht="12.75" hidden="1" customHeight="1" x14ac:dyDescent="0.2">
      <c r="A10" s="198" t="str">
        <f>'BAR BB| Open rates'!A11</f>
        <v>Люкс/ Suite</v>
      </c>
      <c r="B10" s="188"/>
      <c r="C10" s="188"/>
      <c r="D10" s="188"/>
    </row>
    <row r="11" spans="1:4" ht="12.75" hidden="1" customHeight="1" x14ac:dyDescent="0.2">
      <c r="A11" s="198">
        <f>'BAR BB| Open rates'!A12</f>
        <v>1</v>
      </c>
      <c r="B11" s="188" t="e">
        <f>'BAR BB| Open rates'!#REF!</f>
        <v>#REF!</v>
      </c>
      <c r="C11" s="188" t="e">
        <f>'BAR BB| Open rates'!#REF!</f>
        <v>#REF!</v>
      </c>
      <c r="D11" s="188" t="e">
        <f>'BAR BB| Open rates'!#REF!</f>
        <v>#REF!</v>
      </c>
    </row>
    <row r="12" spans="1:4" ht="12.75" hidden="1" customHeight="1" x14ac:dyDescent="0.2">
      <c r="A12" s="198">
        <f>'BAR BB| Open rates'!A13</f>
        <v>2</v>
      </c>
      <c r="B12" s="188" t="e">
        <f>'BAR BB| Open rates'!#REF!</f>
        <v>#REF!</v>
      </c>
      <c r="C12" s="188" t="e">
        <f>'BAR BB| Open rates'!#REF!</f>
        <v>#REF!</v>
      </c>
      <c r="D12" s="188" t="e">
        <f>'BAR BB| Open rates'!#REF!</f>
        <v>#REF!</v>
      </c>
    </row>
    <row r="13" spans="1:4" s="155" customFormat="1" ht="12.75" hidden="1" customHeight="1" x14ac:dyDescent="0.2">
      <c r="A13" s="210" t="s">
        <v>189</v>
      </c>
      <c r="B13" s="53">
        <v>2700</v>
      </c>
      <c r="C13" s="53">
        <v>2700</v>
      </c>
      <c r="D13" s="53">
        <v>2700</v>
      </c>
    </row>
    <row r="14" spans="1:4" s="155" customFormat="1" ht="12.75" hidden="1" customHeight="1" x14ac:dyDescent="0.2">
      <c r="A14" s="210" t="s">
        <v>190</v>
      </c>
      <c r="B14" s="232">
        <f t="shared" ref="B14:D14" si="0">B13*2</f>
        <v>5400</v>
      </c>
      <c r="C14" s="232">
        <f t="shared" si="0"/>
        <v>5400</v>
      </c>
      <c r="D14" s="232">
        <f t="shared" si="0"/>
        <v>5400</v>
      </c>
    </row>
    <row r="15" spans="1:4" s="155" customFormat="1" ht="12.75" hidden="1" customHeight="1" thickBot="1" x14ac:dyDescent="0.25">
      <c r="A15" s="206" t="s">
        <v>197</v>
      </c>
      <c r="B15" s="232">
        <f t="shared" ref="B15:D15" si="1">4000+B13</f>
        <v>6700</v>
      </c>
      <c r="C15" s="232">
        <f t="shared" si="1"/>
        <v>6700</v>
      </c>
      <c r="D15" s="232">
        <f t="shared" si="1"/>
        <v>6700</v>
      </c>
    </row>
    <row r="16" spans="1:4" ht="12.75" hidden="1" customHeight="1" x14ac:dyDescent="0.2">
      <c r="A16" s="90"/>
    </row>
    <row r="17" spans="1:4" ht="24" x14ac:dyDescent="0.2">
      <c r="A17" s="182" t="s">
        <v>192</v>
      </c>
    </row>
    <row r="18" spans="1:4" x14ac:dyDescent="0.2">
      <c r="A18" s="241" t="s">
        <v>294</v>
      </c>
    </row>
    <row r="19" spans="1:4" ht="21.75" customHeight="1" x14ac:dyDescent="0.2">
      <c r="A19" s="89" t="s">
        <v>62</v>
      </c>
      <c r="B19" s="116" t="e">
        <f t="shared" ref="B19:D20" si="2">B2</f>
        <v>#REF!</v>
      </c>
      <c r="C19" s="116" t="e">
        <f t="shared" si="2"/>
        <v>#REF!</v>
      </c>
      <c r="D19" s="116" t="e">
        <f t="shared" si="2"/>
        <v>#REF!</v>
      </c>
    </row>
    <row r="20" spans="1:4" ht="21.75" customHeight="1" x14ac:dyDescent="0.2">
      <c r="A20" s="105"/>
      <c r="B20" s="116" t="e">
        <f t="shared" si="2"/>
        <v>#REF!</v>
      </c>
      <c r="C20" s="116" t="e">
        <f t="shared" si="2"/>
        <v>#REF!</v>
      </c>
      <c r="D20" s="116" t="e">
        <f t="shared" si="2"/>
        <v>#REF!</v>
      </c>
    </row>
    <row r="21" spans="1:4" x14ac:dyDescent="0.2">
      <c r="A21" s="164" t="s">
        <v>63</v>
      </c>
      <c r="B21" s="167"/>
      <c r="C21" s="167"/>
      <c r="D21" s="167"/>
    </row>
    <row r="22" spans="1:4" s="155" customFormat="1" x14ac:dyDescent="0.2">
      <c r="A22" s="164">
        <v>1</v>
      </c>
      <c r="B22" s="57" t="e">
        <f t="shared" ref="B22:D23" si="3">B5*0.9*0.87+25</f>
        <v>#REF!</v>
      </c>
      <c r="C22" s="57" t="e">
        <f t="shared" si="3"/>
        <v>#REF!</v>
      </c>
      <c r="D22" s="57" t="e">
        <f t="shared" si="3"/>
        <v>#REF!</v>
      </c>
    </row>
    <row r="23" spans="1:4" s="155" customFormat="1" x14ac:dyDescent="0.2">
      <c r="A23" s="164">
        <v>2</v>
      </c>
      <c r="B23" s="57" t="e">
        <f t="shared" si="3"/>
        <v>#REF!</v>
      </c>
      <c r="C23" s="57" t="e">
        <f t="shared" si="3"/>
        <v>#REF!</v>
      </c>
      <c r="D23" s="57" t="e">
        <f t="shared" si="3"/>
        <v>#REF!</v>
      </c>
    </row>
    <row r="24" spans="1:4" s="155" customFormat="1" x14ac:dyDescent="0.2">
      <c r="A24" s="164" t="s">
        <v>175</v>
      </c>
      <c r="B24" s="57"/>
      <c r="C24" s="57"/>
      <c r="D24" s="57"/>
    </row>
    <row r="25" spans="1:4" s="155" customFormat="1" x14ac:dyDescent="0.2">
      <c r="A25" s="164">
        <v>1</v>
      </c>
      <c r="B25" s="57" t="e">
        <f t="shared" ref="B25:D26" si="4">B8*0.9*0.87+25</f>
        <v>#REF!</v>
      </c>
      <c r="C25" s="57" t="e">
        <f t="shared" si="4"/>
        <v>#REF!</v>
      </c>
      <c r="D25" s="57" t="e">
        <f t="shared" si="4"/>
        <v>#REF!</v>
      </c>
    </row>
    <row r="26" spans="1:4" s="155" customFormat="1" x14ac:dyDescent="0.2">
      <c r="A26" s="164">
        <v>2</v>
      </c>
      <c r="B26" s="57" t="e">
        <f t="shared" si="4"/>
        <v>#REF!</v>
      </c>
      <c r="C26" s="57" t="e">
        <f t="shared" si="4"/>
        <v>#REF!</v>
      </c>
      <c r="D26" s="57" t="e">
        <f t="shared" si="4"/>
        <v>#REF!</v>
      </c>
    </row>
    <row r="27" spans="1:4" s="155" customFormat="1" x14ac:dyDescent="0.2">
      <c r="A27" s="164" t="s">
        <v>176</v>
      </c>
      <c r="B27" s="57"/>
      <c r="C27" s="57"/>
      <c r="D27" s="57"/>
    </row>
    <row r="28" spans="1:4" s="155" customFormat="1" x14ac:dyDescent="0.2">
      <c r="A28" s="164">
        <v>1</v>
      </c>
      <c r="B28" s="57" t="e">
        <f t="shared" ref="B28:D29" si="5">B11*0.9*0.87+25</f>
        <v>#REF!</v>
      </c>
      <c r="C28" s="57" t="e">
        <f t="shared" si="5"/>
        <v>#REF!</v>
      </c>
      <c r="D28" s="57" t="e">
        <f t="shared" si="5"/>
        <v>#REF!</v>
      </c>
    </row>
    <row r="29" spans="1:4" s="155" customFormat="1" ht="13.5" thickBot="1" x14ac:dyDescent="0.25">
      <c r="A29" s="164">
        <v>2</v>
      </c>
      <c r="B29" s="57" t="e">
        <f t="shared" si="5"/>
        <v>#REF!</v>
      </c>
      <c r="C29" s="57" t="e">
        <f t="shared" si="5"/>
        <v>#REF!</v>
      </c>
      <c r="D29" s="57" t="e">
        <f t="shared" si="5"/>
        <v>#REF!</v>
      </c>
    </row>
    <row r="30" spans="1:4" s="155" customFormat="1" ht="12.75" customHeight="1" x14ac:dyDescent="0.2">
      <c r="A30" s="207" t="s">
        <v>196</v>
      </c>
    </row>
    <row r="31" spans="1:4" s="155" customFormat="1" x14ac:dyDescent="0.2">
      <c r="A31" s="202"/>
    </row>
    <row r="32" spans="1:4" x14ac:dyDescent="0.2">
      <c r="A32" s="288" t="s">
        <v>172</v>
      </c>
    </row>
    <row r="33" spans="1:3" x14ac:dyDescent="0.2">
      <c r="A33" s="288"/>
    </row>
    <row r="34" spans="1:3" x14ac:dyDescent="0.2">
      <c r="A34" s="90"/>
    </row>
    <row r="35" spans="1:3" s="155" customFormat="1" ht="12.75" customHeight="1" x14ac:dyDescent="0.2">
      <c r="A35" s="305" t="s">
        <v>292</v>
      </c>
      <c r="B35" s="306"/>
      <c r="C35" s="306"/>
    </row>
    <row r="36" spans="1:3" s="155" customFormat="1" ht="12.75" customHeight="1" x14ac:dyDescent="0.2">
      <c r="A36" s="305"/>
      <c r="B36" s="306"/>
      <c r="C36" s="306"/>
    </row>
    <row r="37" spans="1:3" s="155" customFormat="1" ht="12.75" customHeight="1" x14ac:dyDescent="0.2">
      <c r="A37" s="305"/>
      <c r="B37" s="306"/>
      <c r="C37" s="306"/>
    </row>
    <row r="38" spans="1:3" s="155" customFormat="1" ht="28.5" customHeight="1" x14ac:dyDescent="0.2">
      <c r="A38" s="305"/>
      <c r="B38" s="306"/>
      <c r="C38" s="306"/>
    </row>
    <row r="39" spans="1:3" s="155" customFormat="1" ht="12.75" customHeight="1" x14ac:dyDescent="0.2">
      <c r="A39" s="305"/>
      <c r="B39" s="306"/>
      <c r="C39" s="306"/>
    </row>
    <row r="40" spans="1:3" s="155" customFormat="1" ht="12.75" customHeight="1" x14ac:dyDescent="0.2">
      <c r="A40" s="305"/>
      <c r="B40" s="306"/>
      <c r="C40" s="306"/>
    </row>
    <row r="41" spans="1:3" s="155" customFormat="1" ht="12.75" customHeight="1" x14ac:dyDescent="0.2"/>
    <row r="42" spans="1:3" s="155" customFormat="1" ht="24.75" customHeight="1" x14ac:dyDescent="0.2">
      <c r="A42" s="199" t="s">
        <v>293</v>
      </c>
    </row>
    <row r="43" spans="1:3" s="155" customFormat="1" ht="12.75" hidden="1" customHeight="1" x14ac:dyDescent="0.2">
      <c r="A43" s="238" t="s">
        <v>276</v>
      </c>
    </row>
    <row r="44" spans="1:3" s="155" customFormat="1" ht="12.75" customHeight="1" x14ac:dyDescent="0.2">
      <c r="A44" s="217" t="s">
        <v>272</v>
      </c>
    </row>
    <row r="45" spans="1:3" s="155" customFormat="1" ht="12.75" customHeight="1" x14ac:dyDescent="0.2">
      <c r="A45" s="217" t="s">
        <v>273</v>
      </c>
    </row>
    <row r="46" spans="1:3" s="155" customFormat="1" ht="12.75" customHeight="1" x14ac:dyDescent="0.2"/>
    <row r="47" spans="1:3" x14ac:dyDescent="0.2">
      <c r="A47" s="199" t="s">
        <v>83</v>
      </c>
    </row>
    <row r="48" spans="1:3" s="155" customFormat="1" ht="34.5" customHeight="1" x14ac:dyDescent="0.2">
      <c r="A48" s="192" t="s">
        <v>271</v>
      </c>
    </row>
    <row r="49" spans="1:1" s="155" customFormat="1" ht="34.5" customHeight="1" x14ac:dyDescent="0.2">
      <c r="A49" s="192" t="s">
        <v>287</v>
      </c>
    </row>
    <row r="50" spans="1:1" x14ac:dyDescent="0.2">
      <c r="A50" s="33"/>
    </row>
    <row r="51" spans="1:1" x14ac:dyDescent="0.2">
      <c r="A51" s="178" t="s">
        <v>74</v>
      </c>
    </row>
    <row r="52" spans="1:1" x14ac:dyDescent="0.2">
      <c r="A52" s="183" t="s">
        <v>75</v>
      </c>
    </row>
    <row r="53" spans="1:1" ht="24" x14ac:dyDescent="0.2">
      <c r="A53" s="180" t="s">
        <v>76</v>
      </c>
    </row>
    <row r="54" spans="1:1" ht="24" x14ac:dyDescent="0.2">
      <c r="A54" s="180" t="s">
        <v>89</v>
      </c>
    </row>
    <row r="55" spans="1:1" x14ac:dyDescent="0.2">
      <c r="A55" s="180" t="s">
        <v>78</v>
      </c>
    </row>
    <row r="56" spans="1:1" ht="24" x14ac:dyDescent="0.2">
      <c r="A56" s="180" t="s">
        <v>79</v>
      </c>
    </row>
    <row r="57" spans="1:1" ht="24" x14ac:dyDescent="0.2">
      <c r="A57" s="180" t="s">
        <v>187</v>
      </c>
    </row>
    <row r="58" spans="1:1" x14ac:dyDescent="0.2">
      <c r="A58" s="180"/>
    </row>
    <row r="59" spans="1:1" ht="24" hidden="1" x14ac:dyDescent="0.2">
      <c r="A59" s="200" t="s">
        <v>93</v>
      </c>
    </row>
    <row r="60" spans="1:1" ht="9.75" hidden="1" customHeight="1" x14ac:dyDescent="0.2">
      <c r="A60" s="200"/>
    </row>
    <row r="61" spans="1:1" ht="196.5" hidden="1" customHeight="1" x14ac:dyDescent="0.2">
      <c r="A61" s="201" t="s">
        <v>270</v>
      </c>
    </row>
    <row r="62" spans="1:1" x14ac:dyDescent="0.2">
      <c r="A62" s="31"/>
    </row>
    <row r="63" spans="1:1" x14ac:dyDescent="0.2">
      <c r="A63" s="175" t="s">
        <v>81</v>
      </c>
    </row>
    <row r="64" spans="1:1" ht="108" customHeight="1" x14ac:dyDescent="0.2">
      <c r="A64" s="193" t="s">
        <v>288</v>
      </c>
    </row>
    <row r="69" spans="1:1" x14ac:dyDescent="0.2">
      <c r="A69" s="138"/>
    </row>
    <row r="70" spans="1:1" x14ac:dyDescent="0.2">
      <c r="A70" s="138"/>
    </row>
    <row r="71" spans="1:1" x14ac:dyDescent="0.2">
      <c r="A71" s="138"/>
    </row>
    <row r="72" spans="1:1" x14ac:dyDescent="0.2">
      <c r="A72" s="138"/>
    </row>
    <row r="73" spans="1:1" x14ac:dyDescent="0.2">
      <c r="A73" s="138"/>
    </row>
    <row r="74" spans="1:1" x14ac:dyDescent="0.2">
      <c r="A74" s="138"/>
    </row>
    <row r="75" spans="1:1" x14ac:dyDescent="0.2">
      <c r="A75" s="138"/>
    </row>
    <row r="76" spans="1:1" x14ac:dyDescent="0.2">
      <c r="A76" s="138"/>
    </row>
    <row r="77" spans="1:1" x14ac:dyDescent="0.2">
      <c r="A77" s="138"/>
    </row>
    <row r="78" spans="1:1" x14ac:dyDescent="0.2">
      <c r="A78" s="138"/>
    </row>
    <row r="79" spans="1:1" x14ac:dyDescent="0.2">
      <c r="A79" s="138"/>
    </row>
    <row r="80" spans="1:1" x14ac:dyDescent="0.2">
      <c r="A80" s="138"/>
    </row>
    <row r="81" spans="1:1" x14ac:dyDescent="0.2">
      <c r="A81" s="138"/>
    </row>
    <row r="82" spans="1:1" x14ac:dyDescent="0.2">
      <c r="A82" s="138"/>
    </row>
    <row r="83" spans="1:1" x14ac:dyDescent="0.2">
      <c r="A83" s="138"/>
    </row>
    <row r="84" spans="1:1" x14ac:dyDescent="0.2">
      <c r="A84" s="138"/>
    </row>
    <row r="85" spans="1:1" x14ac:dyDescent="0.2">
      <c r="A85" s="138"/>
    </row>
    <row r="86" spans="1:1" x14ac:dyDescent="0.2">
      <c r="A86" s="138"/>
    </row>
    <row r="87" spans="1:1" x14ac:dyDescent="0.2">
      <c r="A87" s="138"/>
    </row>
    <row r="88" spans="1:1" x14ac:dyDescent="0.2">
      <c r="A88" s="138"/>
    </row>
    <row r="89" spans="1:1" x14ac:dyDescent="0.2">
      <c r="A89" s="138"/>
    </row>
    <row r="90" spans="1:1" x14ac:dyDescent="0.2">
      <c r="A90" s="138"/>
    </row>
    <row r="91" spans="1:1" x14ac:dyDescent="0.2">
      <c r="A91" s="138"/>
    </row>
    <row r="92" spans="1:1" x14ac:dyDescent="0.2">
      <c r="A92" s="138"/>
    </row>
    <row r="93" spans="1:1" x14ac:dyDescent="0.2">
      <c r="A93" s="138"/>
    </row>
    <row r="94" spans="1:1" x14ac:dyDescent="0.2">
      <c r="A94" s="138"/>
    </row>
    <row r="95" spans="1:1" x14ac:dyDescent="0.2">
      <c r="A95" s="138"/>
    </row>
    <row r="96" spans="1:1" x14ac:dyDescent="0.2">
      <c r="A96" s="138"/>
    </row>
    <row r="97" spans="1:1" x14ac:dyDescent="0.2">
      <c r="A97" s="138"/>
    </row>
    <row r="98" spans="1:1" x14ac:dyDescent="0.2">
      <c r="A98" s="138"/>
    </row>
    <row r="99" spans="1:1" x14ac:dyDescent="0.2">
      <c r="A99" s="138"/>
    </row>
    <row r="100" spans="1:1" x14ac:dyDescent="0.2">
      <c r="A100" s="138"/>
    </row>
    <row r="101" spans="1:1" x14ac:dyDescent="0.2">
      <c r="A101" s="138"/>
    </row>
    <row r="102" spans="1:1" x14ac:dyDescent="0.2">
      <c r="A102" s="138"/>
    </row>
    <row r="103" spans="1:1" x14ac:dyDescent="0.2">
      <c r="A103" s="138"/>
    </row>
    <row r="104" spans="1:1" x14ac:dyDescent="0.2">
      <c r="A104" s="138"/>
    </row>
    <row r="105" spans="1:1" x14ac:dyDescent="0.2">
      <c r="A105" s="138"/>
    </row>
    <row r="106" spans="1:1" x14ac:dyDescent="0.2">
      <c r="A106" s="138"/>
    </row>
    <row r="107" spans="1:1" x14ac:dyDescent="0.2">
      <c r="A107" s="138"/>
    </row>
    <row r="108" spans="1:1" x14ac:dyDescent="0.2">
      <c r="A108" s="138"/>
    </row>
    <row r="109" spans="1:1" x14ac:dyDescent="0.2">
      <c r="A109" s="138"/>
    </row>
    <row r="110" spans="1:1" x14ac:dyDescent="0.2">
      <c r="A110" s="138"/>
    </row>
    <row r="111" spans="1:1" x14ac:dyDescent="0.2">
      <c r="A111" s="138"/>
    </row>
    <row r="112" spans="1:1" x14ac:dyDescent="0.2">
      <c r="A112" s="138"/>
    </row>
    <row r="113" spans="1:1" x14ac:dyDescent="0.2">
      <c r="A113" s="138"/>
    </row>
    <row r="114" spans="1:1" x14ac:dyDescent="0.2">
      <c r="A114" s="138"/>
    </row>
    <row r="115" spans="1:1" x14ac:dyDescent="0.2">
      <c r="A115" s="138"/>
    </row>
    <row r="116" spans="1:1" x14ac:dyDescent="0.2">
      <c r="A116" s="138"/>
    </row>
    <row r="117" spans="1:1" x14ac:dyDescent="0.2">
      <c r="A117" s="138"/>
    </row>
    <row r="118" spans="1:1" x14ac:dyDescent="0.2">
      <c r="A118" s="138"/>
    </row>
    <row r="119" spans="1:1" x14ac:dyDescent="0.2">
      <c r="A119" s="138"/>
    </row>
    <row r="120" spans="1:1" x14ac:dyDescent="0.2">
      <c r="A120" s="138"/>
    </row>
    <row r="121" spans="1:1" x14ac:dyDescent="0.2">
      <c r="A121" s="138"/>
    </row>
    <row r="122" spans="1:1" x14ac:dyDescent="0.2">
      <c r="A122" s="138"/>
    </row>
    <row r="123" spans="1:1" x14ac:dyDescent="0.2">
      <c r="A123" s="138"/>
    </row>
    <row r="124" spans="1:1" x14ac:dyDescent="0.2">
      <c r="A124" s="138"/>
    </row>
    <row r="125" spans="1:1" x14ac:dyDescent="0.2">
      <c r="A125" s="138"/>
    </row>
    <row r="126" spans="1:1" x14ac:dyDescent="0.2">
      <c r="A126" s="138"/>
    </row>
    <row r="127" spans="1:1" x14ac:dyDescent="0.2">
      <c r="A127" s="138"/>
    </row>
    <row r="128" spans="1:1" x14ac:dyDescent="0.2">
      <c r="A128" s="138"/>
    </row>
    <row r="129" spans="1:1" x14ac:dyDescent="0.2">
      <c r="A129" s="138"/>
    </row>
    <row r="130" spans="1:1" x14ac:dyDescent="0.2">
      <c r="A130" s="138"/>
    </row>
    <row r="131" spans="1:1" x14ac:dyDescent="0.2">
      <c r="A131" s="138"/>
    </row>
    <row r="132" spans="1:1" x14ac:dyDescent="0.2">
      <c r="A132" s="138"/>
    </row>
    <row r="133" spans="1:1" x14ac:dyDescent="0.2">
      <c r="A133" s="138"/>
    </row>
    <row r="134" spans="1:1" x14ac:dyDescent="0.2">
      <c r="A134" s="138"/>
    </row>
    <row r="135" spans="1:1" x14ac:dyDescent="0.2">
      <c r="A135" s="138"/>
    </row>
    <row r="136" spans="1:1" x14ac:dyDescent="0.2">
      <c r="A136" s="138"/>
    </row>
    <row r="137" spans="1:1" x14ac:dyDescent="0.2">
      <c r="A137" s="138"/>
    </row>
    <row r="138" spans="1:1" x14ac:dyDescent="0.2">
      <c r="A138" s="138"/>
    </row>
    <row r="139" spans="1:1" x14ac:dyDescent="0.2">
      <c r="A139" s="138"/>
    </row>
    <row r="140" spans="1:1" x14ac:dyDescent="0.2">
      <c r="A140" s="138"/>
    </row>
    <row r="141" spans="1:1" x14ac:dyDescent="0.2">
      <c r="A141" s="138"/>
    </row>
    <row r="142" spans="1:1" x14ac:dyDescent="0.2">
      <c r="A142" s="138"/>
    </row>
    <row r="143" spans="1:1" x14ac:dyDescent="0.2">
      <c r="A143" s="138"/>
    </row>
    <row r="144" spans="1:1" x14ac:dyDescent="0.2">
      <c r="A144" s="138"/>
    </row>
    <row r="145" spans="1:1" x14ac:dyDescent="0.2">
      <c r="A145" s="138"/>
    </row>
    <row r="146" spans="1:1" x14ac:dyDescent="0.2">
      <c r="A146" s="138"/>
    </row>
    <row r="147" spans="1:1" x14ac:dyDescent="0.2">
      <c r="A147" s="138"/>
    </row>
    <row r="148" spans="1:1" x14ac:dyDescent="0.2">
      <c r="A148" s="138"/>
    </row>
    <row r="149" spans="1:1" x14ac:dyDescent="0.2">
      <c r="A149" s="138"/>
    </row>
    <row r="150" spans="1:1" x14ac:dyDescent="0.2">
      <c r="A150" s="138"/>
    </row>
    <row r="151" spans="1:1" x14ac:dyDescent="0.2">
      <c r="A151" s="138"/>
    </row>
    <row r="152" spans="1:1" x14ac:dyDescent="0.2">
      <c r="A152" s="138"/>
    </row>
    <row r="153" spans="1:1" x14ac:dyDescent="0.2">
      <c r="A153" s="138"/>
    </row>
    <row r="154" spans="1:1" x14ac:dyDescent="0.2">
      <c r="A154" s="138"/>
    </row>
    <row r="155" spans="1:1" x14ac:dyDescent="0.2">
      <c r="A155" s="138"/>
    </row>
    <row r="156" spans="1:1" x14ac:dyDescent="0.2">
      <c r="A156" s="138"/>
    </row>
    <row r="157" spans="1:1" x14ac:dyDescent="0.2">
      <c r="A157" s="138"/>
    </row>
    <row r="158" spans="1:1" x14ac:dyDescent="0.2">
      <c r="A158" s="138"/>
    </row>
    <row r="159" spans="1:1" x14ac:dyDescent="0.2">
      <c r="A159" s="138"/>
    </row>
    <row r="160" spans="1:1" x14ac:dyDescent="0.2">
      <c r="A160" s="138"/>
    </row>
    <row r="161" spans="1:1" x14ac:dyDescent="0.2">
      <c r="A161" s="138"/>
    </row>
    <row r="162" spans="1:1" x14ac:dyDescent="0.2">
      <c r="A162" s="138"/>
    </row>
  </sheetData>
  <mergeCells count="2">
    <mergeCell ref="A32:A33"/>
    <mergeCell ref="A35:C40"/>
  </mergeCells>
  <pageMargins left="0.7" right="0.7" top="0.75" bottom="0.75" header="0.3" footer="0.3"/>
  <pageSetup paperSize="9" orientation="portrait" horizontalDpi="4294967295" verticalDpi="4294967295"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X178"/>
  <sheetViews>
    <sheetView workbookViewId="0">
      <pane xSplit="1" topLeftCell="B1" activePane="topRight" state="frozen"/>
      <selection activeCell="A10" sqref="A10"/>
      <selection pane="topRight" activeCell="E43" sqref="E43"/>
    </sheetView>
  </sheetViews>
  <sheetFormatPr defaultColWidth="10" defaultRowHeight="12.75" x14ac:dyDescent="0.2"/>
  <cols>
    <col min="1" max="1" width="46.5703125" style="32" customWidth="1"/>
    <col min="2" max="16384" width="10" style="31"/>
  </cols>
  <sheetData>
    <row r="1" spans="1:24" ht="23.25" customHeight="1" x14ac:dyDescent="0.2">
      <c r="A1" s="185" t="s">
        <v>61</v>
      </c>
    </row>
    <row r="2" spans="1:24" ht="21.75" hidden="1" customHeight="1" x14ac:dyDescent="0.2">
      <c r="A2" s="197" t="s">
        <v>188</v>
      </c>
      <c r="B2" s="189" t="e">
        <f>'BAR BB| Open rates'!#REF!</f>
        <v>#REF!</v>
      </c>
      <c r="C2" s="189" t="e">
        <f>'BAR BB| Open rates'!#REF!</f>
        <v>#REF!</v>
      </c>
      <c r="D2" s="189" t="e">
        <f>'BAR BB| Open rates'!#REF!</f>
        <v>#REF!</v>
      </c>
      <c r="E2" s="189" t="e">
        <f>'BAR BB| Open rates'!#REF!</f>
        <v>#REF!</v>
      </c>
      <c r="F2" s="189" t="e">
        <f>'BAR BB| Open rates'!#REF!</f>
        <v>#REF!</v>
      </c>
      <c r="G2" s="189" t="e">
        <f>'BAR BB| Open rates'!#REF!</f>
        <v>#REF!</v>
      </c>
      <c r="H2" s="189" t="e">
        <f>'BAR BB| Open rates'!#REF!</f>
        <v>#REF!</v>
      </c>
      <c r="I2" s="189" t="e">
        <f>'BAR BB| Open rates'!#REF!</f>
        <v>#REF!</v>
      </c>
      <c r="J2" s="189" t="e">
        <f>'BAR BB| Open rates'!#REF!</f>
        <v>#REF!</v>
      </c>
      <c r="K2" s="189" t="e">
        <f>'BAR BB| Open rates'!#REF!</f>
        <v>#REF!</v>
      </c>
      <c r="L2" s="189" t="e">
        <f>'BAR BB| Open rates'!#REF!</f>
        <v>#REF!</v>
      </c>
      <c r="M2" s="189" t="e">
        <f>'BAR BB| Open rates'!#REF!</f>
        <v>#REF!</v>
      </c>
      <c r="N2" s="189" t="e">
        <f>'BAR BB| Open rates'!#REF!</f>
        <v>#REF!</v>
      </c>
      <c r="O2" s="189" t="e">
        <f>'BAR BB| Open rates'!#REF!</f>
        <v>#REF!</v>
      </c>
      <c r="P2" s="189" t="e">
        <f>'BAR BB| Open rates'!#REF!</f>
        <v>#REF!</v>
      </c>
      <c r="Q2" s="189" t="e">
        <f>'BAR BB| Open rates'!#REF!</f>
        <v>#REF!</v>
      </c>
      <c r="R2" s="189" t="e">
        <f>'BAR BB| Open rates'!#REF!</f>
        <v>#REF!</v>
      </c>
      <c r="S2" s="189" t="e">
        <f>'BAR BB| Open rates'!#REF!</f>
        <v>#REF!</v>
      </c>
      <c r="T2" s="189" t="e">
        <f>'BAR BB| Open rates'!#REF!</f>
        <v>#REF!</v>
      </c>
      <c r="U2" s="189" t="e">
        <f>'BAR BB| Open rates'!#REF!</f>
        <v>#REF!</v>
      </c>
      <c r="V2" s="189" t="e">
        <f>'BAR BB| Open rates'!#REF!</f>
        <v>#REF!</v>
      </c>
      <c r="W2" s="189" t="e">
        <f>'BAR BB| Open rates'!#REF!</f>
        <v>#REF!</v>
      </c>
      <c r="X2" s="189" t="e">
        <f>'BAR BB| Open rates'!#REF!</f>
        <v>#REF!</v>
      </c>
    </row>
    <row r="3" spans="1:24" ht="21.75" hidden="1" customHeight="1" x14ac:dyDescent="0.2">
      <c r="A3" s="194" t="s">
        <v>62</v>
      </c>
      <c r="B3" s="189" t="e">
        <f>'BAR BB| Open rates'!#REF!</f>
        <v>#REF!</v>
      </c>
      <c r="C3" s="189" t="e">
        <f>'BAR BB| Open rates'!#REF!</f>
        <v>#REF!</v>
      </c>
      <c r="D3" s="189" t="e">
        <f>'BAR BB| Open rates'!#REF!</f>
        <v>#REF!</v>
      </c>
      <c r="E3" s="189" t="e">
        <f>'BAR BB| Open rates'!#REF!</f>
        <v>#REF!</v>
      </c>
      <c r="F3" s="189" t="e">
        <f>'BAR BB| Open rates'!#REF!</f>
        <v>#REF!</v>
      </c>
      <c r="G3" s="189" t="e">
        <f>'BAR BB| Open rates'!#REF!</f>
        <v>#REF!</v>
      </c>
      <c r="H3" s="189" t="e">
        <f>'BAR BB| Open rates'!#REF!</f>
        <v>#REF!</v>
      </c>
      <c r="I3" s="189" t="e">
        <f>'BAR BB| Open rates'!#REF!</f>
        <v>#REF!</v>
      </c>
      <c r="J3" s="189" t="e">
        <f>'BAR BB| Open rates'!#REF!</f>
        <v>#REF!</v>
      </c>
      <c r="K3" s="189" t="e">
        <f>'BAR BB| Open rates'!#REF!</f>
        <v>#REF!</v>
      </c>
      <c r="L3" s="189" t="e">
        <f>'BAR BB| Open rates'!#REF!</f>
        <v>#REF!</v>
      </c>
      <c r="M3" s="189" t="e">
        <f>'BAR BB| Open rates'!#REF!</f>
        <v>#REF!</v>
      </c>
      <c r="N3" s="189" t="e">
        <f>'BAR BB| Open rates'!#REF!</f>
        <v>#REF!</v>
      </c>
      <c r="O3" s="189" t="e">
        <f>'BAR BB| Open rates'!#REF!</f>
        <v>#REF!</v>
      </c>
      <c r="P3" s="189" t="e">
        <f>'BAR BB| Open rates'!#REF!</f>
        <v>#REF!</v>
      </c>
      <c r="Q3" s="189" t="e">
        <f>'BAR BB| Open rates'!#REF!</f>
        <v>#REF!</v>
      </c>
      <c r="R3" s="189" t="e">
        <f>'BAR BB| Open rates'!#REF!</f>
        <v>#REF!</v>
      </c>
      <c r="S3" s="189" t="e">
        <f>'BAR BB| Open rates'!#REF!</f>
        <v>#REF!</v>
      </c>
      <c r="T3" s="189" t="e">
        <f>'BAR BB| Open rates'!#REF!</f>
        <v>#REF!</v>
      </c>
      <c r="U3" s="189" t="e">
        <f>'BAR BB| Open rates'!#REF!</f>
        <v>#REF!</v>
      </c>
      <c r="V3" s="189" t="e">
        <f>'BAR BB| Open rates'!#REF!</f>
        <v>#REF!</v>
      </c>
      <c r="W3" s="189" t="e">
        <f>'BAR BB| Open rates'!#REF!</f>
        <v>#REF!</v>
      </c>
      <c r="X3" s="189" t="e">
        <f>'BAR BB| Open rates'!#REF!</f>
        <v>#REF!</v>
      </c>
    </row>
    <row r="4" spans="1:24" hidden="1" x14ac:dyDescent="0.2">
      <c r="A4" s="198" t="str">
        <f>'BAR BB| Open rates'!A5</f>
        <v>Делюкс/ Deluxe</v>
      </c>
      <c r="B4" s="189"/>
      <c r="C4" s="189"/>
      <c r="D4" s="189"/>
      <c r="E4" s="189"/>
      <c r="F4" s="189"/>
      <c r="G4" s="189"/>
      <c r="H4" s="189"/>
      <c r="I4" s="189"/>
      <c r="J4" s="189"/>
      <c r="K4" s="189"/>
      <c r="L4" s="189"/>
      <c r="M4" s="189"/>
      <c r="N4" s="189"/>
      <c r="O4" s="189"/>
      <c r="P4" s="189"/>
      <c r="Q4" s="189"/>
      <c r="R4" s="189"/>
      <c r="S4" s="189"/>
      <c r="T4" s="189"/>
      <c r="U4" s="189"/>
      <c r="V4" s="189"/>
      <c r="W4" s="189"/>
      <c r="X4" s="189"/>
    </row>
    <row r="5" spans="1:24" hidden="1" x14ac:dyDescent="0.2">
      <c r="A5" s="198">
        <f>'BAR BB| Open rates'!A6</f>
        <v>1</v>
      </c>
      <c r="B5" s="188" t="e">
        <f>'BAR BB| Open rates'!#REF!</f>
        <v>#REF!</v>
      </c>
      <c r="C5" s="188" t="e">
        <f>'BAR BB| Open rates'!#REF!</f>
        <v>#REF!</v>
      </c>
      <c r="D5" s="188" t="e">
        <f>'BAR BB| Open rates'!#REF!</f>
        <v>#REF!</v>
      </c>
      <c r="E5" s="188" t="e">
        <f>'BAR BB| Open rates'!#REF!</f>
        <v>#REF!</v>
      </c>
      <c r="F5" s="188" t="e">
        <f>'BAR BB| Open rates'!#REF!</f>
        <v>#REF!</v>
      </c>
      <c r="G5" s="188" t="e">
        <f>'BAR BB| Open rates'!#REF!</f>
        <v>#REF!</v>
      </c>
      <c r="H5" s="188" t="e">
        <f>'BAR BB| Open rates'!#REF!</f>
        <v>#REF!</v>
      </c>
      <c r="I5" s="188" t="e">
        <f>'BAR BB| Open rates'!#REF!</f>
        <v>#REF!</v>
      </c>
      <c r="J5" s="188" t="e">
        <f>'BAR BB| Open rates'!#REF!</f>
        <v>#REF!</v>
      </c>
      <c r="K5" s="188" t="e">
        <f>'BAR BB| Open rates'!#REF!</f>
        <v>#REF!</v>
      </c>
      <c r="L5" s="188" t="e">
        <f>'BAR BB| Open rates'!#REF!</f>
        <v>#REF!</v>
      </c>
      <c r="M5" s="188" t="e">
        <f>'BAR BB| Open rates'!#REF!</f>
        <v>#REF!</v>
      </c>
      <c r="N5" s="188" t="e">
        <f>'BAR BB| Open rates'!#REF!</f>
        <v>#REF!</v>
      </c>
      <c r="O5" s="188" t="e">
        <f>'BAR BB| Open rates'!#REF!</f>
        <v>#REF!</v>
      </c>
      <c r="P5" s="188" t="e">
        <f>'BAR BB| Open rates'!#REF!</f>
        <v>#REF!</v>
      </c>
      <c r="Q5" s="188" t="e">
        <f>'BAR BB| Open rates'!#REF!</f>
        <v>#REF!</v>
      </c>
      <c r="R5" s="188" t="e">
        <f>'BAR BB| Open rates'!#REF!</f>
        <v>#REF!</v>
      </c>
      <c r="S5" s="188" t="e">
        <f>'BAR BB| Open rates'!#REF!</f>
        <v>#REF!</v>
      </c>
      <c r="T5" s="188" t="e">
        <f>'BAR BB| Open rates'!#REF!</f>
        <v>#REF!</v>
      </c>
      <c r="U5" s="188" t="e">
        <f>'BAR BB| Open rates'!#REF!</f>
        <v>#REF!</v>
      </c>
      <c r="V5" s="188" t="e">
        <f>'BAR BB| Open rates'!#REF!</f>
        <v>#REF!</v>
      </c>
      <c r="W5" s="188" t="e">
        <f>'BAR BB| Open rates'!#REF!</f>
        <v>#REF!</v>
      </c>
      <c r="X5" s="188" t="e">
        <f>'BAR BB| Open rates'!#REF!</f>
        <v>#REF!</v>
      </c>
    </row>
    <row r="6" spans="1:24" hidden="1" x14ac:dyDescent="0.2">
      <c r="A6" s="198">
        <f>'BAR BB| Open rates'!A7</f>
        <v>2</v>
      </c>
      <c r="B6" s="188" t="e">
        <f>'BAR BB| Open rates'!#REF!</f>
        <v>#REF!</v>
      </c>
      <c r="C6" s="188" t="e">
        <f>'BAR BB| Open rates'!#REF!</f>
        <v>#REF!</v>
      </c>
      <c r="D6" s="188" t="e">
        <f>'BAR BB| Open rates'!#REF!</f>
        <v>#REF!</v>
      </c>
      <c r="E6" s="188" t="e">
        <f>'BAR BB| Open rates'!#REF!</f>
        <v>#REF!</v>
      </c>
      <c r="F6" s="188" t="e">
        <f>'BAR BB| Open rates'!#REF!</f>
        <v>#REF!</v>
      </c>
      <c r="G6" s="188" t="e">
        <f>'BAR BB| Open rates'!#REF!</f>
        <v>#REF!</v>
      </c>
      <c r="H6" s="188" t="e">
        <f>'BAR BB| Open rates'!#REF!</f>
        <v>#REF!</v>
      </c>
      <c r="I6" s="188" t="e">
        <f>'BAR BB| Open rates'!#REF!</f>
        <v>#REF!</v>
      </c>
      <c r="J6" s="188" t="e">
        <f>'BAR BB| Open rates'!#REF!</f>
        <v>#REF!</v>
      </c>
      <c r="K6" s="188" t="e">
        <f>'BAR BB| Open rates'!#REF!</f>
        <v>#REF!</v>
      </c>
      <c r="L6" s="188" t="e">
        <f>'BAR BB| Open rates'!#REF!</f>
        <v>#REF!</v>
      </c>
      <c r="M6" s="188" t="e">
        <f>'BAR BB| Open rates'!#REF!</f>
        <v>#REF!</v>
      </c>
      <c r="N6" s="188" t="e">
        <f>'BAR BB| Open rates'!#REF!</f>
        <v>#REF!</v>
      </c>
      <c r="O6" s="188" t="e">
        <f>'BAR BB| Open rates'!#REF!</f>
        <v>#REF!</v>
      </c>
      <c r="P6" s="188" t="e">
        <f>'BAR BB| Open rates'!#REF!</f>
        <v>#REF!</v>
      </c>
      <c r="Q6" s="188" t="e">
        <f>'BAR BB| Open rates'!#REF!</f>
        <v>#REF!</v>
      </c>
      <c r="R6" s="188" t="e">
        <f>'BAR BB| Open rates'!#REF!</f>
        <v>#REF!</v>
      </c>
      <c r="S6" s="188" t="e">
        <f>'BAR BB| Open rates'!#REF!</f>
        <v>#REF!</v>
      </c>
      <c r="T6" s="188" t="e">
        <f>'BAR BB| Open rates'!#REF!</f>
        <v>#REF!</v>
      </c>
      <c r="U6" s="188" t="e">
        <f>'BAR BB| Open rates'!#REF!</f>
        <v>#REF!</v>
      </c>
      <c r="V6" s="188" t="e">
        <f>'BAR BB| Open rates'!#REF!</f>
        <v>#REF!</v>
      </c>
      <c r="W6" s="188" t="e">
        <f>'BAR BB| Open rates'!#REF!</f>
        <v>#REF!</v>
      </c>
      <c r="X6" s="188" t="e">
        <f>'BAR BB| Open rates'!#REF!</f>
        <v>#REF!</v>
      </c>
    </row>
    <row r="7" spans="1:24" hidden="1" x14ac:dyDescent="0.2">
      <c r="A7" s="198" t="str">
        <f>'BAR BB| Open rates'!A8</f>
        <v>Делюкс с видом на горы / Deluxe Mountain View</v>
      </c>
      <c r="B7" s="188"/>
      <c r="C7" s="188"/>
      <c r="D7" s="188"/>
      <c r="E7" s="188"/>
      <c r="F7" s="188"/>
      <c r="G7" s="188"/>
      <c r="H7" s="188"/>
      <c r="I7" s="188"/>
      <c r="J7" s="188"/>
      <c r="K7" s="188"/>
      <c r="L7" s="188"/>
      <c r="M7" s="188"/>
      <c r="N7" s="188"/>
      <c r="O7" s="188"/>
      <c r="P7" s="188"/>
      <c r="Q7" s="188"/>
      <c r="R7" s="188"/>
      <c r="S7" s="188"/>
      <c r="T7" s="188"/>
      <c r="U7" s="188"/>
      <c r="V7" s="188"/>
      <c r="W7" s="188"/>
      <c r="X7" s="188"/>
    </row>
    <row r="8" spans="1:24" hidden="1" x14ac:dyDescent="0.2">
      <c r="A8" s="198">
        <f>'BAR BB| Open rates'!A9</f>
        <v>1</v>
      </c>
      <c r="B8" s="188" t="e">
        <f>'BAR BB| Open rates'!#REF!</f>
        <v>#REF!</v>
      </c>
      <c r="C8" s="188" t="e">
        <f>'BAR BB| Open rates'!#REF!</f>
        <v>#REF!</v>
      </c>
      <c r="D8" s="188" t="e">
        <f>'BAR BB| Open rates'!#REF!</f>
        <v>#REF!</v>
      </c>
      <c r="E8" s="188" t="e">
        <f>'BAR BB| Open rates'!#REF!</f>
        <v>#REF!</v>
      </c>
      <c r="F8" s="188" t="e">
        <f>'BAR BB| Open rates'!#REF!</f>
        <v>#REF!</v>
      </c>
      <c r="G8" s="188" t="e">
        <f>'BAR BB| Open rates'!#REF!</f>
        <v>#REF!</v>
      </c>
      <c r="H8" s="188" t="e">
        <f>'BAR BB| Open rates'!#REF!</f>
        <v>#REF!</v>
      </c>
      <c r="I8" s="188" t="e">
        <f>'BAR BB| Open rates'!#REF!</f>
        <v>#REF!</v>
      </c>
      <c r="J8" s="188" t="e">
        <f>'BAR BB| Open rates'!#REF!</f>
        <v>#REF!</v>
      </c>
      <c r="K8" s="188" t="e">
        <f>'BAR BB| Open rates'!#REF!</f>
        <v>#REF!</v>
      </c>
      <c r="L8" s="188" t="e">
        <f>'BAR BB| Open rates'!#REF!</f>
        <v>#REF!</v>
      </c>
      <c r="M8" s="188" t="e">
        <f>'BAR BB| Open rates'!#REF!</f>
        <v>#REF!</v>
      </c>
      <c r="N8" s="188" t="e">
        <f>'BAR BB| Open rates'!#REF!</f>
        <v>#REF!</v>
      </c>
      <c r="O8" s="188" t="e">
        <f>'BAR BB| Open rates'!#REF!</f>
        <v>#REF!</v>
      </c>
      <c r="P8" s="188" t="e">
        <f>'BAR BB| Open rates'!#REF!</f>
        <v>#REF!</v>
      </c>
      <c r="Q8" s="188" t="e">
        <f>'BAR BB| Open rates'!#REF!</f>
        <v>#REF!</v>
      </c>
      <c r="R8" s="188" t="e">
        <f>'BAR BB| Open rates'!#REF!</f>
        <v>#REF!</v>
      </c>
      <c r="S8" s="188" t="e">
        <f>'BAR BB| Open rates'!#REF!</f>
        <v>#REF!</v>
      </c>
      <c r="T8" s="188" t="e">
        <f>'BAR BB| Open rates'!#REF!</f>
        <v>#REF!</v>
      </c>
      <c r="U8" s="188" t="e">
        <f>'BAR BB| Open rates'!#REF!</f>
        <v>#REF!</v>
      </c>
      <c r="V8" s="188" t="e">
        <f>'BAR BB| Open rates'!#REF!</f>
        <v>#REF!</v>
      </c>
      <c r="W8" s="188" t="e">
        <f>'BAR BB| Open rates'!#REF!</f>
        <v>#REF!</v>
      </c>
      <c r="X8" s="188" t="e">
        <f>'BAR BB| Open rates'!#REF!</f>
        <v>#REF!</v>
      </c>
    </row>
    <row r="9" spans="1:24" hidden="1" x14ac:dyDescent="0.2">
      <c r="A9" s="198">
        <f>'BAR BB| Open rates'!A10</f>
        <v>2</v>
      </c>
      <c r="B9" s="188" t="e">
        <f>'BAR BB| Open rates'!#REF!</f>
        <v>#REF!</v>
      </c>
      <c r="C9" s="188" t="e">
        <f>'BAR BB| Open rates'!#REF!</f>
        <v>#REF!</v>
      </c>
      <c r="D9" s="188" t="e">
        <f>'BAR BB| Open rates'!#REF!</f>
        <v>#REF!</v>
      </c>
      <c r="E9" s="188" t="e">
        <f>'BAR BB| Open rates'!#REF!</f>
        <v>#REF!</v>
      </c>
      <c r="F9" s="188" t="e">
        <f>'BAR BB| Open rates'!#REF!</f>
        <v>#REF!</v>
      </c>
      <c r="G9" s="188" t="e">
        <f>'BAR BB| Open rates'!#REF!</f>
        <v>#REF!</v>
      </c>
      <c r="H9" s="188" t="e">
        <f>'BAR BB| Open rates'!#REF!</f>
        <v>#REF!</v>
      </c>
      <c r="I9" s="188" t="e">
        <f>'BAR BB| Open rates'!#REF!</f>
        <v>#REF!</v>
      </c>
      <c r="J9" s="188" t="e">
        <f>'BAR BB| Open rates'!#REF!</f>
        <v>#REF!</v>
      </c>
      <c r="K9" s="188" t="e">
        <f>'BAR BB| Open rates'!#REF!</f>
        <v>#REF!</v>
      </c>
      <c r="L9" s="188" t="e">
        <f>'BAR BB| Open rates'!#REF!</f>
        <v>#REF!</v>
      </c>
      <c r="M9" s="188" t="e">
        <f>'BAR BB| Open rates'!#REF!</f>
        <v>#REF!</v>
      </c>
      <c r="N9" s="188" t="e">
        <f>'BAR BB| Open rates'!#REF!</f>
        <v>#REF!</v>
      </c>
      <c r="O9" s="188" t="e">
        <f>'BAR BB| Open rates'!#REF!</f>
        <v>#REF!</v>
      </c>
      <c r="P9" s="188" t="e">
        <f>'BAR BB| Open rates'!#REF!</f>
        <v>#REF!</v>
      </c>
      <c r="Q9" s="188" t="e">
        <f>'BAR BB| Open rates'!#REF!</f>
        <v>#REF!</v>
      </c>
      <c r="R9" s="188" t="e">
        <f>'BAR BB| Open rates'!#REF!</f>
        <v>#REF!</v>
      </c>
      <c r="S9" s="188" t="e">
        <f>'BAR BB| Open rates'!#REF!</f>
        <v>#REF!</v>
      </c>
      <c r="T9" s="188" t="e">
        <f>'BAR BB| Open rates'!#REF!</f>
        <v>#REF!</v>
      </c>
      <c r="U9" s="188" t="e">
        <f>'BAR BB| Open rates'!#REF!</f>
        <v>#REF!</v>
      </c>
      <c r="V9" s="188" t="e">
        <f>'BAR BB| Open rates'!#REF!</f>
        <v>#REF!</v>
      </c>
      <c r="W9" s="188" t="e">
        <f>'BAR BB| Open rates'!#REF!</f>
        <v>#REF!</v>
      </c>
      <c r="X9" s="188" t="e">
        <f>'BAR BB| Open rates'!#REF!</f>
        <v>#REF!</v>
      </c>
    </row>
    <row r="10" spans="1:24" hidden="1" x14ac:dyDescent="0.2">
      <c r="A10" s="198" t="str">
        <f>'BAR BB| Open rates'!A11</f>
        <v>Люкс/ Suite</v>
      </c>
      <c r="B10" s="188"/>
      <c r="C10" s="188"/>
      <c r="D10" s="188"/>
      <c r="E10" s="188"/>
      <c r="F10" s="188"/>
      <c r="G10" s="188"/>
      <c r="H10" s="188"/>
      <c r="I10" s="188"/>
      <c r="J10" s="188"/>
      <c r="K10" s="188"/>
      <c r="L10" s="188"/>
      <c r="M10" s="188"/>
      <c r="N10" s="188"/>
      <c r="O10" s="188"/>
      <c r="P10" s="188"/>
      <c r="Q10" s="188"/>
      <c r="R10" s="188"/>
      <c r="S10" s="188"/>
      <c r="T10" s="188"/>
      <c r="U10" s="188"/>
      <c r="V10" s="188"/>
      <c r="W10" s="188"/>
      <c r="X10" s="188"/>
    </row>
    <row r="11" spans="1:24" hidden="1" x14ac:dyDescent="0.2">
      <c r="A11" s="198">
        <f>'BAR BB| Open rates'!A12</f>
        <v>1</v>
      </c>
      <c r="B11" s="188" t="e">
        <f>'BAR BB| Open rates'!#REF!</f>
        <v>#REF!</v>
      </c>
      <c r="C11" s="188" t="e">
        <f>'BAR BB| Open rates'!#REF!</f>
        <v>#REF!</v>
      </c>
      <c r="D11" s="188" t="e">
        <f>'BAR BB| Open rates'!#REF!</f>
        <v>#REF!</v>
      </c>
      <c r="E11" s="188" t="e">
        <f>'BAR BB| Open rates'!#REF!</f>
        <v>#REF!</v>
      </c>
      <c r="F11" s="188" t="e">
        <f>'BAR BB| Open rates'!#REF!</f>
        <v>#REF!</v>
      </c>
      <c r="G11" s="188" t="e">
        <f>'BAR BB| Open rates'!#REF!</f>
        <v>#REF!</v>
      </c>
      <c r="H11" s="188" t="e">
        <f>'BAR BB| Open rates'!#REF!</f>
        <v>#REF!</v>
      </c>
      <c r="I11" s="188" t="e">
        <f>'BAR BB| Open rates'!#REF!</f>
        <v>#REF!</v>
      </c>
      <c r="J11" s="188" t="e">
        <f>'BAR BB| Open rates'!#REF!</f>
        <v>#REF!</v>
      </c>
      <c r="K11" s="188" t="e">
        <f>'BAR BB| Open rates'!#REF!</f>
        <v>#REF!</v>
      </c>
      <c r="L11" s="188" t="e">
        <f>'BAR BB| Open rates'!#REF!</f>
        <v>#REF!</v>
      </c>
      <c r="M11" s="188" t="e">
        <f>'BAR BB| Open rates'!#REF!</f>
        <v>#REF!</v>
      </c>
      <c r="N11" s="188" t="e">
        <f>'BAR BB| Open rates'!#REF!</f>
        <v>#REF!</v>
      </c>
      <c r="O11" s="188" t="e">
        <f>'BAR BB| Open rates'!#REF!</f>
        <v>#REF!</v>
      </c>
      <c r="P11" s="188" t="e">
        <f>'BAR BB| Open rates'!#REF!</f>
        <v>#REF!</v>
      </c>
      <c r="Q11" s="188" t="e">
        <f>'BAR BB| Open rates'!#REF!</f>
        <v>#REF!</v>
      </c>
      <c r="R11" s="188" t="e">
        <f>'BAR BB| Open rates'!#REF!</f>
        <v>#REF!</v>
      </c>
      <c r="S11" s="188" t="e">
        <f>'BAR BB| Open rates'!#REF!</f>
        <v>#REF!</v>
      </c>
      <c r="T11" s="188" t="e">
        <f>'BAR BB| Open rates'!#REF!</f>
        <v>#REF!</v>
      </c>
      <c r="U11" s="188" t="e">
        <f>'BAR BB| Open rates'!#REF!</f>
        <v>#REF!</v>
      </c>
      <c r="V11" s="188" t="e">
        <f>'BAR BB| Open rates'!#REF!</f>
        <v>#REF!</v>
      </c>
      <c r="W11" s="188" t="e">
        <f>'BAR BB| Open rates'!#REF!</f>
        <v>#REF!</v>
      </c>
      <c r="X11" s="188" t="e">
        <f>'BAR BB| Open rates'!#REF!</f>
        <v>#REF!</v>
      </c>
    </row>
    <row r="12" spans="1:24" hidden="1" x14ac:dyDescent="0.2">
      <c r="A12" s="198">
        <f>'BAR BB| Open rates'!A13</f>
        <v>2</v>
      </c>
      <c r="B12" s="188" t="e">
        <f>'BAR BB| Open rates'!#REF!</f>
        <v>#REF!</v>
      </c>
      <c r="C12" s="188" t="e">
        <f>'BAR BB| Open rates'!#REF!</f>
        <v>#REF!</v>
      </c>
      <c r="D12" s="188" t="e">
        <f>'BAR BB| Open rates'!#REF!</f>
        <v>#REF!</v>
      </c>
      <c r="E12" s="188" t="e">
        <f>'BAR BB| Open rates'!#REF!</f>
        <v>#REF!</v>
      </c>
      <c r="F12" s="188" t="e">
        <f>'BAR BB| Open rates'!#REF!</f>
        <v>#REF!</v>
      </c>
      <c r="G12" s="188" t="e">
        <f>'BAR BB| Open rates'!#REF!</f>
        <v>#REF!</v>
      </c>
      <c r="H12" s="188" t="e">
        <f>'BAR BB| Open rates'!#REF!</f>
        <v>#REF!</v>
      </c>
      <c r="I12" s="188" t="e">
        <f>'BAR BB| Open rates'!#REF!</f>
        <v>#REF!</v>
      </c>
      <c r="J12" s="188" t="e">
        <f>'BAR BB| Open rates'!#REF!</f>
        <v>#REF!</v>
      </c>
      <c r="K12" s="188" t="e">
        <f>'BAR BB| Open rates'!#REF!</f>
        <v>#REF!</v>
      </c>
      <c r="L12" s="188" t="e">
        <f>'BAR BB| Open rates'!#REF!</f>
        <v>#REF!</v>
      </c>
      <c r="M12" s="188" t="e">
        <f>'BAR BB| Open rates'!#REF!</f>
        <v>#REF!</v>
      </c>
      <c r="N12" s="188" t="e">
        <f>'BAR BB| Open rates'!#REF!</f>
        <v>#REF!</v>
      </c>
      <c r="O12" s="188" t="e">
        <f>'BAR BB| Open rates'!#REF!</f>
        <v>#REF!</v>
      </c>
      <c r="P12" s="188" t="e">
        <f>'BAR BB| Open rates'!#REF!</f>
        <v>#REF!</v>
      </c>
      <c r="Q12" s="188" t="e">
        <f>'BAR BB| Open rates'!#REF!</f>
        <v>#REF!</v>
      </c>
      <c r="R12" s="188" t="e">
        <f>'BAR BB| Open rates'!#REF!</f>
        <v>#REF!</v>
      </c>
      <c r="S12" s="188" t="e">
        <f>'BAR BB| Open rates'!#REF!</f>
        <v>#REF!</v>
      </c>
      <c r="T12" s="188" t="e">
        <f>'BAR BB| Open rates'!#REF!</f>
        <v>#REF!</v>
      </c>
      <c r="U12" s="188" t="e">
        <f>'BAR BB| Open rates'!#REF!</f>
        <v>#REF!</v>
      </c>
      <c r="V12" s="188" t="e">
        <f>'BAR BB| Open rates'!#REF!</f>
        <v>#REF!</v>
      </c>
      <c r="W12" s="188" t="e">
        <f>'BAR BB| Open rates'!#REF!</f>
        <v>#REF!</v>
      </c>
      <c r="X12" s="188" t="e">
        <f>'BAR BB| Open rates'!#REF!</f>
        <v>#REF!</v>
      </c>
    </row>
    <row r="13" spans="1:24" s="155" customFormat="1" ht="12.75" hidden="1" customHeight="1" x14ac:dyDescent="0.2">
      <c r="A13" s="210" t="s">
        <v>189</v>
      </c>
      <c r="B13" s="53">
        <v>2700</v>
      </c>
      <c r="C13" s="236">
        <v>3500</v>
      </c>
      <c r="D13" s="236">
        <v>3500</v>
      </c>
      <c r="E13" s="236">
        <v>3500</v>
      </c>
      <c r="F13" s="236">
        <v>3500</v>
      </c>
      <c r="G13" s="236">
        <v>3500</v>
      </c>
      <c r="H13" s="236">
        <v>3500</v>
      </c>
      <c r="I13" s="236">
        <v>3500</v>
      </c>
      <c r="J13" s="236">
        <v>3500</v>
      </c>
      <c r="K13" s="236">
        <v>3500</v>
      </c>
      <c r="L13" s="236">
        <v>3500</v>
      </c>
      <c r="M13" s="236">
        <v>3500</v>
      </c>
      <c r="N13" s="236">
        <v>3500</v>
      </c>
      <c r="O13" s="236">
        <v>3500</v>
      </c>
      <c r="P13" s="236">
        <v>3500</v>
      </c>
      <c r="Q13" s="236">
        <v>3500</v>
      </c>
      <c r="R13" s="53">
        <v>2700</v>
      </c>
      <c r="S13" s="53">
        <v>2700</v>
      </c>
      <c r="T13" s="53">
        <v>2700</v>
      </c>
      <c r="U13" s="53">
        <v>2700</v>
      </c>
      <c r="V13" s="53">
        <v>2700</v>
      </c>
      <c r="W13" s="53">
        <v>2700</v>
      </c>
      <c r="X13" s="53">
        <v>2700</v>
      </c>
    </row>
    <row r="14" spans="1:24" s="155" customFormat="1" ht="12.75" hidden="1" customHeight="1" x14ac:dyDescent="0.2">
      <c r="A14" s="210" t="s">
        <v>190</v>
      </c>
      <c r="B14" s="232">
        <f t="shared" ref="B14:X14" si="0">B13*2</f>
        <v>5400</v>
      </c>
      <c r="C14" s="232">
        <f t="shared" si="0"/>
        <v>7000</v>
      </c>
      <c r="D14" s="232">
        <f t="shared" si="0"/>
        <v>7000</v>
      </c>
      <c r="E14" s="232">
        <f t="shared" si="0"/>
        <v>7000</v>
      </c>
      <c r="F14" s="232">
        <f t="shared" si="0"/>
        <v>7000</v>
      </c>
      <c r="G14" s="232">
        <f t="shared" si="0"/>
        <v>7000</v>
      </c>
      <c r="H14" s="232">
        <f t="shared" si="0"/>
        <v>7000</v>
      </c>
      <c r="I14" s="232">
        <f t="shared" si="0"/>
        <v>7000</v>
      </c>
      <c r="J14" s="232">
        <f t="shared" si="0"/>
        <v>7000</v>
      </c>
      <c r="K14" s="232">
        <f t="shared" si="0"/>
        <v>7000</v>
      </c>
      <c r="L14" s="232">
        <f t="shared" si="0"/>
        <v>7000</v>
      </c>
      <c r="M14" s="232">
        <f t="shared" si="0"/>
        <v>7000</v>
      </c>
      <c r="N14" s="232">
        <f t="shared" si="0"/>
        <v>7000</v>
      </c>
      <c r="O14" s="232">
        <f t="shared" si="0"/>
        <v>7000</v>
      </c>
      <c r="P14" s="232">
        <f t="shared" si="0"/>
        <v>7000</v>
      </c>
      <c r="Q14" s="232">
        <f t="shared" si="0"/>
        <v>7000</v>
      </c>
      <c r="R14" s="232">
        <f t="shared" si="0"/>
        <v>5400</v>
      </c>
      <c r="S14" s="232">
        <f t="shared" si="0"/>
        <v>5400</v>
      </c>
      <c r="T14" s="232">
        <f t="shared" si="0"/>
        <v>5400</v>
      </c>
      <c r="U14" s="232">
        <f t="shared" si="0"/>
        <v>5400</v>
      </c>
      <c r="V14" s="232">
        <f t="shared" si="0"/>
        <v>5400</v>
      </c>
      <c r="W14" s="232">
        <f t="shared" si="0"/>
        <v>5400</v>
      </c>
      <c r="X14" s="232">
        <f t="shared" si="0"/>
        <v>5400</v>
      </c>
    </row>
    <row r="15" spans="1:24" s="155" customFormat="1" ht="12.75" hidden="1" customHeight="1" thickBot="1" x14ac:dyDescent="0.25">
      <c r="A15" s="206" t="s">
        <v>197</v>
      </c>
      <c r="B15" s="232">
        <f t="shared" ref="B15:X15" si="1">4000+B13</f>
        <v>6700</v>
      </c>
      <c r="C15" s="232">
        <f t="shared" si="1"/>
        <v>7500</v>
      </c>
      <c r="D15" s="232">
        <f t="shared" si="1"/>
        <v>7500</v>
      </c>
      <c r="E15" s="232">
        <f t="shared" si="1"/>
        <v>7500</v>
      </c>
      <c r="F15" s="232">
        <f t="shared" si="1"/>
        <v>7500</v>
      </c>
      <c r="G15" s="232">
        <f t="shared" si="1"/>
        <v>7500</v>
      </c>
      <c r="H15" s="232">
        <f t="shared" si="1"/>
        <v>7500</v>
      </c>
      <c r="I15" s="232">
        <f t="shared" si="1"/>
        <v>7500</v>
      </c>
      <c r="J15" s="232">
        <f t="shared" si="1"/>
        <v>7500</v>
      </c>
      <c r="K15" s="232">
        <f t="shared" si="1"/>
        <v>7500</v>
      </c>
      <c r="L15" s="232">
        <f t="shared" si="1"/>
        <v>7500</v>
      </c>
      <c r="M15" s="232">
        <f t="shared" si="1"/>
        <v>7500</v>
      </c>
      <c r="N15" s="232">
        <f t="shared" si="1"/>
        <v>7500</v>
      </c>
      <c r="O15" s="232">
        <f t="shared" si="1"/>
        <v>7500</v>
      </c>
      <c r="P15" s="232">
        <f t="shared" si="1"/>
        <v>7500</v>
      </c>
      <c r="Q15" s="232">
        <f t="shared" si="1"/>
        <v>7500</v>
      </c>
      <c r="R15" s="232">
        <f t="shared" si="1"/>
        <v>6700</v>
      </c>
      <c r="S15" s="232">
        <f t="shared" si="1"/>
        <v>6700</v>
      </c>
      <c r="T15" s="232">
        <f t="shared" si="1"/>
        <v>6700</v>
      </c>
      <c r="U15" s="232">
        <f t="shared" si="1"/>
        <v>6700</v>
      </c>
      <c r="V15" s="232">
        <f t="shared" si="1"/>
        <v>6700</v>
      </c>
      <c r="W15" s="232">
        <f t="shared" si="1"/>
        <v>6700</v>
      </c>
      <c r="X15" s="232">
        <f t="shared" si="1"/>
        <v>6700</v>
      </c>
    </row>
    <row r="16" spans="1:24" hidden="1" x14ac:dyDescent="0.2">
      <c r="A16" s="90"/>
    </row>
    <row r="17" spans="1:24" ht="24" hidden="1" x14ac:dyDescent="0.2">
      <c r="A17" s="182" t="s">
        <v>192</v>
      </c>
    </row>
    <row r="18" spans="1:24" hidden="1" x14ac:dyDescent="0.2">
      <c r="A18" s="168" t="s">
        <v>201</v>
      </c>
    </row>
    <row r="19" spans="1:24" ht="21.75" hidden="1" customHeight="1" x14ac:dyDescent="0.2">
      <c r="A19" s="89" t="s">
        <v>62</v>
      </c>
      <c r="B19" s="116" t="e">
        <f t="shared" ref="B19:X20" si="2">B2</f>
        <v>#REF!</v>
      </c>
      <c r="C19" s="116" t="e">
        <f t="shared" si="2"/>
        <v>#REF!</v>
      </c>
      <c r="D19" s="116" t="e">
        <f t="shared" si="2"/>
        <v>#REF!</v>
      </c>
      <c r="E19" s="116" t="e">
        <f t="shared" si="2"/>
        <v>#REF!</v>
      </c>
      <c r="F19" s="116" t="e">
        <f t="shared" si="2"/>
        <v>#REF!</v>
      </c>
      <c r="G19" s="116" t="e">
        <f t="shared" si="2"/>
        <v>#REF!</v>
      </c>
      <c r="H19" s="116" t="e">
        <f t="shared" si="2"/>
        <v>#REF!</v>
      </c>
      <c r="I19" s="116" t="e">
        <f t="shared" si="2"/>
        <v>#REF!</v>
      </c>
      <c r="J19" s="116" t="e">
        <f t="shared" si="2"/>
        <v>#REF!</v>
      </c>
      <c r="K19" s="116" t="e">
        <f t="shared" si="2"/>
        <v>#REF!</v>
      </c>
      <c r="L19" s="116" t="e">
        <f t="shared" si="2"/>
        <v>#REF!</v>
      </c>
      <c r="M19" s="116" t="e">
        <f t="shared" si="2"/>
        <v>#REF!</v>
      </c>
      <c r="N19" s="116" t="e">
        <f t="shared" si="2"/>
        <v>#REF!</v>
      </c>
      <c r="O19" s="116" t="e">
        <f t="shared" si="2"/>
        <v>#REF!</v>
      </c>
      <c r="P19" s="116" t="e">
        <f t="shared" si="2"/>
        <v>#REF!</v>
      </c>
      <c r="Q19" s="116" t="e">
        <f t="shared" si="2"/>
        <v>#REF!</v>
      </c>
      <c r="R19" s="116" t="e">
        <f t="shared" si="2"/>
        <v>#REF!</v>
      </c>
      <c r="S19" s="116" t="e">
        <f t="shared" si="2"/>
        <v>#REF!</v>
      </c>
      <c r="T19" s="116" t="e">
        <f t="shared" si="2"/>
        <v>#REF!</v>
      </c>
      <c r="U19" s="116" t="e">
        <f t="shared" si="2"/>
        <v>#REF!</v>
      </c>
      <c r="V19" s="116" t="e">
        <f t="shared" si="2"/>
        <v>#REF!</v>
      </c>
      <c r="W19" s="116" t="e">
        <f t="shared" si="2"/>
        <v>#REF!</v>
      </c>
      <c r="X19" s="116" t="e">
        <f t="shared" si="2"/>
        <v>#REF!</v>
      </c>
    </row>
    <row r="20" spans="1:24" ht="21.75" hidden="1" customHeight="1" x14ac:dyDescent="0.2">
      <c r="A20" s="105"/>
      <c r="B20" s="116" t="e">
        <f t="shared" si="2"/>
        <v>#REF!</v>
      </c>
      <c r="C20" s="116" t="e">
        <f t="shared" si="2"/>
        <v>#REF!</v>
      </c>
      <c r="D20" s="116" t="e">
        <f t="shared" si="2"/>
        <v>#REF!</v>
      </c>
      <c r="E20" s="116" t="e">
        <f t="shared" si="2"/>
        <v>#REF!</v>
      </c>
      <c r="F20" s="116" t="e">
        <f t="shared" si="2"/>
        <v>#REF!</v>
      </c>
      <c r="G20" s="116" t="e">
        <f t="shared" si="2"/>
        <v>#REF!</v>
      </c>
      <c r="H20" s="116" t="e">
        <f t="shared" si="2"/>
        <v>#REF!</v>
      </c>
      <c r="I20" s="116" t="e">
        <f t="shared" si="2"/>
        <v>#REF!</v>
      </c>
      <c r="J20" s="116" t="e">
        <f t="shared" si="2"/>
        <v>#REF!</v>
      </c>
      <c r="K20" s="116" t="e">
        <f t="shared" si="2"/>
        <v>#REF!</v>
      </c>
      <c r="L20" s="116" t="e">
        <f t="shared" si="2"/>
        <v>#REF!</v>
      </c>
      <c r="M20" s="116" t="e">
        <f t="shared" si="2"/>
        <v>#REF!</v>
      </c>
      <c r="N20" s="116" t="e">
        <f t="shared" si="2"/>
        <v>#REF!</v>
      </c>
      <c r="O20" s="116" t="e">
        <f t="shared" si="2"/>
        <v>#REF!</v>
      </c>
      <c r="P20" s="116" t="e">
        <f t="shared" si="2"/>
        <v>#REF!</v>
      </c>
      <c r="Q20" s="116" t="e">
        <f t="shared" si="2"/>
        <v>#REF!</v>
      </c>
      <c r="R20" s="116" t="e">
        <f t="shared" si="2"/>
        <v>#REF!</v>
      </c>
      <c r="S20" s="116" t="e">
        <f t="shared" si="2"/>
        <v>#REF!</v>
      </c>
      <c r="T20" s="116" t="e">
        <f t="shared" si="2"/>
        <v>#REF!</v>
      </c>
      <c r="U20" s="116" t="e">
        <f t="shared" si="2"/>
        <v>#REF!</v>
      </c>
      <c r="V20" s="116" t="e">
        <f t="shared" si="2"/>
        <v>#REF!</v>
      </c>
      <c r="W20" s="116" t="e">
        <f t="shared" si="2"/>
        <v>#REF!</v>
      </c>
      <c r="X20" s="116" t="e">
        <f t="shared" si="2"/>
        <v>#REF!</v>
      </c>
    </row>
    <row r="21" spans="1:24" hidden="1" x14ac:dyDescent="0.2">
      <c r="A21" s="164" t="s">
        <v>63</v>
      </c>
      <c r="B21" s="167"/>
      <c r="C21" s="167"/>
      <c r="D21" s="167"/>
      <c r="E21" s="167"/>
      <c r="F21" s="167"/>
      <c r="G21" s="167"/>
      <c r="H21" s="167"/>
      <c r="I21" s="167"/>
      <c r="J21" s="167"/>
      <c r="K21" s="167"/>
      <c r="L21" s="167"/>
      <c r="M21" s="167"/>
      <c r="N21" s="167"/>
      <c r="O21" s="167"/>
      <c r="P21" s="167"/>
      <c r="Q21" s="167"/>
      <c r="R21" s="167"/>
      <c r="S21" s="167"/>
      <c r="T21" s="167"/>
      <c r="U21" s="167"/>
      <c r="V21" s="167"/>
      <c r="W21" s="167"/>
      <c r="X21" s="167"/>
    </row>
    <row r="22" spans="1:24" s="155" customFormat="1" hidden="1" x14ac:dyDescent="0.2">
      <c r="A22" s="164">
        <v>1</v>
      </c>
      <c r="B22" s="57" t="e">
        <f t="shared" ref="B22:X29" si="3">B5*0.9*0.85+25</f>
        <v>#REF!</v>
      </c>
      <c r="C22" s="57" t="e">
        <f t="shared" si="3"/>
        <v>#REF!</v>
      </c>
      <c r="D22" s="57" t="e">
        <f t="shared" si="3"/>
        <v>#REF!</v>
      </c>
      <c r="E22" s="57" t="e">
        <f t="shared" si="3"/>
        <v>#REF!</v>
      </c>
      <c r="F22" s="57" t="e">
        <f t="shared" si="3"/>
        <v>#REF!</v>
      </c>
      <c r="G22" s="57" t="e">
        <f t="shared" si="3"/>
        <v>#REF!</v>
      </c>
      <c r="H22" s="57" t="e">
        <f t="shared" si="3"/>
        <v>#REF!</v>
      </c>
      <c r="I22" s="57" t="e">
        <f t="shared" si="3"/>
        <v>#REF!</v>
      </c>
      <c r="J22" s="57" t="e">
        <f t="shared" si="3"/>
        <v>#REF!</v>
      </c>
      <c r="K22" s="57" t="e">
        <f t="shared" si="3"/>
        <v>#REF!</v>
      </c>
      <c r="L22" s="57" t="e">
        <f t="shared" si="3"/>
        <v>#REF!</v>
      </c>
      <c r="M22" s="57" t="e">
        <f t="shared" si="3"/>
        <v>#REF!</v>
      </c>
      <c r="N22" s="57" t="e">
        <f t="shared" si="3"/>
        <v>#REF!</v>
      </c>
      <c r="O22" s="57" t="e">
        <f t="shared" si="3"/>
        <v>#REF!</v>
      </c>
      <c r="P22" s="57" t="e">
        <f t="shared" si="3"/>
        <v>#REF!</v>
      </c>
      <c r="Q22" s="57" t="e">
        <f t="shared" si="3"/>
        <v>#REF!</v>
      </c>
      <c r="R22" s="57" t="e">
        <f t="shared" si="3"/>
        <v>#REF!</v>
      </c>
      <c r="S22" s="57" t="e">
        <f t="shared" si="3"/>
        <v>#REF!</v>
      </c>
      <c r="T22" s="57" t="e">
        <f t="shared" si="3"/>
        <v>#REF!</v>
      </c>
      <c r="U22" s="57" t="e">
        <f t="shared" si="3"/>
        <v>#REF!</v>
      </c>
      <c r="V22" s="57" t="e">
        <f t="shared" si="3"/>
        <v>#REF!</v>
      </c>
      <c r="W22" s="57" t="e">
        <f t="shared" si="3"/>
        <v>#REF!</v>
      </c>
      <c r="X22" s="57" t="e">
        <f t="shared" si="3"/>
        <v>#REF!</v>
      </c>
    </row>
    <row r="23" spans="1:24" s="155" customFormat="1" hidden="1" x14ac:dyDescent="0.2">
      <c r="A23" s="164">
        <v>2</v>
      </c>
      <c r="B23" s="57" t="e">
        <f t="shared" ref="B23:O23" si="4">B6*0.9*0.85+25</f>
        <v>#REF!</v>
      </c>
      <c r="C23" s="57" t="e">
        <f t="shared" si="4"/>
        <v>#REF!</v>
      </c>
      <c r="D23" s="57" t="e">
        <f t="shared" si="4"/>
        <v>#REF!</v>
      </c>
      <c r="E23" s="57" t="e">
        <f t="shared" si="4"/>
        <v>#REF!</v>
      </c>
      <c r="F23" s="57" t="e">
        <f t="shared" si="4"/>
        <v>#REF!</v>
      </c>
      <c r="G23" s="57" t="e">
        <f t="shared" si="4"/>
        <v>#REF!</v>
      </c>
      <c r="H23" s="57" t="e">
        <f t="shared" si="4"/>
        <v>#REF!</v>
      </c>
      <c r="I23" s="57" t="e">
        <f t="shared" si="4"/>
        <v>#REF!</v>
      </c>
      <c r="J23" s="57" t="e">
        <f t="shared" si="4"/>
        <v>#REF!</v>
      </c>
      <c r="K23" s="57" t="e">
        <f t="shared" si="4"/>
        <v>#REF!</v>
      </c>
      <c r="L23" s="57" t="e">
        <f t="shared" si="4"/>
        <v>#REF!</v>
      </c>
      <c r="M23" s="57" t="e">
        <f t="shared" si="4"/>
        <v>#REF!</v>
      </c>
      <c r="N23" s="57" t="e">
        <f t="shared" si="4"/>
        <v>#REF!</v>
      </c>
      <c r="O23" s="57" t="e">
        <f t="shared" si="4"/>
        <v>#REF!</v>
      </c>
      <c r="P23" s="57" t="e">
        <f t="shared" si="3"/>
        <v>#REF!</v>
      </c>
      <c r="Q23" s="57" t="e">
        <f t="shared" si="3"/>
        <v>#REF!</v>
      </c>
      <c r="R23" s="57" t="e">
        <f t="shared" si="3"/>
        <v>#REF!</v>
      </c>
      <c r="S23" s="57" t="e">
        <f t="shared" si="3"/>
        <v>#REF!</v>
      </c>
      <c r="T23" s="57" t="e">
        <f t="shared" si="3"/>
        <v>#REF!</v>
      </c>
      <c r="U23" s="57" t="e">
        <f t="shared" si="3"/>
        <v>#REF!</v>
      </c>
      <c r="V23" s="57" t="e">
        <f t="shared" si="3"/>
        <v>#REF!</v>
      </c>
      <c r="W23" s="57" t="e">
        <f t="shared" si="3"/>
        <v>#REF!</v>
      </c>
      <c r="X23" s="57" t="e">
        <f t="shared" si="3"/>
        <v>#REF!</v>
      </c>
    </row>
    <row r="24" spans="1:24" s="155" customFormat="1" hidden="1" x14ac:dyDescent="0.2">
      <c r="A24" s="164" t="s">
        <v>175</v>
      </c>
      <c r="B24" s="57"/>
      <c r="C24" s="57"/>
      <c r="D24" s="57"/>
      <c r="E24" s="57"/>
      <c r="F24" s="57"/>
      <c r="G24" s="57"/>
      <c r="H24" s="57"/>
      <c r="I24" s="57"/>
      <c r="J24" s="57"/>
      <c r="K24" s="57"/>
      <c r="L24" s="57"/>
      <c r="M24" s="57"/>
      <c r="N24" s="57"/>
      <c r="O24" s="57"/>
      <c r="P24" s="57"/>
      <c r="Q24" s="57"/>
      <c r="R24" s="57"/>
      <c r="S24" s="57"/>
      <c r="T24" s="57"/>
      <c r="U24" s="57"/>
      <c r="V24" s="57"/>
      <c r="W24" s="57"/>
      <c r="X24" s="57"/>
    </row>
    <row r="25" spans="1:24" s="155" customFormat="1" hidden="1" x14ac:dyDescent="0.2">
      <c r="A25" s="164">
        <v>1</v>
      </c>
      <c r="B25" s="57" t="e">
        <f t="shared" si="3"/>
        <v>#REF!</v>
      </c>
      <c r="C25" s="57" t="e">
        <f t="shared" si="3"/>
        <v>#REF!</v>
      </c>
      <c r="D25" s="57" t="e">
        <f t="shared" si="3"/>
        <v>#REF!</v>
      </c>
      <c r="E25" s="57" t="e">
        <f t="shared" si="3"/>
        <v>#REF!</v>
      </c>
      <c r="F25" s="57" t="e">
        <f t="shared" si="3"/>
        <v>#REF!</v>
      </c>
      <c r="G25" s="57" t="e">
        <f t="shared" si="3"/>
        <v>#REF!</v>
      </c>
      <c r="H25" s="57" t="e">
        <f t="shared" si="3"/>
        <v>#REF!</v>
      </c>
      <c r="I25" s="57" t="e">
        <f t="shared" si="3"/>
        <v>#REF!</v>
      </c>
      <c r="J25" s="57" t="e">
        <f t="shared" si="3"/>
        <v>#REF!</v>
      </c>
      <c r="K25" s="57" t="e">
        <f t="shared" si="3"/>
        <v>#REF!</v>
      </c>
      <c r="L25" s="57" t="e">
        <f t="shared" si="3"/>
        <v>#REF!</v>
      </c>
      <c r="M25" s="57" t="e">
        <f t="shared" si="3"/>
        <v>#REF!</v>
      </c>
      <c r="N25" s="57" t="e">
        <f t="shared" si="3"/>
        <v>#REF!</v>
      </c>
      <c r="O25" s="57" t="e">
        <f t="shared" si="3"/>
        <v>#REF!</v>
      </c>
      <c r="P25" s="57" t="e">
        <f t="shared" si="3"/>
        <v>#REF!</v>
      </c>
      <c r="Q25" s="57" t="e">
        <f t="shared" si="3"/>
        <v>#REF!</v>
      </c>
      <c r="R25" s="57" t="e">
        <f t="shared" si="3"/>
        <v>#REF!</v>
      </c>
      <c r="S25" s="57" t="e">
        <f t="shared" si="3"/>
        <v>#REF!</v>
      </c>
      <c r="T25" s="57" t="e">
        <f t="shared" si="3"/>
        <v>#REF!</v>
      </c>
      <c r="U25" s="57" t="e">
        <f t="shared" si="3"/>
        <v>#REF!</v>
      </c>
      <c r="V25" s="57" t="e">
        <f t="shared" si="3"/>
        <v>#REF!</v>
      </c>
      <c r="W25" s="57" t="e">
        <f t="shared" si="3"/>
        <v>#REF!</v>
      </c>
      <c r="X25" s="57" t="e">
        <f t="shared" si="3"/>
        <v>#REF!</v>
      </c>
    </row>
    <row r="26" spans="1:24" s="155" customFormat="1" hidden="1" x14ac:dyDescent="0.2">
      <c r="A26" s="164">
        <v>2</v>
      </c>
      <c r="B26" s="57" t="e">
        <f t="shared" si="3"/>
        <v>#REF!</v>
      </c>
      <c r="C26" s="57" t="e">
        <f t="shared" si="3"/>
        <v>#REF!</v>
      </c>
      <c r="D26" s="57" t="e">
        <f t="shared" si="3"/>
        <v>#REF!</v>
      </c>
      <c r="E26" s="57" t="e">
        <f t="shared" si="3"/>
        <v>#REF!</v>
      </c>
      <c r="F26" s="57" t="e">
        <f t="shared" si="3"/>
        <v>#REF!</v>
      </c>
      <c r="G26" s="57" t="e">
        <f t="shared" si="3"/>
        <v>#REF!</v>
      </c>
      <c r="H26" s="57" t="e">
        <f t="shared" si="3"/>
        <v>#REF!</v>
      </c>
      <c r="I26" s="57" t="e">
        <f t="shared" si="3"/>
        <v>#REF!</v>
      </c>
      <c r="J26" s="57" t="e">
        <f t="shared" si="3"/>
        <v>#REF!</v>
      </c>
      <c r="K26" s="57" t="e">
        <f t="shared" si="3"/>
        <v>#REF!</v>
      </c>
      <c r="L26" s="57" t="e">
        <f t="shared" si="3"/>
        <v>#REF!</v>
      </c>
      <c r="M26" s="57" t="e">
        <f t="shared" si="3"/>
        <v>#REF!</v>
      </c>
      <c r="N26" s="57" t="e">
        <f t="shared" si="3"/>
        <v>#REF!</v>
      </c>
      <c r="O26" s="57" t="e">
        <f t="shared" si="3"/>
        <v>#REF!</v>
      </c>
      <c r="P26" s="57" t="e">
        <f t="shared" si="3"/>
        <v>#REF!</v>
      </c>
      <c r="Q26" s="57" t="e">
        <f t="shared" si="3"/>
        <v>#REF!</v>
      </c>
      <c r="R26" s="57" t="e">
        <f t="shared" si="3"/>
        <v>#REF!</v>
      </c>
      <c r="S26" s="57" t="e">
        <f t="shared" si="3"/>
        <v>#REF!</v>
      </c>
      <c r="T26" s="57" t="e">
        <f t="shared" si="3"/>
        <v>#REF!</v>
      </c>
      <c r="U26" s="57" t="e">
        <f t="shared" si="3"/>
        <v>#REF!</v>
      </c>
      <c r="V26" s="57" t="e">
        <f t="shared" si="3"/>
        <v>#REF!</v>
      </c>
      <c r="W26" s="57" t="e">
        <f t="shared" si="3"/>
        <v>#REF!</v>
      </c>
      <c r="X26" s="57" t="e">
        <f t="shared" si="3"/>
        <v>#REF!</v>
      </c>
    </row>
    <row r="27" spans="1:24" s="155" customFormat="1" hidden="1" x14ac:dyDescent="0.2">
      <c r="A27" s="164" t="s">
        <v>176</v>
      </c>
      <c r="B27" s="57"/>
      <c r="C27" s="57"/>
      <c r="D27" s="57"/>
      <c r="E27" s="57"/>
      <c r="F27" s="57"/>
      <c r="G27" s="57"/>
      <c r="H27" s="57"/>
      <c r="I27" s="57"/>
      <c r="J27" s="57"/>
      <c r="K27" s="57"/>
      <c r="L27" s="57"/>
      <c r="M27" s="57"/>
      <c r="N27" s="57"/>
      <c r="O27" s="57"/>
      <c r="P27" s="57"/>
      <c r="Q27" s="57"/>
      <c r="R27" s="57"/>
      <c r="S27" s="57"/>
      <c r="T27" s="57"/>
      <c r="U27" s="57"/>
      <c r="V27" s="57"/>
      <c r="W27" s="57"/>
      <c r="X27" s="57"/>
    </row>
    <row r="28" spans="1:24" s="155" customFormat="1" hidden="1" x14ac:dyDescent="0.2">
      <c r="A28" s="164">
        <v>1</v>
      </c>
      <c r="B28" s="57" t="e">
        <f t="shared" si="3"/>
        <v>#REF!</v>
      </c>
      <c r="C28" s="57" t="e">
        <f t="shared" si="3"/>
        <v>#REF!</v>
      </c>
      <c r="D28" s="57" t="e">
        <f t="shared" si="3"/>
        <v>#REF!</v>
      </c>
      <c r="E28" s="57" t="e">
        <f t="shared" si="3"/>
        <v>#REF!</v>
      </c>
      <c r="F28" s="57" t="e">
        <f t="shared" si="3"/>
        <v>#REF!</v>
      </c>
      <c r="G28" s="57" t="e">
        <f t="shared" si="3"/>
        <v>#REF!</v>
      </c>
      <c r="H28" s="57" t="e">
        <f t="shared" si="3"/>
        <v>#REF!</v>
      </c>
      <c r="I28" s="57" t="e">
        <f t="shared" si="3"/>
        <v>#REF!</v>
      </c>
      <c r="J28" s="57" t="e">
        <f t="shared" si="3"/>
        <v>#REF!</v>
      </c>
      <c r="K28" s="57" t="e">
        <f t="shared" si="3"/>
        <v>#REF!</v>
      </c>
      <c r="L28" s="57" t="e">
        <f t="shared" si="3"/>
        <v>#REF!</v>
      </c>
      <c r="M28" s="57" t="e">
        <f t="shared" si="3"/>
        <v>#REF!</v>
      </c>
      <c r="N28" s="57" t="e">
        <f t="shared" si="3"/>
        <v>#REF!</v>
      </c>
      <c r="O28" s="57" t="e">
        <f t="shared" si="3"/>
        <v>#REF!</v>
      </c>
      <c r="P28" s="57" t="e">
        <f t="shared" si="3"/>
        <v>#REF!</v>
      </c>
      <c r="Q28" s="57" t="e">
        <f t="shared" si="3"/>
        <v>#REF!</v>
      </c>
      <c r="R28" s="57" t="e">
        <f t="shared" si="3"/>
        <v>#REF!</v>
      </c>
      <c r="S28" s="57" t="e">
        <f t="shared" si="3"/>
        <v>#REF!</v>
      </c>
      <c r="T28" s="57" t="e">
        <f t="shared" si="3"/>
        <v>#REF!</v>
      </c>
      <c r="U28" s="57" t="e">
        <f t="shared" si="3"/>
        <v>#REF!</v>
      </c>
      <c r="V28" s="57" t="e">
        <f t="shared" si="3"/>
        <v>#REF!</v>
      </c>
      <c r="W28" s="57" t="e">
        <f t="shared" si="3"/>
        <v>#REF!</v>
      </c>
      <c r="X28" s="57" t="e">
        <f t="shared" si="3"/>
        <v>#REF!</v>
      </c>
    </row>
    <row r="29" spans="1:24" s="155" customFormat="1" hidden="1" x14ac:dyDescent="0.2">
      <c r="A29" s="164">
        <v>2</v>
      </c>
      <c r="B29" s="57" t="e">
        <f t="shared" si="3"/>
        <v>#REF!</v>
      </c>
      <c r="C29" s="57" t="e">
        <f t="shared" si="3"/>
        <v>#REF!</v>
      </c>
      <c r="D29" s="57" t="e">
        <f t="shared" si="3"/>
        <v>#REF!</v>
      </c>
      <c r="E29" s="57" t="e">
        <f t="shared" si="3"/>
        <v>#REF!</v>
      </c>
      <c r="F29" s="57" t="e">
        <f t="shared" si="3"/>
        <v>#REF!</v>
      </c>
      <c r="G29" s="57" t="e">
        <f t="shared" si="3"/>
        <v>#REF!</v>
      </c>
      <c r="H29" s="57" t="e">
        <f t="shared" si="3"/>
        <v>#REF!</v>
      </c>
      <c r="I29" s="57" t="e">
        <f t="shared" si="3"/>
        <v>#REF!</v>
      </c>
      <c r="J29" s="57" t="e">
        <f t="shared" si="3"/>
        <v>#REF!</v>
      </c>
      <c r="K29" s="57" t="e">
        <f t="shared" si="3"/>
        <v>#REF!</v>
      </c>
      <c r="L29" s="57" t="e">
        <f t="shared" si="3"/>
        <v>#REF!</v>
      </c>
      <c r="M29" s="57" t="e">
        <f t="shared" si="3"/>
        <v>#REF!</v>
      </c>
      <c r="N29" s="57" t="e">
        <f t="shared" si="3"/>
        <v>#REF!</v>
      </c>
      <c r="O29" s="57" t="e">
        <f t="shared" si="3"/>
        <v>#REF!</v>
      </c>
      <c r="P29" s="57" t="e">
        <f t="shared" si="3"/>
        <v>#REF!</v>
      </c>
      <c r="Q29" s="57" t="e">
        <f t="shared" si="3"/>
        <v>#REF!</v>
      </c>
      <c r="R29" s="57" t="e">
        <f t="shared" si="3"/>
        <v>#REF!</v>
      </c>
      <c r="S29" s="57" t="e">
        <f t="shared" si="3"/>
        <v>#REF!</v>
      </c>
      <c r="T29" s="57" t="e">
        <f t="shared" si="3"/>
        <v>#REF!</v>
      </c>
      <c r="U29" s="57" t="e">
        <f t="shared" si="3"/>
        <v>#REF!</v>
      </c>
      <c r="V29" s="57" t="e">
        <f t="shared" si="3"/>
        <v>#REF!</v>
      </c>
      <c r="W29" s="57" t="e">
        <f t="shared" si="3"/>
        <v>#REF!</v>
      </c>
      <c r="X29" s="57" t="e">
        <f t="shared" si="3"/>
        <v>#REF!</v>
      </c>
    </row>
    <row r="30" spans="1:24" s="155" customFormat="1" hidden="1" x14ac:dyDescent="0.2">
      <c r="A30" s="207" t="s">
        <v>196</v>
      </c>
      <c r="B30" s="203"/>
      <c r="C30" s="203"/>
      <c r="D30" s="203"/>
      <c r="E30" s="203"/>
      <c r="F30" s="203"/>
      <c r="G30" s="203"/>
      <c r="H30" s="203"/>
      <c r="I30" s="203"/>
      <c r="J30" s="203"/>
      <c r="K30" s="203"/>
      <c r="L30" s="203"/>
      <c r="M30" s="203"/>
      <c r="N30" s="203"/>
      <c r="O30" s="203"/>
      <c r="P30" s="203"/>
      <c r="Q30" s="203"/>
      <c r="R30" s="203"/>
      <c r="S30" s="203"/>
      <c r="T30" s="203"/>
      <c r="U30" s="203"/>
      <c r="V30" s="203"/>
      <c r="W30" s="203"/>
      <c r="X30" s="203"/>
    </row>
    <row r="31" spans="1:24" s="155" customFormat="1" ht="12.75" hidden="1" customHeight="1" x14ac:dyDescent="0.2">
      <c r="A31" s="208" t="s">
        <v>189</v>
      </c>
      <c r="B31" s="233">
        <f t="shared" ref="B31:X31" si="5">B13*0.85</f>
        <v>2295</v>
      </c>
      <c r="C31" s="233">
        <f t="shared" si="5"/>
        <v>2975</v>
      </c>
      <c r="D31" s="233">
        <f t="shared" si="5"/>
        <v>2975</v>
      </c>
      <c r="E31" s="233">
        <f t="shared" si="5"/>
        <v>2975</v>
      </c>
      <c r="F31" s="233">
        <f t="shared" si="5"/>
        <v>2975</v>
      </c>
      <c r="G31" s="233">
        <f t="shared" si="5"/>
        <v>2975</v>
      </c>
      <c r="H31" s="233">
        <f t="shared" si="5"/>
        <v>2975</v>
      </c>
      <c r="I31" s="233">
        <f t="shared" si="5"/>
        <v>2975</v>
      </c>
      <c r="J31" s="233">
        <f t="shared" si="5"/>
        <v>2975</v>
      </c>
      <c r="K31" s="233">
        <f t="shared" si="5"/>
        <v>2975</v>
      </c>
      <c r="L31" s="233">
        <f t="shared" si="5"/>
        <v>2975</v>
      </c>
      <c r="M31" s="233">
        <f t="shared" si="5"/>
        <v>2975</v>
      </c>
      <c r="N31" s="233">
        <f t="shared" si="5"/>
        <v>2975</v>
      </c>
      <c r="O31" s="233">
        <f t="shared" si="5"/>
        <v>2975</v>
      </c>
      <c r="P31" s="233">
        <f t="shared" si="5"/>
        <v>2975</v>
      </c>
      <c r="Q31" s="233">
        <f t="shared" si="5"/>
        <v>2975</v>
      </c>
      <c r="R31" s="233">
        <f t="shared" si="5"/>
        <v>2295</v>
      </c>
      <c r="S31" s="233">
        <f t="shared" si="5"/>
        <v>2295</v>
      </c>
      <c r="T31" s="233">
        <f t="shared" si="5"/>
        <v>2295</v>
      </c>
      <c r="U31" s="233">
        <f t="shared" si="5"/>
        <v>2295</v>
      </c>
      <c r="V31" s="233">
        <f t="shared" si="5"/>
        <v>2295</v>
      </c>
      <c r="W31" s="233">
        <f t="shared" si="5"/>
        <v>2295</v>
      </c>
      <c r="X31" s="233">
        <f t="shared" si="5"/>
        <v>2295</v>
      </c>
    </row>
    <row r="32" spans="1:24" s="155" customFormat="1" ht="12.75" hidden="1" customHeight="1" x14ac:dyDescent="0.2">
      <c r="A32" s="205" t="s">
        <v>190</v>
      </c>
      <c r="B32" s="233">
        <f t="shared" ref="B32:X32" si="6">B14*0.85</f>
        <v>4590</v>
      </c>
      <c r="C32" s="233">
        <f t="shared" si="6"/>
        <v>5950</v>
      </c>
      <c r="D32" s="233">
        <f t="shared" si="6"/>
        <v>5950</v>
      </c>
      <c r="E32" s="233">
        <f t="shared" si="6"/>
        <v>5950</v>
      </c>
      <c r="F32" s="233">
        <f t="shared" si="6"/>
        <v>5950</v>
      </c>
      <c r="G32" s="233">
        <f t="shared" si="6"/>
        <v>5950</v>
      </c>
      <c r="H32" s="233">
        <f t="shared" si="6"/>
        <v>5950</v>
      </c>
      <c r="I32" s="233">
        <f t="shared" si="6"/>
        <v>5950</v>
      </c>
      <c r="J32" s="233">
        <f t="shared" si="6"/>
        <v>5950</v>
      </c>
      <c r="K32" s="233">
        <f t="shared" si="6"/>
        <v>5950</v>
      </c>
      <c r="L32" s="233">
        <f t="shared" si="6"/>
        <v>5950</v>
      </c>
      <c r="M32" s="233">
        <f t="shared" si="6"/>
        <v>5950</v>
      </c>
      <c r="N32" s="233">
        <f t="shared" si="6"/>
        <v>5950</v>
      </c>
      <c r="O32" s="233">
        <f t="shared" si="6"/>
        <v>5950</v>
      </c>
      <c r="P32" s="233">
        <f t="shared" si="6"/>
        <v>5950</v>
      </c>
      <c r="Q32" s="233">
        <f t="shared" si="6"/>
        <v>5950</v>
      </c>
      <c r="R32" s="233">
        <f t="shared" si="6"/>
        <v>4590</v>
      </c>
      <c r="S32" s="233">
        <f t="shared" si="6"/>
        <v>4590</v>
      </c>
      <c r="T32" s="233">
        <f t="shared" si="6"/>
        <v>4590</v>
      </c>
      <c r="U32" s="233">
        <f t="shared" si="6"/>
        <v>4590</v>
      </c>
      <c r="V32" s="233">
        <f t="shared" si="6"/>
        <v>4590</v>
      </c>
      <c r="W32" s="233">
        <f t="shared" si="6"/>
        <v>4590</v>
      </c>
      <c r="X32" s="233">
        <f t="shared" si="6"/>
        <v>4590</v>
      </c>
    </row>
    <row r="33" spans="1:24" s="155" customFormat="1" hidden="1" x14ac:dyDescent="0.2">
      <c r="A33" s="202"/>
    </row>
    <row r="34" spans="1:24" ht="24" x14ac:dyDescent="0.2">
      <c r="A34" s="182" t="s">
        <v>192</v>
      </c>
    </row>
    <row r="35" spans="1:24" ht="12" customHeight="1" x14ac:dyDescent="0.2">
      <c r="A35" s="168" t="s">
        <v>202</v>
      </c>
    </row>
    <row r="36" spans="1:24" ht="21.75" customHeight="1" x14ac:dyDescent="0.2">
      <c r="A36" s="89" t="s">
        <v>62</v>
      </c>
      <c r="B36" s="116" t="e">
        <f t="shared" ref="B36:X37" si="7">B2</f>
        <v>#REF!</v>
      </c>
      <c r="C36" s="116" t="e">
        <f t="shared" si="7"/>
        <v>#REF!</v>
      </c>
      <c r="D36" s="116" t="e">
        <f t="shared" si="7"/>
        <v>#REF!</v>
      </c>
      <c r="E36" s="116" t="e">
        <f t="shared" si="7"/>
        <v>#REF!</v>
      </c>
      <c r="F36" s="116" t="e">
        <f t="shared" si="7"/>
        <v>#REF!</v>
      </c>
      <c r="G36" s="116" t="e">
        <f t="shared" si="7"/>
        <v>#REF!</v>
      </c>
      <c r="H36" s="116" t="e">
        <f t="shared" si="7"/>
        <v>#REF!</v>
      </c>
      <c r="I36" s="116" t="e">
        <f t="shared" si="7"/>
        <v>#REF!</v>
      </c>
      <c r="J36" s="116" t="e">
        <f t="shared" si="7"/>
        <v>#REF!</v>
      </c>
      <c r="K36" s="116" t="e">
        <f t="shared" si="7"/>
        <v>#REF!</v>
      </c>
      <c r="L36" s="116" t="e">
        <f t="shared" si="7"/>
        <v>#REF!</v>
      </c>
      <c r="M36" s="116" t="e">
        <f t="shared" si="7"/>
        <v>#REF!</v>
      </c>
      <c r="N36" s="116" t="e">
        <f t="shared" si="7"/>
        <v>#REF!</v>
      </c>
      <c r="O36" s="116" t="e">
        <f t="shared" si="7"/>
        <v>#REF!</v>
      </c>
      <c r="P36" s="116" t="e">
        <f t="shared" si="7"/>
        <v>#REF!</v>
      </c>
      <c r="Q36" s="116" t="e">
        <f t="shared" si="7"/>
        <v>#REF!</v>
      </c>
      <c r="R36" s="116" t="e">
        <f t="shared" si="7"/>
        <v>#REF!</v>
      </c>
      <c r="S36" s="116" t="e">
        <f t="shared" si="7"/>
        <v>#REF!</v>
      </c>
      <c r="T36" s="116" t="e">
        <f t="shared" si="7"/>
        <v>#REF!</v>
      </c>
      <c r="U36" s="116" t="e">
        <f t="shared" si="7"/>
        <v>#REF!</v>
      </c>
      <c r="V36" s="116" t="e">
        <f t="shared" si="7"/>
        <v>#REF!</v>
      </c>
      <c r="W36" s="116" t="e">
        <f t="shared" si="7"/>
        <v>#REF!</v>
      </c>
      <c r="X36" s="116" t="e">
        <f t="shared" si="7"/>
        <v>#REF!</v>
      </c>
    </row>
    <row r="37" spans="1:24" ht="21.75" customHeight="1" x14ac:dyDescent="0.2">
      <c r="A37" s="105"/>
      <c r="B37" s="116" t="e">
        <f t="shared" si="7"/>
        <v>#REF!</v>
      </c>
      <c r="C37" s="116" t="e">
        <f t="shared" si="7"/>
        <v>#REF!</v>
      </c>
      <c r="D37" s="116" t="e">
        <f t="shared" si="7"/>
        <v>#REF!</v>
      </c>
      <c r="E37" s="116" t="e">
        <f t="shared" si="7"/>
        <v>#REF!</v>
      </c>
      <c r="F37" s="116" t="e">
        <f t="shared" si="7"/>
        <v>#REF!</v>
      </c>
      <c r="G37" s="116" t="e">
        <f t="shared" si="7"/>
        <v>#REF!</v>
      </c>
      <c r="H37" s="116" t="e">
        <f t="shared" si="7"/>
        <v>#REF!</v>
      </c>
      <c r="I37" s="116" t="e">
        <f t="shared" si="7"/>
        <v>#REF!</v>
      </c>
      <c r="J37" s="116" t="e">
        <f t="shared" si="7"/>
        <v>#REF!</v>
      </c>
      <c r="K37" s="116" t="e">
        <f t="shared" si="7"/>
        <v>#REF!</v>
      </c>
      <c r="L37" s="116" t="e">
        <f t="shared" si="7"/>
        <v>#REF!</v>
      </c>
      <c r="M37" s="116" t="e">
        <f t="shared" si="7"/>
        <v>#REF!</v>
      </c>
      <c r="N37" s="116" t="e">
        <f t="shared" si="7"/>
        <v>#REF!</v>
      </c>
      <c r="O37" s="116" t="e">
        <f t="shared" si="7"/>
        <v>#REF!</v>
      </c>
      <c r="P37" s="116" t="e">
        <f t="shared" si="7"/>
        <v>#REF!</v>
      </c>
      <c r="Q37" s="116" t="e">
        <f t="shared" si="7"/>
        <v>#REF!</v>
      </c>
      <c r="R37" s="116" t="e">
        <f t="shared" si="7"/>
        <v>#REF!</v>
      </c>
      <c r="S37" s="116" t="e">
        <f t="shared" si="7"/>
        <v>#REF!</v>
      </c>
      <c r="T37" s="116" t="e">
        <f t="shared" si="7"/>
        <v>#REF!</v>
      </c>
      <c r="U37" s="116" t="e">
        <f t="shared" si="7"/>
        <v>#REF!</v>
      </c>
      <c r="V37" s="116" t="e">
        <f t="shared" si="7"/>
        <v>#REF!</v>
      </c>
      <c r="W37" s="116" t="e">
        <f t="shared" si="7"/>
        <v>#REF!</v>
      </c>
      <c r="X37" s="116" t="e">
        <f t="shared" si="7"/>
        <v>#REF!</v>
      </c>
    </row>
    <row r="38" spans="1:24" x14ac:dyDescent="0.2">
      <c r="A38" s="164" t="s">
        <v>63</v>
      </c>
      <c r="B38" s="167"/>
      <c r="C38" s="167"/>
      <c r="D38" s="167"/>
      <c r="E38" s="167"/>
      <c r="F38" s="167"/>
      <c r="G38" s="167"/>
      <c r="H38" s="167"/>
      <c r="I38" s="167"/>
      <c r="J38" s="167"/>
      <c r="K38" s="167"/>
      <c r="L38" s="167"/>
      <c r="M38" s="167"/>
      <c r="N38" s="167"/>
      <c r="O38" s="167"/>
      <c r="P38" s="167"/>
      <c r="Q38" s="167"/>
      <c r="R38" s="167"/>
      <c r="S38" s="167"/>
      <c r="T38" s="167"/>
      <c r="U38" s="167"/>
      <c r="V38" s="167"/>
      <c r="W38" s="167"/>
      <c r="X38" s="167"/>
    </row>
    <row r="39" spans="1:24" s="155" customFormat="1" x14ac:dyDescent="0.2">
      <c r="A39" s="164">
        <v>1</v>
      </c>
      <c r="B39" s="57" t="e">
        <f t="shared" ref="B39:X40" si="8">B22+B31</f>
        <v>#REF!</v>
      </c>
      <c r="C39" s="57" t="e">
        <f t="shared" si="8"/>
        <v>#REF!</v>
      </c>
      <c r="D39" s="57" t="e">
        <f t="shared" si="8"/>
        <v>#REF!</v>
      </c>
      <c r="E39" s="57" t="e">
        <f t="shared" si="8"/>
        <v>#REF!</v>
      </c>
      <c r="F39" s="57" t="e">
        <f t="shared" si="8"/>
        <v>#REF!</v>
      </c>
      <c r="G39" s="57" t="e">
        <f t="shared" si="8"/>
        <v>#REF!</v>
      </c>
      <c r="H39" s="57" t="e">
        <f t="shared" si="8"/>
        <v>#REF!</v>
      </c>
      <c r="I39" s="57" t="e">
        <f t="shared" si="8"/>
        <v>#REF!</v>
      </c>
      <c r="J39" s="57" t="e">
        <f t="shared" si="8"/>
        <v>#REF!</v>
      </c>
      <c r="K39" s="57" t="e">
        <f t="shared" si="8"/>
        <v>#REF!</v>
      </c>
      <c r="L39" s="57" t="e">
        <f t="shared" si="8"/>
        <v>#REF!</v>
      </c>
      <c r="M39" s="57" t="e">
        <f t="shared" si="8"/>
        <v>#REF!</v>
      </c>
      <c r="N39" s="57" t="e">
        <f t="shared" si="8"/>
        <v>#REF!</v>
      </c>
      <c r="O39" s="57" t="e">
        <f t="shared" si="8"/>
        <v>#REF!</v>
      </c>
      <c r="P39" s="57" t="e">
        <f t="shared" si="8"/>
        <v>#REF!</v>
      </c>
      <c r="Q39" s="57" t="e">
        <f t="shared" si="8"/>
        <v>#REF!</v>
      </c>
      <c r="R39" s="57" t="e">
        <f t="shared" si="8"/>
        <v>#REF!</v>
      </c>
      <c r="S39" s="57" t="e">
        <f t="shared" si="8"/>
        <v>#REF!</v>
      </c>
      <c r="T39" s="57" t="e">
        <f t="shared" si="8"/>
        <v>#REF!</v>
      </c>
      <c r="U39" s="57" t="e">
        <f t="shared" si="8"/>
        <v>#REF!</v>
      </c>
      <c r="V39" s="57" t="e">
        <f t="shared" si="8"/>
        <v>#REF!</v>
      </c>
      <c r="W39" s="57" t="e">
        <f t="shared" si="8"/>
        <v>#REF!</v>
      </c>
      <c r="X39" s="57" t="e">
        <f t="shared" si="8"/>
        <v>#REF!</v>
      </c>
    </row>
    <row r="40" spans="1:24" s="155" customFormat="1" x14ac:dyDescent="0.2">
      <c r="A40" s="164">
        <v>2</v>
      </c>
      <c r="B40" s="57" t="e">
        <f t="shared" si="8"/>
        <v>#REF!</v>
      </c>
      <c r="C40" s="57" t="e">
        <f t="shared" si="8"/>
        <v>#REF!</v>
      </c>
      <c r="D40" s="57" t="e">
        <f t="shared" si="8"/>
        <v>#REF!</v>
      </c>
      <c r="E40" s="57" t="e">
        <f t="shared" si="8"/>
        <v>#REF!</v>
      </c>
      <c r="F40" s="57" t="e">
        <f t="shared" si="8"/>
        <v>#REF!</v>
      </c>
      <c r="G40" s="57" t="e">
        <f t="shared" si="8"/>
        <v>#REF!</v>
      </c>
      <c r="H40" s="57" t="e">
        <f t="shared" si="8"/>
        <v>#REF!</v>
      </c>
      <c r="I40" s="57" t="e">
        <f t="shared" si="8"/>
        <v>#REF!</v>
      </c>
      <c r="J40" s="57" t="e">
        <f t="shared" si="8"/>
        <v>#REF!</v>
      </c>
      <c r="K40" s="57" t="e">
        <f t="shared" si="8"/>
        <v>#REF!</v>
      </c>
      <c r="L40" s="57" t="e">
        <f t="shared" si="8"/>
        <v>#REF!</v>
      </c>
      <c r="M40" s="57" t="e">
        <f t="shared" si="8"/>
        <v>#REF!</v>
      </c>
      <c r="N40" s="57" t="e">
        <f t="shared" si="8"/>
        <v>#REF!</v>
      </c>
      <c r="O40" s="57" t="e">
        <f t="shared" si="8"/>
        <v>#REF!</v>
      </c>
      <c r="P40" s="57" t="e">
        <f t="shared" si="8"/>
        <v>#REF!</v>
      </c>
      <c r="Q40" s="57" t="e">
        <f t="shared" si="8"/>
        <v>#REF!</v>
      </c>
      <c r="R40" s="57" t="e">
        <f t="shared" si="8"/>
        <v>#REF!</v>
      </c>
      <c r="S40" s="57" t="e">
        <f t="shared" si="8"/>
        <v>#REF!</v>
      </c>
      <c r="T40" s="57" t="e">
        <f t="shared" si="8"/>
        <v>#REF!</v>
      </c>
      <c r="U40" s="57" t="e">
        <f t="shared" si="8"/>
        <v>#REF!</v>
      </c>
      <c r="V40" s="57" t="e">
        <f t="shared" si="8"/>
        <v>#REF!</v>
      </c>
      <c r="W40" s="57" t="e">
        <f t="shared" si="8"/>
        <v>#REF!</v>
      </c>
      <c r="X40" s="57" t="e">
        <f t="shared" si="8"/>
        <v>#REF!</v>
      </c>
    </row>
    <row r="41" spans="1:24" s="155" customFormat="1" x14ac:dyDescent="0.2">
      <c r="A41" s="164" t="s">
        <v>175</v>
      </c>
      <c r="B41" s="57"/>
      <c r="C41" s="57"/>
      <c r="D41" s="57"/>
      <c r="E41" s="57"/>
      <c r="F41" s="57"/>
      <c r="G41" s="57"/>
      <c r="H41" s="57"/>
      <c r="I41" s="57"/>
      <c r="J41" s="57"/>
      <c r="K41" s="57"/>
      <c r="L41" s="57"/>
      <c r="M41" s="57"/>
      <c r="N41" s="57"/>
      <c r="O41" s="57"/>
      <c r="P41" s="57"/>
      <c r="Q41" s="57"/>
      <c r="R41" s="57"/>
      <c r="S41" s="57"/>
      <c r="T41" s="57"/>
      <c r="U41" s="57"/>
      <c r="V41" s="57"/>
      <c r="W41" s="57"/>
      <c r="X41" s="57"/>
    </row>
    <row r="42" spans="1:24" s="155" customFormat="1" x14ac:dyDescent="0.2">
      <c r="A42" s="164">
        <v>1</v>
      </c>
      <c r="B42" s="57" t="e">
        <f t="shared" ref="B42:X43" si="9">B25+B31</f>
        <v>#REF!</v>
      </c>
      <c r="C42" s="57" t="e">
        <f t="shared" si="9"/>
        <v>#REF!</v>
      </c>
      <c r="D42" s="57" t="e">
        <f t="shared" si="9"/>
        <v>#REF!</v>
      </c>
      <c r="E42" s="57" t="e">
        <f t="shared" si="9"/>
        <v>#REF!</v>
      </c>
      <c r="F42" s="57" t="e">
        <f t="shared" si="9"/>
        <v>#REF!</v>
      </c>
      <c r="G42" s="57" t="e">
        <f t="shared" si="9"/>
        <v>#REF!</v>
      </c>
      <c r="H42" s="57" t="e">
        <f t="shared" si="9"/>
        <v>#REF!</v>
      </c>
      <c r="I42" s="57" t="e">
        <f t="shared" si="9"/>
        <v>#REF!</v>
      </c>
      <c r="J42" s="57" t="e">
        <f t="shared" si="9"/>
        <v>#REF!</v>
      </c>
      <c r="K42" s="57" t="e">
        <f t="shared" si="9"/>
        <v>#REF!</v>
      </c>
      <c r="L42" s="57" t="e">
        <f t="shared" si="9"/>
        <v>#REF!</v>
      </c>
      <c r="M42" s="57" t="e">
        <f t="shared" si="9"/>
        <v>#REF!</v>
      </c>
      <c r="N42" s="57" t="e">
        <f t="shared" si="9"/>
        <v>#REF!</v>
      </c>
      <c r="O42" s="57" t="e">
        <f t="shared" si="9"/>
        <v>#REF!</v>
      </c>
      <c r="P42" s="57" t="e">
        <f t="shared" si="9"/>
        <v>#REF!</v>
      </c>
      <c r="Q42" s="57" t="e">
        <f t="shared" si="9"/>
        <v>#REF!</v>
      </c>
      <c r="R42" s="57" t="e">
        <f t="shared" si="9"/>
        <v>#REF!</v>
      </c>
      <c r="S42" s="57" t="e">
        <f t="shared" si="9"/>
        <v>#REF!</v>
      </c>
      <c r="T42" s="57" t="e">
        <f t="shared" si="9"/>
        <v>#REF!</v>
      </c>
      <c r="U42" s="57" t="e">
        <f t="shared" si="9"/>
        <v>#REF!</v>
      </c>
      <c r="V42" s="57" t="e">
        <f t="shared" si="9"/>
        <v>#REF!</v>
      </c>
      <c r="W42" s="57" t="e">
        <f t="shared" si="9"/>
        <v>#REF!</v>
      </c>
      <c r="X42" s="57" t="e">
        <f t="shared" si="9"/>
        <v>#REF!</v>
      </c>
    </row>
    <row r="43" spans="1:24" s="155" customFormat="1" x14ac:dyDescent="0.2">
      <c r="A43" s="164">
        <v>2</v>
      </c>
      <c r="B43" s="57" t="e">
        <f t="shared" si="9"/>
        <v>#REF!</v>
      </c>
      <c r="C43" s="57" t="e">
        <f t="shared" si="9"/>
        <v>#REF!</v>
      </c>
      <c r="D43" s="57" t="e">
        <f t="shared" si="9"/>
        <v>#REF!</v>
      </c>
      <c r="E43" s="57" t="e">
        <f t="shared" si="9"/>
        <v>#REF!</v>
      </c>
      <c r="F43" s="57" t="e">
        <f t="shared" si="9"/>
        <v>#REF!</v>
      </c>
      <c r="G43" s="57" t="e">
        <f t="shared" si="9"/>
        <v>#REF!</v>
      </c>
      <c r="H43" s="57" t="e">
        <f t="shared" si="9"/>
        <v>#REF!</v>
      </c>
      <c r="I43" s="57" t="e">
        <f t="shared" si="9"/>
        <v>#REF!</v>
      </c>
      <c r="J43" s="57" t="e">
        <f t="shared" si="9"/>
        <v>#REF!</v>
      </c>
      <c r="K43" s="57" t="e">
        <f t="shared" si="9"/>
        <v>#REF!</v>
      </c>
      <c r="L43" s="57" t="e">
        <f t="shared" si="9"/>
        <v>#REF!</v>
      </c>
      <c r="M43" s="57" t="e">
        <f t="shared" si="9"/>
        <v>#REF!</v>
      </c>
      <c r="N43" s="57" t="e">
        <f t="shared" si="9"/>
        <v>#REF!</v>
      </c>
      <c r="O43" s="57" t="e">
        <f t="shared" si="9"/>
        <v>#REF!</v>
      </c>
      <c r="P43" s="57" t="e">
        <f t="shared" si="9"/>
        <v>#REF!</v>
      </c>
      <c r="Q43" s="57" t="e">
        <f t="shared" si="9"/>
        <v>#REF!</v>
      </c>
      <c r="R43" s="57" t="e">
        <f t="shared" si="9"/>
        <v>#REF!</v>
      </c>
      <c r="S43" s="57" t="e">
        <f t="shared" si="9"/>
        <v>#REF!</v>
      </c>
      <c r="T43" s="57" t="e">
        <f t="shared" si="9"/>
        <v>#REF!</v>
      </c>
      <c r="U43" s="57" t="e">
        <f t="shared" si="9"/>
        <v>#REF!</v>
      </c>
      <c r="V43" s="57" t="e">
        <f t="shared" si="9"/>
        <v>#REF!</v>
      </c>
      <c r="W43" s="57" t="e">
        <f t="shared" si="9"/>
        <v>#REF!</v>
      </c>
      <c r="X43" s="57" t="e">
        <f t="shared" si="9"/>
        <v>#REF!</v>
      </c>
    </row>
    <row r="44" spans="1:24" s="155" customFormat="1" x14ac:dyDescent="0.2">
      <c r="A44" s="164" t="s">
        <v>176</v>
      </c>
      <c r="B44" s="57"/>
      <c r="C44" s="57"/>
      <c r="D44" s="57"/>
      <c r="E44" s="57"/>
      <c r="F44" s="57"/>
      <c r="G44" s="57"/>
      <c r="H44" s="57"/>
      <c r="I44" s="57"/>
      <c r="J44" s="57"/>
      <c r="K44" s="57"/>
      <c r="L44" s="57"/>
      <c r="M44" s="57"/>
      <c r="N44" s="57"/>
      <c r="O44" s="57"/>
      <c r="P44" s="57"/>
      <c r="Q44" s="57"/>
      <c r="R44" s="57"/>
      <c r="S44" s="57"/>
      <c r="T44" s="57"/>
      <c r="U44" s="57"/>
      <c r="V44" s="57"/>
      <c r="W44" s="57"/>
      <c r="X44" s="57"/>
    </row>
    <row r="45" spans="1:24" s="155" customFormat="1" x14ac:dyDescent="0.2">
      <c r="A45" s="164">
        <v>1</v>
      </c>
      <c r="B45" s="57" t="e">
        <f t="shared" ref="B45:X46" si="10">B28+B31</f>
        <v>#REF!</v>
      </c>
      <c r="C45" s="57" t="e">
        <f t="shared" si="10"/>
        <v>#REF!</v>
      </c>
      <c r="D45" s="57" t="e">
        <f t="shared" si="10"/>
        <v>#REF!</v>
      </c>
      <c r="E45" s="57" t="e">
        <f t="shared" si="10"/>
        <v>#REF!</v>
      </c>
      <c r="F45" s="57" t="e">
        <f t="shared" si="10"/>
        <v>#REF!</v>
      </c>
      <c r="G45" s="57" t="e">
        <f t="shared" si="10"/>
        <v>#REF!</v>
      </c>
      <c r="H45" s="57" t="e">
        <f t="shared" si="10"/>
        <v>#REF!</v>
      </c>
      <c r="I45" s="57" t="e">
        <f t="shared" si="10"/>
        <v>#REF!</v>
      </c>
      <c r="J45" s="57" t="e">
        <f t="shared" si="10"/>
        <v>#REF!</v>
      </c>
      <c r="K45" s="57" t="e">
        <f t="shared" si="10"/>
        <v>#REF!</v>
      </c>
      <c r="L45" s="57" t="e">
        <f t="shared" si="10"/>
        <v>#REF!</v>
      </c>
      <c r="M45" s="57" t="e">
        <f t="shared" si="10"/>
        <v>#REF!</v>
      </c>
      <c r="N45" s="57" t="e">
        <f t="shared" si="10"/>
        <v>#REF!</v>
      </c>
      <c r="O45" s="57" t="e">
        <f t="shared" si="10"/>
        <v>#REF!</v>
      </c>
      <c r="P45" s="57" t="e">
        <f t="shared" si="10"/>
        <v>#REF!</v>
      </c>
      <c r="Q45" s="57" t="e">
        <f t="shared" si="10"/>
        <v>#REF!</v>
      </c>
      <c r="R45" s="57" t="e">
        <f t="shared" si="10"/>
        <v>#REF!</v>
      </c>
      <c r="S45" s="57" t="e">
        <f t="shared" si="10"/>
        <v>#REF!</v>
      </c>
      <c r="T45" s="57" t="e">
        <f t="shared" si="10"/>
        <v>#REF!</v>
      </c>
      <c r="U45" s="57" t="e">
        <f t="shared" si="10"/>
        <v>#REF!</v>
      </c>
      <c r="V45" s="57" t="e">
        <f t="shared" si="10"/>
        <v>#REF!</v>
      </c>
      <c r="W45" s="57" t="e">
        <f t="shared" si="10"/>
        <v>#REF!</v>
      </c>
      <c r="X45" s="57" t="e">
        <f t="shared" si="10"/>
        <v>#REF!</v>
      </c>
    </row>
    <row r="46" spans="1:24" s="155" customFormat="1" x14ac:dyDescent="0.2">
      <c r="A46" s="164">
        <v>2</v>
      </c>
      <c r="B46" s="57" t="e">
        <f t="shared" si="10"/>
        <v>#REF!</v>
      </c>
      <c r="C46" s="57" t="e">
        <f t="shared" si="10"/>
        <v>#REF!</v>
      </c>
      <c r="D46" s="57" t="e">
        <f t="shared" si="10"/>
        <v>#REF!</v>
      </c>
      <c r="E46" s="57" t="e">
        <f t="shared" si="10"/>
        <v>#REF!</v>
      </c>
      <c r="F46" s="57" t="e">
        <f t="shared" si="10"/>
        <v>#REF!</v>
      </c>
      <c r="G46" s="57" t="e">
        <f t="shared" si="10"/>
        <v>#REF!</v>
      </c>
      <c r="H46" s="57" t="e">
        <f t="shared" si="10"/>
        <v>#REF!</v>
      </c>
      <c r="I46" s="57" t="e">
        <f t="shared" si="10"/>
        <v>#REF!</v>
      </c>
      <c r="J46" s="57" t="e">
        <f t="shared" si="10"/>
        <v>#REF!</v>
      </c>
      <c r="K46" s="57" t="e">
        <f t="shared" si="10"/>
        <v>#REF!</v>
      </c>
      <c r="L46" s="57" t="e">
        <f t="shared" si="10"/>
        <v>#REF!</v>
      </c>
      <c r="M46" s="57" t="e">
        <f t="shared" si="10"/>
        <v>#REF!</v>
      </c>
      <c r="N46" s="57" t="e">
        <f t="shared" si="10"/>
        <v>#REF!</v>
      </c>
      <c r="O46" s="57" t="e">
        <f t="shared" si="10"/>
        <v>#REF!</v>
      </c>
      <c r="P46" s="57" t="e">
        <f t="shared" si="10"/>
        <v>#REF!</v>
      </c>
      <c r="Q46" s="57" t="e">
        <f t="shared" si="10"/>
        <v>#REF!</v>
      </c>
      <c r="R46" s="57" t="e">
        <f t="shared" si="10"/>
        <v>#REF!</v>
      </c>
      <c r="S46" s="57" t="e">
        <f t="shared" si="10"/>
        <v>#REF!</v>
      </c>
      <c r="T46" s="57" t="e">
        <f t="shared" si="10"/>
        <v>#REF!</v>
      </c>
      <c r="U46" s="57" t="e">
        <f t="shared" si="10"/>
        <v>#REF!</v>
      </c>
      <c r="V46" s="57" t="e">
        <f t="shared" si="10"/>
        <v>#REF!</v>
      </c>
      <c r="W46" s="57" t="e">
        <f t="shared" si="10"/>
        <v>#REF!</v>
      </c>
      <c r="X46" s="57" t="e">
        <f t="shared" si="10"/>
        <v>#REF!</v>
      </c>
    </row>
    <row r="47" spans="1:24" s="155" customFormat="1" x14ac:dyDescent="0.2">
      <c r="A47" s="202"/>
      <c r="B47" s="203"/>
      <c r="C47" s="203"/>
      <c r="D47" s="203"/>
      <c r="E47" s="203"/>
      <c r="F47" s="203"/>
      <c r="G47" s="203"/>
      <c r="H47" s="203"/>
      <c r="I47" s="203"/>
      <c r="J47" s="203"/>
      <c r="K47" s="203"/>
      <c r="L47" s="203"/>
      <c r="M47" s="203"/>
      <c r="N47" s="203"/>
      <c r="O47" s="203"/>
      <c r="P47" s="203"/>
      <c r="Q47" s="203"/>
      <c r="R47" s="203"/>
      <c r="S47" s="203"/>
      <c r="T47" s="203"/>
      <c r="U47" s="203"/>
    </row>
    <row r="48" spans="1:24" x14ac:dyDescent="0.2">
      <c r="A48" s="288" t="s">
        <v>172</v>
      </c>
    </row>
    <row r="49" spans="1:7" x14ac:dyDescent="0.2">
      <c r="A49" s="288"/>
    </row>
    <row r="50" spans="1:7" x14ac:dyDescent="0.2">
      <c r="A50" s="90"/>
    </row>
    <row r="51" spans="1:7" s="155" customFormat="1" ht="12.75" customHeight="1" x14ac:dyDescent="0.2">
      <c r="A51" s="305" t="s">
        <v>269</v>
      </c>
      <c r="B51" s="306"/>
      <c r="C51" s="306"/>
      <c r="D51" s="306"/>
      <c r="E51" s="306"/>
      <c r="F51" s="306"/>
      <c r="G51" s="306"/>
    </row>
    <row r="52" spans="1:7" s="155" customFormat="1" ht="12.75" customHeight="1" x14ac:dyDescent="0.2">
      <c r="A52" s="305"/>
      <c r="B52" s="306"/>
      <c r="C52" s="306"/>
      <c r="D52" s="306"/>
      <c r="E52" s="306"/>
      <c r="F52" s="306"/>
      <c r="G52" s="306"/>
    </row>
    <row r="53" spans="1:7" s="155" customFormat="1" ht="12.75" customHeight="1" x14ac:dyDescent="0.2">
      <c r="A53" s="305"/>
      <c r="B53" s="306"/>
      <c r="C53" s="306"/>
      <c r="D53" s="306"/>
      <c r="E53" s="306"/>
      <c r="F53" s="306"/>
      <c r="G53" s="306"/>
    </row>
    <row r="54" spans="1:7" s="155" customFormat="1" ht="28.5" customHeight="1" x14ac:dyDescent="0.2">
      <c r="A54" s="305"/>
      <c r="B54" s="306"/>
      <c r="C54" s="306"/>
      <c r="D54" s="306"/>
      <c r="E54" s="306"/>
      <c r="F54" s="306"/>
      <c r="G54" s="306"/>
    </row>
    <row r="55" spans="1:7" s="155" customFormat="1" ht="12.75" customHeight="1" x14ac:dyDescent="0.2">
      <c r="A55" s="305"/>
      <c r="B55" s="306"/>
      <c r="C55" s="306"/>
      <c r="D55" s="306"/>
      <c r="E55" s="306"/>
      <c r="F55" s="306"/>
      <c r="G55" s="306"/>
    </row>
    <row r="56" spans="1:7" s="155" customFormat="1" ht="12.75" customHeight="1" x14ac:dyDescent="0.2">
      <c r="A56" s="305"/>
      <c r="B56" s="306"/>
      <c r="C56" s="306"/>
      <c r="D56" s="306"/>
      <c r="E56" s="306"/>
      <c r="F56" s="306"/>
      <c r="G56" s="306"/>
    </row>
    <row r="57" spans="1:7" s="155" customFormat="1" ht="12.75" customHeight="1" x14ac:dyDescent="0.2"/>
    <row r="58" spans="1:7" x14ac:dyDescent="0.2">
      <c r="A58" s="199" t="s">
        <v>83</v>
      </c>
    </row>
    <row r="59" spans="1:7" s="155" customFormat="1" ht="34.5" customHeight="1" x14ac:dyDescent="0.2">
      <c r="A59" s="192" t="s">
        <v>271</v>
      </c>
    </row>
    <row r="60" spans="1:7" s="155" customFormat="1" ht="34.5" customHeight="1" x14ac:dyDescent="0.2">
      <c r="A60" s="226" t="s">
        <v>287</v>
      </c>
    </row>
    <row r="61" spans="1:7" x14ac:dyDescent="0.2">
      <c r="A61" s="33"/>
    </row>
    <row r="62" spans="1:7" x14ac:dyDescent="0.2">
      <c r="A62" s="178" t="s">
        <v>74</v>
      </c>
    </row>
    <row r="63" spans="1:7" x14ac:dyDescent="0.2">
      <c r="A63" s="183" t="s">
        <v>75</v>
      </c>
    </row>
    <row r="64" spans="1:7" ht="24" x14ac:dyDescent="0.2">
      <c r="A64" s="180" t="s">
        <v>76</v>
      </c>
    </row>
    <row r="65" spans="1:1" ht="24" x14ac:dyDescent="0.2">
      <c r="A65" s="180" t="s">
        <v>89</v>
      </c>
    </row>
    <row r="66" spans="1:1" x14ac:dyDescent="0.2">
      <c r="A66" s="180" t="s">
        <v>78</v>
      </c>
    </row>
    <row r="67" spans="1:1" ht="24" x14ac:dyDescent="0.2">
      <c r="A67" s="180" t="s">
        <v>79</v>
      </c>
    </row>
    <row r="68" spans="1:1" ht="24" x14ac:dyDescent="0.2">
      <c r="A68" s="180" t="s">
        <v>187</v>
      </c>
    </row>
    <row r="69" spans="1:1" x14ac:dyDescent="0.2">
      <c r="A69" s="180"/>
    </row>
    <row r="70" spans="1:1" ht="24" x14ac:dyDescent="0.2">
      <c r="A70" s="200" t="s">
        <v>93</v>
      </c>
    </row>
    <row r="71" spans="1:1" ht="9.75" customHeight="1" x14ac:dyDescent="0.2">
      <c r="A71" s="200"/>
    </row>
    <row r="72" spans="1:1" ht="196.5" customHeight="1" x14ac:dyDescent="0.2">
      <c r="A72" s="201" t="s">
        <v>270</v>
      </c>
    </row>
    <row r="73" spans="1:1" ht="12.75" customHeight="1" x14ac:dyDescent="0.2">
      <c r="A73" s="201"/>
    </row>
    <row r="74" spans="1:1" ht="24" x14ac:dyDescent="0.2">
      <c r="A74" s="199" t="s">
        <v>95</v>
      </c>
    </row>
    <row r="75" spans="1:1" ht="36" hidden="1" x14ac:dyDescent="0.2">
      <c r="A75" s="238" t="s">
        <v>276</v>
      </c>
    </row>
    <row r="76" spans="1:1" s="155" customFormat="1" ht="34.5" customHeight="1" x14ac:dyDescent="0.2">
      <c r="A76" s="217" t="s">
        <v>272</v>
      </c>
    </row>
    <row r="77" spans="1:1" ht="36" x14ac:dyDescent="0.2">
      <c r="A77" s="217" t="s">
        <v>273</v>
      </c>
    </row>
    <row r="78" spans="1:1" x14ac:dyDescent="0.2">
      <c r="A78" s="31"/>
    </row>
    <row r="79" spans="1:1" x14ac:dyDescent="0.2">
      <c r="A79" s="175" t="s">
        <v>81</v>
      </c>
    </row>
    <row r="80" spans="1:1" ht="108" customHeight="1" x14ac:dyDescent="0.2">
      <c r="A80" s="239" t="s">
        <v>288</v>
      </c>
    </row>
    <row r="85" spans="1:1" x14ac:dyDescent="0.2">
      <c r="A85" s="138"/>
    </row>
    <row r="86" spans="1:1" x14ac:dyDescent="0.2">
      <c r="A86" s="138"/>
    </row>
    <row r="87" spans="1:1" x14ac:dyDescent="0.2">
      <c r="A87" s="138"/>
    </row>
    <row r="88" spans="1:1" x14ac:dyDescent="0.2">
      <c r="A88" s="138"/>
    </row>
    <row r="89" spans="1:1" x14ac:dyDescent="0.2">
      <c r="A89" s="138"/>
    </row>
    <row r="90" spans="1:1" x14ac:dyDescent="0.2">
      <c r="A90" s="138"/>
    </row>
    <row r="91" spans="1:1" x14ac:dyDescent="0.2">
      <c r="A91" s="138"/>
    </row>
    <row r="92" spans="1:1" x14ac:dyDescent="0.2">
      <c r="A92" s="138"/>
    </row>
    <row r="93" spans="1:1" x14ac:dyDescent="0.2">
      <c r="A93" s="138"/>
    </row>
    <row r="94" spans="1:1" x14ac:dyDescent="0.2">
      <c r="A94" s="138"/>
    </row>
    <row r="95" spans="1:1" x14ac:dyDescent="0.2">
      <c r="A95" s="138"/>
    </row>
    <row r="96" spans="1:1" x14ac:dyDescent="0.2">
      <c r="A96" s="138"/>
    </row>
    <row r="97" spans="1:1" x14ac:dyDescent="0.2">
      <c r="A97" s="138"/>
    </row>
    <row r="98" spans="1:1" x14ac:dyDescent="0.2">
      <c r="A98" s="138"/>
    </row>
    <row r="99" spans="1:1" x14ac:dyDescent="0.2">
      <c r="A99" s="138"/>
    </row>
    <row r="100" spans="1:1" x14ac:dyDescent="0.2">
      <c r="A100" s="138"/>
    </row>
    <row r="101" spans="1:1" x14ac:dyDescent="0.2">
      <c r="A101" s="138"/>
    </row>
    <row r="102" spans="1:1" x14ac:dyDescent="0.2">
      <c r="A102" s="138"/>
    </row>
    <row r="103" spans="1:1" x14ac:dyDescent="0.2">
      <c r="A103" s="138"/>
    </row>
    <row r="104" spans="1:1" x14ac:dyDescent="0.2">
      <c r="A104" s="138"/>
    </row>
    <row r="105" spans="1:1" x14ac:dyDescent="0.2">
      <c r="A105" s="138"/>
    </row>
    <row r="106" spans="1:1" x14ac:dyDescent="0.2">
      <c r="A106" s="138"/>
    </row>
    <row r="107" spans="1:1" x14ac:dyDescent="0.2">
      <c r="A107" s="138"/>
    </row>
    <row r="108" spans="1:1" x14ac:dyDescent="0.2">
      <c r="A108" s="138"/>
    </row>
    <row r="109" spans="1:1" x14ac:dyDescent="0.2">
      <c r="A109" s="138"/>
    </row>
    <row r="110" spans="1:1" x14ac:dyDescent="0.2">
      <c r="A110" s="138"/>
    </row>
    <row r="111" spans="1:1" x14ac:dyDescent="0.2">
      <c r="A111" s="138"/>
    </row>
    <row r="112" spans="1:1" x14ac:dyDescent="0.2">
      <c r="A112" s="138"/>
    </row>
    <row r="113" spans="1:1" x14ac:dyDescent="0.2">
      <c r="A113" s="138"/>
    </row>
    <row r="114" spans="1:1" x14ac:dyDescent="0.2">
      <c r="A114" s="138"/>
    </row>
    <row r="115" spans="1:1" x14ac:dyDescent="0.2">
      <c r="A115" s="138"/>
    </row>
    <row r="116" spans="1:1" x14ac:dyDescent="0.2">
      <c r="A116" s="138"/>
    </row>
    <row r="117" spans="1:1" x14ac:dyDescent="0.2">
      <c r="A117" s="138"/>
    </row>
    <row r="118" spans="1:1" x14ac:dyDescent="0.2">
      <c r="A118" s="138"/>
    </row>
    <row r="119" spans="1:1" x14ac:dyDescent="0.2">
      <c r="A119" s="138"/>
    </row>
    <row r="120" spans="1:1" x14ac:dyDescent="0.2">
      <c r="A120" s="138"/>
    </row>
    <row r="121" spans="1:1" x14ac:dyDescent="0.2">
      <c r="A121" s="138"/>
    </row>
    <row r="122" spans="1:1" x14ac:dyDescent="0.2">
      <c r="A122" s="138"/>
    </row>
    <row r="123" spans="1:1" x14ac:dyDescent="0.2">
      <c r="A123" s="138"/>
    </row>
    <row r="124" spans="1:1" x14ac:dyDescent="0.2">
      <c r="A124" s="138"/>
    </row>
    <row r="125" spans="1:1" x14ac:dyDescent="0.2">
      <c r="A125" s="138"/>
    </row>
    <row r="126" spans="1:1" x14ac:dyDescent="0.2">
      <c r="A126" s="138"/>
    </row>
    <row r="127" spans="1:1" x14ac:dyDescent="0.2">
      <c r="A127" s="138"/>
    </row>
    <row r="128" spans="1:1" x14ac:dyDescent="0.2">
      <c r="A128" s="138"/>
    </row>
    <row r="129" spans="1:1" x14ac:dyDescent="0.2">
      <c r="A129" s="138"/>
    </row>
    <row r="130" spans="1:1" x14ac:dyDescent="0.2">
      <c r="A130" s="138"/>
    </row>
    <row r="131" spans="1:1" x14ac:dyDescent="0.2">
      <c r="A131" s="138"/>
    </row>
    <row r="132" spans="1:1" x14ac:dyDescent="0.2">
      <c r="A132" s="138"/>
    </row>
    <row r="133" spans="1:1" x14ac:dyDescent="0.2">
      <c r="A133" s="138"/>
    </row>
    <row r="134" spans="1:1" x14ac:dyDescent="0.2">
      <c r="A134" s="138"/>
    </row>
    <row r="135" spans="1:1" x14ac:dyDescent="0.2">
      <c r="A135" s="138"/>
    </row>
    <row r="136" spans="1:1" x14ac:dyDescent="0.2">
      <c r="A136" s="138"/>
    </row>
    <row r="137" spans="1:1" x14ac:dyDescent="0.2">
      <c r="A137" s="138"/>
    </row>
    <row r="138" spans="1:1" x14ac:dyDescent="0.2">
      <c r="A138" s="138"/>
    </row>
    <row r="139" spans="1:1" x14ac:dyDescent="0.2">
      <c r="A139" s="138"/>
    </row>
    <row r="140" spans="1:1" x14ac:dyDescent="0.2">
      <c r="A140" s="138"/>
    </row>
    <row r="141" spans="1:1" x14ac:dyDescent="0.2">
      <c r="A141" s="138"/>
    </row>
    <row r="142" spans="1:1" x14ac:dyDescent="0.2">
      <c r="A142" s="138"/>
    </row>
    <row r="143" spans="1:1" x14ac:dyDescent="0.2">
      <c r="A143" s="138"/>
    </row>
    <row r="144" spans="1:1" x14ac:dyDescent="0.2">
      <c r="A144" s="138"/>
    </row>
    <row r="145" spans="1:1" x14ac:dyDescent="0.2">
      <c r="A145" s="138"/>
    </row>
    <row r="146" spans="1:1" x14ac:dyDescent="0.2">
      <c r="A146" s="138"/>
    </row>
    <row r="147" spans="1:1" x14ac:dyDescent="0.2">
      <c r="A147" s="138"/>
    </row>
    <row r="148" spans="1:1" x14ac:dyDescent="0.2">
      <c r="A148" s="138"/>
    </row>
    <row r="149" spans="1:1" x14ac:dyDescent="0.2">
      <c r="A149" s="138"/>
    </row>
    <row r="150" spans="1:1" x14ac:dyDescent="0.2">
      <c r="A150" s="138"/>
    </row>
    <row r="151" spans="1:1" x14ac:dyDescent="0.2">
      <c r="A151" s="138"/>
    </row>
    <row r="152" spans="1:1" x14ac:dyDescent="0.2">
      <c r="A152" s="138"/>
    </row>
    <row r="153" spans="1:1" x14ac:dyDescent="0.2">
      <c r="A153" s="138"/>
    </row>
    <row r="154" spans="1:1" x14ac:dyDescent="0.2">
      <c r="A154" s="138"/>
    </row>
    <row r="155" spans="1:1" x14ac:dyDescent="0.2">
      <c r="A155" s="138"/>
    </row>
    <row r="156" spans="1:1" x14ac:dyDescent="0.2">
      <c r="A156" s="138"/>
    </row>
    <row r="157" spans="1:1" x14ac:dyDescent="0.2">
      <c r="A157" s="138"/>
    </row>
    <row r="158" spans="1:1" x14ac:dyDescent="0.2">
      <c r="A158" s="138"/>
    </row>
    <row r="159" spans="1:1" x14ac:dyDescent="0.2">
      <c r="A159" s="138"/>
    </row>
    <row r="160" spans="1:1" x14ac:dyDescent="0.2">
      <c r="A160" s="138"/>
    </row>
    <row r="161" spans="1:1" x14ac:dyDescent="0.2">
      <c r="A161" s="138"/>
    </row>
    <row r="162" spans="1:1" x14ac:dyDescent="0.2">
      <c r="A162" s="138"/>
    </row>
    <row r="163" spans="1:1" x14ac:dyDescent="0.2">
      <c r="A163" s="138"/>
    </row>
    <row r="164" spans="1:1" x14ac:dyDescent="0.2">
      <c r="A164" s="138"/>
    </row>
    <row r="165" spans="1:1" x14ac:dyDescent="0.2">
      <c r="A165" s="138"/>
    </row>
    <row r="166" spans="1:1" x14ac:dyDescent="0.2">
      <c r="A166" s="138"/>
    </row>
    <row r="167" spans="1:1" x14ac:dyDescent="0.2">
      <c r="A167" s="138"/>
    </row>
    <row r="168" spans="1:1" x14ac:dyDescent="0.2">
      <c r="A168" s="138"/>
    </row>
    <row r="169" spans="1:1" x14ac:dyDescent="0.2">
      <c r="A169" s="138"/>
    </row>
    <row r="170" spans="1:1" x14ac:dyDescent="0.2">
      <c r="A170" s="138"/>
    </row>
    <row r="171" spans="1:1" x14ac:dyDescent="0.2">
      <c r="A171" s="138"/>
    </row>
    <row r="172" spans="1:1" x14ac:dyDescent="0.2">
      <c r="A172" s="138"/>
    </row>
    <row r="173" spans="1:1" x14ac:dyDescent="0.2">
      <c r="A173" s="138"/>
    </row>
    <row r="174" spans="1:1" x14ac:dyDescent="0.2">
      <c r="A174" s="138"/>
    </row>
    <row r="175" spans="1:1" x14ac:dyDescent="0.2">
      <c r="A175" s="138"/>
    </row>
    <row r="176" spans="1:1" x14ac:dyDescent="0.2">
      <c r="A176" s="138"/>
    </row>
    <row r="177" spans="1:1" x14ac:dyDescent="0.2">
      <c r="A177" s="138"/>
    </row>
    <row r="178" spans="1:1" x14ac:dyDescent="0.2">
      <c r="A178" s="138"/>
    </row>
  </sheetData>
  <mergeCells count="2">
    <mergeCell ref="A48:A49"/>
    <mergeCell ref="A51:G56"/>
  </mergeCells>
  <pageMargins left="0.7" right="0.7" top="0.75" bottom="0.75" header="0.3" footer="0.3"/>
  <pageSetup paperSize="9" orientation="portrait" horizontalDpi="4294967295" verticalDpi="4294967295"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161"/>
  <sheetViews>
    <sheetView topLeftCell="A35" workbookViewId="0">
      <pane xSplit="1" topLeftCell="B1" activePane="topRight" state="frozen"/>
      <selection activeCell="A10" sqref="A10"/>
      <selection pane="topRight" activeCell="B1" sqref="B1:B1048576"/>
    </sheetView>
  </sheetViews>
  <sheetFormatPr defaultColWidth="10" defaultRowHeight="12.75" x14ac:dyDescent="0.2"/>
  <cols>
    <col min="1" max="1" width="46.5703125" style="32" customWidth="1"/>
    <col min="2" max="16384" width="10" style="31"/>
  </cols>
  <sheetData>
    <row r="1" spans="1:4" ht="23.25" customHeight="1" x14ac:dyDescent="0.2">
      <c r="A1" s="185" t="s">
        <v>61</v>
      </c>
    </row>
    <row r="2" spans="1:4" ht="21.75" hidden="1" customHeight="1" x14ac:dyDescent="0.2">
      <c r="A2" s="197" t="s">
        <v>188</v>
      </c>
      <c r="B2" s="189" t="e">
        <f>'BAR BB| Open rates'!#REF!</f>
        <v>#REF!</v>
      </c>
      <c r="C2" s="189" t="e">
        <f>'BAR BB| Open rates'!#REF!</f>
        <v>#REF!</v>
      </c>
      <c r="D2" s="189" t="e">
        <f>'BAR BB| Open rates'!#REF!</f>
        <v>#REF!</v>
      </c>
    </row>
    <row r="3" spans="1:4" ht="21.75" hidden="1" customHeight="1" x14ac:dyDescent="0.2">
      <c r="A3" s="194" t="s">
        <v>62</v>
      </c>
      <c r="B3" s="189" t="e">
        <f>'BAR BB| Open rates'!#REF!</f>
        <v>#REF!</v>
      </c>
      <c r="C3" s="189" t="e">
        <f>'BAR BB| Open rates'!#REF!</f>
        <v>#REF!</v>
      </c>
      <c r="D3" s="189" t="e">
        <f>'BAR BB| Open rates'!#REF!</f>
        <v>#REF!</v>
      </c>
    </row>
    <row r="4" spans="1:4" hidden="1" x14ac:dyDescent="0.2">
      <c r="A4" s="198" t="str">
        <f>'BAR BB| Open rates'!A5</f>
        <v>Делюкс/ Deluxe</v>
      </c>
      <c r="B4" s="189"/>
      <c r="C4" s="189"/>
      <c r="D4" s="189"/>
    </row>
    <row r="5" spans="1:4" hidden="1" x14ac:dyDescent="0.2">
      <c r="A5" s="198">
        <f>'BAR BB| Open rates'!A6</f>
        <v>1</v>
      </c>
      <c r="B5" s="188" t="e">
        <f>'BAR BB| Open rates'!#REF!</f>
        <v>#REF!</v>
      </c>
      <c r="C5" s="188" t="e">
        <f>'BAR BB| Open rates'!#REF!</f>
        <v>#REF!</v>
      </c>
      <c r="D5" s="188" t="e">
        <f>'BAR BB| Open rates'!#REF!</f>
        <v>#REF!</v>
      </c>
    </row>
    <row r="6" spans="1:4" hidden="1" x14ac:dyDescent="0.2">
      <c r="A6" s="198">
        <f>'BAR BB| Open rates'!A7</f>
        <v>2</v>
      </c>
      <c r="B6" s="188" t="e">
        <f>'BAR BB| Open rates'!#REF!</f>
        <v>#REF!</v>
      </c>
      <c r="C6" s="188" t="e">
        <f>'BAR BB| Open rates'!#REF!</f>
        <v>#REF!</v>
      </c>
      <c r="D6" s="188" t="e">
        <f>'BAR BB| Open rates'!#REF!</f>
        <v>#REF!</v>
      </c>
    </row>
    <row r="7" spans="1:4" hidden="1" x14ac:dyDescent="0.2">
      <c r="A7" s="198" t="str">
        <f>'BAR BB| Open rates'!A8</f>
        <v>Делюкс с видом на горы / Deluxe Mountain View</v>
      </c>
      <c r="B7" s="188"/>
      <c r="C7" s="188"/>
      <c r="D7" s="188"/>
    </row>
    <row r="8" spans="1:4" hidden="1" x14ac:dyDescent="0.2">
      <c r="A8" s="198">
        <f>'BAR BB| Open rates'!A9</f>
        <v>1</v>
      </c>
      <c r="B8" s="188" t="e">
        <f>'BAR BB| Open rates'!#REF!</f>
        <v>#REF!</v>
      </c>
      <c r="C8" s="188" t="e">
        <f>'BAR BB| Open rates'!#REF!</f>
        <v>#REF!</v>
      </c>
      <c r="D8" s="188" t="e">
        <f>'BAR BB| Open rates'!#REF!</f>
        <v>#REF!</v>
      </c>
    </row>
    <row r="9" spans="1:4" hidden="1" x14ac:dyDescent="0.2">
      <c r="A9" s="198">
        <f>'BAR BB| Open rates'!A10</f>
        <v>2</v>
      </c>
      <c r="B9" s="188" t="e">
        <f>'BAR BB| Open rates'!#REF!</f>
        <v>#REF!</v>
      </c>
      <c r="C9" s="188" t="e">
        <f>'BAR BB| Open rates'!#REF!</f>
        <v>#REF!</v>
      </c>
      <c r="D9" s="188" t="e">
        <f>'BAR BB| Open rates'!#REF!</f>
        <v>#REF!</v>
      </c>
    </row>
    <row r="10" spans="1:4" hidden="1" x14ac:dyDescent="0.2">
      <c r="A10" s="198" t="str">
        <f>'BAR BB| Open rates'!A11</f>
        <v>Люкс/ Suite</v>
      </c>
      <c r="B10" s="188"/>
      <c r="C10" s="188"/>
      <c r="D10" s="188"/>
    </row>
    <row r="11" spans="1:4" hidden="1" x14ac:dyDescent="0.2">
      <c r="A11" s="198">
        <f>'BAR BB| Open rates'!A12</f>
        <v>1</v>
      </c>
      <c r="B11" s="188" t="e">
        <f>'BAR BB| Open rates'!#REF!</f>
        <v>#REF!</v>
      </c>
      <c r="C11" s="188" t="e">
        <f>'BAR BB| Open rates'!#REF!</f>
        <v>#REF!</v>
      </c>
      <c r="D11" s="188" t="e">
        <f>'BAR BB| Open rates'!#REF!</f>
        <v>#REF!</v>
      </c>
    </row>
    <row r="12" spans="1:4" hidden="1" x14ac:dyDescent="0.2">
      <c r="A12" s="198">
        <f>'BAR BB| Open rates'!A13</f>
        <v>2</v>
      </c>
      <c r="B12" s="188" t="e">
        <f>'BAR BB| Open rates'!#REF!</f>
        <v>#REF!</v>
      </c>
      <c r="C12" s="188" t="e">
        <f>'BAR BB| Open rates'!#REF!</f>
        <v>#REF!</v>
      </c>
      <c r="D12" s="188" t="e">
        <f>'BAR BB| Open rates'!#REF!</f>
        <v>#REF!</v>
      </c>
    </row>
    <row r="13" spans="1:4" s="155" customFormat="1" ht="12.75" hidden="1" customHeight="1" x14ac:dyDescent="0.2">
      <c r="A13" s="210" t="s">
        <v>189</v>
      </c>
      <c r="B13" s="53">
        <v>2700</v>
      </c>
      <c r="C13" s="53">
        <v>2700</v>
      </c>
      <c r="D13" s="53">
        <v>2700</v>
      </c>
    </row>
    <row r="14" spans="1:4" s="155" customFormat="1" ht="12.75" hidden="1" customHeight="1" x14ac:dyDescent="0.2">
      <c r="A14" s="210" t="s">
        <v>190</v>
      </c>
      <c r="B14" s="232">
        <f t="shared" ref="B14:D14" si="0">B13*2</f>
        <v>5400</v>
      </c>
      <c r="C14" s="232">
        <f t="shared" si="0"/>
        <v>5400</v>
      </c>
      <c r="D14" s="232">
        <f t="shared" si="0"/>
        <v>5400</v>
      </c>
    </row>
    <row r="15" spans="1:4" s="155" customFormat="1" ht="12.75" hidden="1" customHeight="1" thickBot="1" x14ac:dyDescent="0.25">
      <c r="A15" s="206" t="s">
        <v>197</v>
      </c>
      <c r="B15" s="232">
        <f t="shared" ref="B15:D15" si="1">4000+B13</f>
        <v>6700</v>
      </c>
      <c r="C15" s="232">
        <f t="shared" si="1"/>
        <v>6700</v>
      </c>
      <c r="D15" s="232">
        <f t="shared" si="1"/>
        <v>6700</v>
      </c>
    </row>
    <row r="16" spans="1:4" hidden="1" x14ac:dyDescent="0.2">
      <c r="A16" s="90"/>
    </row>
    <row r="17" spans="1:4" ht="24" x14ac:dyDescent="0.2">
      <c r="A17" s="182" t="s">
        <v>192</v>
      </c>
    </row>
    <row r="18" spans="1:4" x14ac:dyDescent="0.2">
      <c r="A18" s="168" t="s">
        <v>295</v>
      </c>
    </row>
    <row r="19" spans="1:4" ht="21.75" customHeight="1" x14ac:dyDescent="0.2">
      <c r="A19" s="89" t="s">
        <v>62</v>
      </c>
      <c r="B19" s="116" t="e">
        <f t="shared" ref="B19:D20" si="2">B2</f>
        <v>#REF!</v>
      </c>
      <c r="C19" s="116" t="e">
        <f t="shared" si="2"/>
        <v>#REF!</v>
      </c>
      <c r="D19" s="116" t="e">
        <f t="shared" si="2"/>
        <v>#REF!</v>
      </c>
    </row>
    <row r="20" spans="1:4" ht="21.75" customHeight="1" x14ac:dyDescent="0.2">
      <c r="A20" s="105"/>
      <c r="B20" s="116" t="e">
        <f t="shared" si="2"/>
        <v>#REF!</v>
      </c>
      <c r="C20" s="116" t="e">
        <f t="shared" si="2"/>
        <v>#REF!</v>
      </c>
      <c r="D20" s="116" t="e">
        <f t="shared" si="2"/>
        <v>#REF!</v>
      </c>
    </row>
    <row r="21" spans="1:4" x14ac:dyDescent="0.2">
      <c r="A21" s="164" t="s">
        <v>63</v>
      </c>
      <c r="B21" s="167"/>
      <c r="C21" s="167"/>
      <c r="D21" s="167"/>
    </row>
    <row r="22" spans="1:4" s="155" customFormat="1" x14ac:dyDescent="0.2">
      <c r="A22" s="164">
        <v>1</v>
      </c>
      <c r="B22" s="57" t="e">
        <f t="shared" ref="B22:D29" si="3">B5*0.9*0.85+35</f>
        <v>#REF!</v>
      </c>
      <c r="C22" s="57" t="e">
        <f t="shared" si="3"/>
        <v>#REF!</v>
      </c>
      <c r="D22" s="57" t="e">
        <f t="shared" si="3"/>
        <v>#REF!</v>
      </c>
    </row>
    <row r="23" spans="1:4" s="155" customFormat="1" x14ac:dyDescent="0.2">
      <c r="A23" s="164">
        <v>2</v>
      </c>
      <c r="B23" s="57" t="e">
        <f t="shared" si="3"/>
        <v>#REF!</v>
      </c>
      <c r="C23" s="57" t="e">
        <f t="shared" si="3"/>
        <v>#REF!</v>
      </c>
      <c r="D23" s="57" t="e">
        <f t="shared" si="3"/>
        <v>#REF!</v>
      </c>
    </row>
    <row r="24" spans="1:4" s="155" customFormat="1" x14ac:dyDescent="0.2">
      <c r="A24" s="164" t="s">
        <v>175</v>
      </c>
      <c r="B24" s="57"/>
      <c r="C24" s="57"/>
      <c r="D24" s="57"/>
    </row>
    <row r="25" spans="1:4" s="155" customFormat="1" x14ac:dyDescent="0.2">
      <c r="A25" s="164">
        <v>1</v>
      </c>
      <c r="B25" s="57" t="e">
        <f t="shared" si="3"/>
        <v>#REF!</v>
      </c>
      <c r="C25" s="57" t="e">
        <f t="shared" si="3"/>
        <v>#REF!</v>
      </c>
      <c r="D25" s="57" t="e">
        <f t="shared" si="3"/>
        <v>#REF!</v>
      </c>
    </row>
    <row r="26" spans="1:4" s="155" customFormat="1" x14ac:dyDescent="0.2">
      <c r="A26" s="164">
        <v>2</v>
      </c>
      <c r="B26" s="57" t="e">
        <f t="shared" si="3"/>
        <v>#REF!</v>
      </c>
      <c r="C26" s="57" t="e">
        <f t="shared" si="3"/>
        <v>#REF!</v>
      </c>
      <c r="D26" s="57" t="e">
        <f t="shared" si="3"/>
        <v>#REF!</v>
      </c>
    </row>
    <row r="27" spans="1:4" s="155" customFormat="1" x14ac:dyDescent="0.2">
      <c r="A27" s="164" t="s">
        <v>176</v>
      </c>
      <c r="B27" s="57"/>
      <c r="C27" s="57"/>
      <c r="D27" s="57"/>
    </row>
    <row r="28" spans="1:4" s="155" customFormat="1" x14ac:dyDescent="0.2">
      <c r="A28" s="164">
        <v>1</v>
      </c>
      <c r="B28" s="57" t="e">
        <f t="shared" si="3"/>
        <v>#REF!</v>
      </c>
      <c r="C28" s="57" t="e">
        <f t="shared" si="3"/>
        <v>#REF!</v>
      </c>
      <c r="D28" s="57" t="e">
        <f t="shared" si="3"/>
        <v>#REF!</v>
      </c>
    </row>
    <row r="29" spans="1:4" s="155" customFormat="1" x14ac:dyDescent="0.2">
      <c r="A29" s="164">
        <v>2</v>
      </c>
      <c r="B29" s="57" t="e">
        <f t="shared" si="3"/>
        <v>#REF!</v>
      </c>
      <c r="C29" s="57" t="e">
        <f t="shared" si="3"/>
        <v>#REF!</v>
      </c>
      <c r="D29" s="57" t="e">
        <f t="shared" si="3"/>
        <v>#REF!</v>
      </c>
    </row>
    <row r="30" spans="1:4" s="155" customFormat="1" x14ac:dyDescent="0.2">
      <c r="A30" s="202"/>
    </row>
    <row r="31" spans="1:4" x14ac:dyDescent="0.2">
      <c r="A31" s="288" t="s">
        <v>172</v>
      </c>
    </row>
    <row r="32" spans="1:4" x14ac:dyDescent="0.2">
      <c r="A32" s="288"/>
    </row>
    <row r="33" spans="1:1" x14ac:dyDescent="0.2">
      <c r="A33" s="90"/>
    </row>
    <row r="34" spans="1:1" s="155" customFormat="1" ht="12.75" customHeight="1" x14ac:dyDescent="0.2">
      <c r="A34" s="305" t="s">
        <v>292</v>
      </c>
    </row>
    <row r="35" spans="1:1" s="155" customFormat="1" ht="12.75" customHeight="1" x14ac:dyDescent="0.2">
      <c r="A35" s="305"/>
    </row>
    <row r="36" spans="1:1" s="155" customFormat="1" ht="12.75" customHeight="1" x14ac:dyDescent="0.2">
      <c r="A36" s="305"/>
    </row>
    <row r="37" spans="1:1" s="155" customFormat="1" ht="28.5" customHeight="1" x14ac:dyDescent="0.2">
      <c r="A37" s="305"/>
    </row>
    <row r="38" spans="1:1" s="155" customFormat="1" ht="12.75" customHeight="1" x14ac:dyDescent="0.2">
      <c r="A38" s="305"/>
    </row>
    <row r="39" spans="1:1" s="155" customFormat="1" ht="12.75" customHeight="1" x14ac:dyDescent="0.2">
      <c r="A39" s="305"/>
    </row>
    <row r="40" spans="1:1" s="155" customFormat="1" ht="12.75" customHeight="1" x14ac:dyDescent="0.2"/>
    <row r="41" spans="1:1" s="155" customFormat="1" ht="24.75" customHeight="1" x14ac:dyDescent="0.2">
      <c r="A41" s="199" t="s">
        <v>293</v>
      </c>
    </row>
    <row r="42" spans="1:1" s="155" customFormat="1" ht="12.75" hidden="1" customHeight="1" x14ac:dyDescent="0.2">
      <c r="A42" s="238" t="s">
        <v>276</v>
      </c>
    </row>
    <row r="43" spans="1:1" s="155" customFormat="1" ht="12.75" customHeight="1" x14ac:dyDescent="0.2">
      <c r="A43" s="217" t="s">
        <v>272</v>
      </c>
    </row>
    <row r="44" spans="1:1" s="155" customFormat="1" ht="12.75" customHeight="1" x14ac:dyDescent="0.2">
      <c r="A44" s="217" t="s">
        <v>273</v>
      </c>
    </row>
    <row r="45" spans="1:1" s="155" customFormat="1" ht="12.75" customHeight="1" x14ac:dyDescent="0.2"/>
    <row r="46" spans="1:1" x14ac:dyDescent="0.2">
      <c r="A46" s="199" t="s">
        <v>83</v>
      </c>
    </row>
    <row r="47" spans="1:1" s="155" customFormat="1" ht="34.5" customHeight="1" x14ac:dyDescent="0.2">
      <c r="A47" s="192" t="s">
        <v>271</v>
      </c>
    </row>
    <row r="48" spans="1:1" s="155" customFormat="1" ht="34.5" customHeight="1" x14ac:dyDescent="0.2">
      <c r="A48" s="192" t="s">
        <v>287</v>
      </c>
    </row>
    <row r="49" spans="1:1" x14ac:dyDescent="0.2">
      <c r="A49" s="33"/>
    </row>
    <row r="50" spans="1:1" x14ac:dyDescent="0.2">
      <c r="A50" s="178" t="s">
        <v>74</v>
      </c>
    </row>
    <row r="51" spans="1:1" x14ac:dyDescent="0.2">
      <c r="A51" s="183" t="s">
        <v>75</v>
      </c>
    </row>
    <row r="52" spans="1:1" ht="24" x14ac:dyDescent="0.2">
      <c r="A52" s="180" t="s">
        <v>76</v>
      </c>
    </row>
    <row r="53" spans="1:1" ht="24" x14ac:dyDescent="0.2">
      <c r="A53" s="180" t="s">
        <v>89</v>
      </c>
    </row>
    <row r="54" spans="1:1" x14ac:dyDescent="0.2">
      <c r="A54" s="180" t="s">
        <v>78</v>
      </c>
    </row>
    <row r="55" spans="1:1" ht="24" x14ac:dyDescent="0.2">
      <c r="A55" s="180" t="s">
        <v>79</v>
      </c>
    </row>
    <row r="56" spans="1:1" ht="24" x14ac:dyDescent="0.2">
      <c r="A56" s="180" t="s">
        <v>187</v>
      </c>
    </row>
    <row r="57" spans="1:1" x14ac:dyDescent="0.2">
      <c r="A57" s="180"/>
    </row>
    <row r="58" spans="1:1" ht="24" hidden="1" x14ac:dyDescent="0.2">
      <c r="A58" s="200" t="s">
        <v>93</v>
      </c>
    </row>
    <row r="59" spans="1:1" ht="9.75" hidden="1" customHeight="1" x14ac:dyDescent="0.2">
      <c r="A59" s="200"/>
    </row>
    <row r="60" spans="1:1" ht="196.5" hidden="1" customHeight="1" x14ac:dyDescent="0.2">
      <c r="A60" s="201" t="s">
        <v>270</v>
      </c>
    </row>
    <row r="61" spans="1:1" x14ac:dyDescent="0.2">
      <c r="A61" s="31"/>
    </row>
    <row r="62" spans="1:1" x14ac:dyDescent="0.2">
      <c r="A62" s="175" t="s">
        <v>81</v>
      </c>
    </row>
    <row r="63" spans="1:1" ht="108" customHeight="1" x14ac:dyDescent="0.2">
      <c r="A63" s="193" t="s">
        <v>288</v>
      </c>
    </row>
    <row r="68" spans="1:1" x14ac:dyDescent="0.2">
      <c r="A68" s="138"/>
    </row>
    <row r="69" spans="1:1" x14ac:dyDescent="0.2">
      <c r="A69" s="138"/>
    </row>
    <row r="70" spans="1:1" x14ac:dyDescent="0.2">
      <c r="A70" s="138"/>
    </row>
    <row r="71" spans="1:1" x14ac:dyDescent="0.2">
      <c r="A71" s="138"/>
    </row>
    <row r="72" spans="1:1" x14ac:dyDescent="0.2">
      <c r="A72" s="138"/>
    </row>
    <row r="73" spans="1:1" x14ac:dyDescent="0.2">
      <c r="A73" s="138"/>
    </row>
    <row r="74" spans="1:1" x14ac:dyDescent="0.2">
      <c r="A74" s="138"/>
    </row>
    <row r="75" spans="1:1" x14ac:dyDescent="0.2">
      <c r="A75" s="138"/>
    </row>
    <row r="76" spans="1:1" x14ac:dyDescent="0.2">
      <c r="A76" s="138"/>
    </row>
    <row r="77" spans="1:1" x14ac:dyDescent="0.2">
      <c r="A77" s="138"/>
    </row>
    <row r="78" spans="1:1" x14ac:dyDescent="0.2">
      <c r="A78" s="138"/>
    </row>
    <row r="79" spans="1:1" x14ac:dyDescent="0.2">
      <c r="A79" s="138"/>
    </row>
    <row r="80" spans="1:1" x14ac:dyDescent="0.2">
      <c r="A80" s="138"/>
    </row>
    <row r="81" spans="1:1" x14ac:dyDescent="0.2">
      <c r="A81" s="138"/>
    </row>
    <row r="82" spans="1:1" x14ac:dyDescent="0.2">
      <c r="A82" s="138"/>
    </row>
    <row r="83" spans="1:1" x14ac:dyDescent="0.2">
      <c r="A83" s="138"/>
    </row>
    <row r="84" spans="1:1" x14ac:dyDescent="0.2">
      <c r="A84" s="138"/>
    </row>
    <row r="85" spans="1:1" x14ac:dyDescent="0.2">
      <c r="A85" s="138"/>
    </row>
    <row r="86" spans="1:1" x14ac:dyDescent="0.2">
      <c r="A86" s="138"/>
    </row>
    <row r="87" spans="1:1" x14ac:dyDescent="0.2">
      <c r="A87" s="138"/>
    </row>
    <row r="88" spans="1:1" x14ac:dyDescent="0.2">
      <c r="A88" s="138"/>
    </row>
    <row r="89" spans="1:1" x14ac:dyDescent="0.2">
      <c r="A89" s="138"/>
    </row>
    <row r="90" spans="1:1" x14ac:dyDescent="0.2">
      <c r="A90" s="138"/>
    </row>
    <row r="91" spans="1:1" x14ac:dyDescent="0.2">
      <c r="A91" s="138"/>
    </row>
    <row r="92" spans="1:1" x14ac:dyDescent="0.2">
      <c r="A92" s="138"/>
    </row>
    <row r="93" spans="1:1" x14ac:dyDescent="0.2">
      <c r="A93" s="138"/>
    </row>
    <row r="94" spans="1:1" x14ac:dyDescent="0.2">
      <c r="A94" s="138"/>
    </row>
    <row r="95" spans="1:1" x14ac:dyDescent="0.2">
      <c r="A95" s="138"/>
    </row>
    <row r="96" spans="1:1" x14ac:dyDescent="0.2">
      <c r="A96" s="138"/>
    </row>
    <row r="97" spans="1:1" x14ac:dyDescent="0.2">
      <c r="A97" s="138"/>
    </row>
    <row r="98" spans="1:1" x14ac:dyDescent="0.2">
      <c r="A98" s="138"/>
    </row>
    <row r="99" spans="1:1" x14ac:dyDescent="0.2">
      <c r="A99" s="138"/>
    </row>
    <row r="100" spans="1:1" x14ac:dyDescent="0.2">
      <c r="A100" s="138"/>
    </row>
    <row r="101" spans="1:1" x14ac:dyDescent="0.2">
      <c r="A101" s="138"/>
    </row>
    <row r="102" spans="1:1" x14ac:dyDescent="0.2">
      <c r="A102" s="138"/>
    </row>
    <row r="103" spans="1:1" x14ac:dyDescent="0.2">
      <c r="A103" s="138"/>
    </row>
    <row r="104" spans="1:1" x14ac:dyDescent="0.2">
      <c r="A104" s="138"/>
    </row>
    <row r="105" spans="1:1" x14ac:dyDescent="0.2">
      <c r="A105" s="138"/>
    </row>
    <row r="106" spans="1:1" x14ac:dyDescent="0.2">
      <c r="A106" s="138"/>
    </row>
    <row r="107" spans="1:1" x14ac:dyDescent="0.2">
      <c r="A107" s="138"/>
    </row>
    <row r="108" spans="1:1" x14ac:dyDescent="0.2">
      <c r="A108" s="138"/>
    </row>
    <row r="109" spans="1:1" x14ac:dyDescent="0.2">
      <c r="A109" s="138"/>
    </row>
    <row r="110" spans="1:1" x14ac:dyDescent="0.2">
      <c r="A110" s="138"/>
    </row>
    <row r="111" spans="1:1" x14ac:dyDescent="0.2">
      <c r="A111" s="138"/>
    </row>
    <row r="112" spans="1:1" x14ac:dyDescent="0.2">
      <c r="A112" s="138"/>
    </row>
    <row r="113" spans="1:1" x14ac:dyDescent="0.2">
      <c r="A113" s="138"/>
    </row>
    <row r="114" spans="1:1" x14ac:dyDescent="0.2">
      <c r="A114" s="138"/>
    </row>
    <row r="115" spans="1:1" x14ac:dyDescent="0.2">
      <c r="A115" s="138"/>
    </row>
    <row r="116" spans="1:1" x14ac:dyDescent="0.2">
      <c r="A116" s="138"/>
    </row>
    <row r="117" spans="1:1" x14ac:dyDescent="0.2">
      <c r="A117" s="138"/>
    </row>
    <row r="118" spans="1:1" x14ac:dyDescent="0.2">
      <c r="A118" s="138"/>
    </row>
    <row r="119" spans="1:1" x14ac:dyDescent="0.2">
      <c r="A119" s="138"/>
    </row>
    <row r="120" spans="1:1" x14ac:dyDescent="0.2">
      <c r="A120" s="138"/>
    </row>
    <row r="121" spans="1:1" x14ac:dyDescent="0.2">
      <c r="A121" s="138"/>
    </row>
    <row r="122" spans="1:1" x14ac:dyDescent="0.2">
      <c r="A122" s="138"/>
    </row>
    <row r="123" spans="1:1" x14ac:dyDescent="0.2">
      <c r="A123" s="138"/>
    </row>
    <row r="124" spans="1:1" x14ac:dyDescent="0.2">
      <c r="A124" s="138"/>
    </row>
    <row r="125" spans="1:1" x14ac:dyDescent="0.2">
      <c r="A125" s="138"/>
    </row>
    <row r="126" spans="1:1" x14ac:dyDescent="0.2">
      <c r="A126" s="138"/>
    </row>
    <row r="127" spans="1:1" x14ac:dyDescent="0.2">
      <c r="A127" s="138"/>
    </row>
    <row r="128" spans="1:1" x14ac:dyDescent="0.2">
      <c r="A128" s="138"/>
    </row>
    <row r="129" spans="1:1" x14ac:dyDescent="0.2">
      <c r="A129" s="138"/>
    </row>
    <row r="130" spans="1:1" x14ac:dyDescent="0.2">
      <c r="A130" s="138"/>
    </row>
    <row r="131" spans="1:1" x14ac:dyDescent="0.2">
      <c r="A131" s="138"/>
    </row>
    <row r="132" spans="1:1" x14ac:dyDescent="0.2">
      <c r="A132" s="138"/>
    </row>
    <row r="133" spans="1:1" x14ac:dyDescent="0.2">
      <c r="A133" s="138"/>
    </row>
    <row r="134" spans="1:1" x14ac:dyDescent="0.2">
      <c r="A134" s="138"/>
    </row>
    <row r="135" spans="1:1" x14ac:dyDescent="0.2">
      <c r="A135" s="138"/>
    </row>
    <row r="136" spans="1:1" x14ac:dyDescent="0.2">
      <c r="A136" s="138"/>
    </row>
    <row r="137" spans="1:1" x14ac:dyDescent="0.2">
      <c r="A137" s="138"/>
    </row>
    <row r="138" spans="1:1" x14ac:dyDescent="0.2">
      <c r="A138" s="138"/>
    </row>
    <row r="139" spans="1:1" x14ac:dyDescent="0.2">
      <c r="A139" s="138"/>
    </row>
    <row r="140" spans="1:1" x14ac:dyDescent="0.2">
      <c r="A140" s="138"/>
    </row>
    <row r="141" spans="1:1" x14ac:dyDescent="0.2">
      <c r="A141" s="138"/>
    </row>
    <row r="142" spans="1:1" x14ac:dyDescent="0.2">
      <c r="A142" s="138"/>
    </row>
    <row r="143" spans="1:1" x14ac:dyDescent="0.2">
      <c r="A143" s="138"/>
    </row>
    <row r="144" spans="1:1" x14ac:dyDescent="0.2">
      <c r="A144" s="138"/>
    </row>
    <row r="145" spans="1:1" x14ac:dyDescent="0.2">
      <c r="A145" s="138"/>
    </row>
    <row r="146" spans="1:1" x14ac:dyDescent="0.2">
      <c r="A146" s="138"/>
    </row>
    <row r="147" spans="1:1" x14ac:dyDescent="0.2">
      <c r="A147" s="138"/>
    </row>
    <row r="148" spans="1:1" x14ac:dyDescent="0.2">
      <c r="A148" s="138"/>
    </row>
    <row r="149" spans="1:1" x14ac:dyDescent="0.2">
      <c r="A149" s="138"/>
    </row>
    <row r="150" spans="1:1" x14ac:dyDescent="0.2">
      <c r="A150" s="138"/>
    </row>
    <row r="151" spans="1:1" x14ac:dyDescent="0.2">
      <c r="A151" s="138"/>
    </row>
    <row r="152" spans="1:1" x14ac:dyDescent="0.2">
      <c r="A152" s="138"/>
    </row>
    <row r="153" spans="1:1" x14ac:dyDescent="0.2">
      <c r="A153" s="138"/>
    </row>
    <row r="154" spans="1:1" x14ac:dyDescent="0.2">
      <c r="A154" s="138"/>
    </row>
    <row r="155" spans="1:1" x14ac:dyDescent="0.2">
      <c r="A155" s="138"/>
    </row>
    <row r="156" spans="1:1" x14ac:dyDescent="0.2">
      <c r="A156" s="138"/>
    </row>
    <row r="157" spans="1:1" x14ac:dyDescent="0.2">
      <c r="A157" s="138"/>
    </row>
    <row r="158" spans="1:1" x14ac:dyDescent="0.2">
      <c r="A158" s="138"/>
    </row>
    <row r="159" spans="1:1" x14ac:dyDescent="0.2">
      <c r="A159" s="138"/>
    </row>
    <row r="160" spans="1:1" x14ac:dyDescent="0.2">
      <c r="A160" s="138"/>
    </row>
    <row r="161" spans="1:1" x14ac:dyDescent="0.2">
      <c r="A161" s="138"/>
    </row>
  </sheetData>
  <mergeCells count="2">
    <mergeCell ref="A31:A32"/>
    <mergeCell ref="A34:A39"/>
  </mergeCells>
  <pageMargins left="0.7" right="0.7" top="0.75" bottom="0.75" header="0.3" footer="0.3"/>
  <pageSetup paperSize="9" orientation="portrait" horizontalDpi="4294967295" verticalDpi="4294967295"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8"/>
  <sheetViews>
    <sheetView workbookViewId="0">
      <pane xSplit="1" topLeftCell="B1" activePane="topRight" state="frozen"/>
      <selection activeCell="A10" sqref="A10"/>
      <selection pane="topRight" activeCell="B1" sqref="B1:B1048576"/>
    </sheetView>
  </sheetViews>
  <sheetFormatPr defaultColWidth="10" defaultRowHeight="12.75" x14ac:dyDescent="0.2"/>
  <cols>
    <col min="1" max="1" width="46.5703125" style="32" customWidth="1"/>
    <col min="2" max="16384" width="10" style="31"/>
  </cols>
  <sheetData>
    <row r="1" spans="1:4" ht="24" x14ac:dyDescent="0.2">
      <c r="A1" s="185" t="s">
        <v>61</v>
      </c>
    </row>
    <row r="2" spans="1:4" hidden="1" x14ac:dyDescent="0.2">
      <c r="A2" s="11" t="s">
        <v>16</v>
      </c>
    </row>
    <row r="3" spans="1:4" ht="21.75" hidden="1" customHeight="1" x14ac:dyDescent="0.2">
      <c r="A3" s="197" t="s">
        <v>188</v>
      </c>
      <c r="B3" s="189" t="e">
        <f>'BAR BB| Open rates'!#REF!</f>
        <v>#REF!</v>
      </c>
      <c r="C3" s="189" t="e">
        <f>'BAR BB| Open rates'!#REF!</f>
        <v>#REF!</v>
      </c>
      <c r="D3" s="189" t="e">
        <f>'BAR BB| Open rates'!#REF!</f>
        <v>#REF!</v>
      </c>
    </row>
    <row r="4" spans="1:4" ht="21.75" hidden="1" customHeight="1" x14ac:dyDescent="0.2">
      <c r="A4" s="194" t="s">
        <v>62</v>
      </c>
      <c r="B4" s="189" t="e">
        <f>'BAR BB| Open rates'!#REF!</f>
        <v>#REF!</v>
      </c>
      <c r="C4" s="189" t="e">
        <f>'BAR BB| Open rates'!#REF!</f>
        <v>#REF!</v>
      </c>
      <c r="D4" s="189" t="e">
        <f>'BAR BB| Open rates'!#REF!</f>
        <v>#REF!</v>
      </c>
    </row>
    <row r="5" spans="1:4" hidden="1" x14ac:dyDescent="0.2">
      <c r="A5" s="198" t="str">
        <f>'BAR BB| Open rates'!A5</f>
        <v>Делюкс/ Deluxe</v>
      </c>
      <c r="B5" s="189"/>
      <c r="C5" s="189"/>
      <c r="D5" s="189"/>
    </row>
    <row r="6" spans="1:4" hidden="1" x14ac:dyDescent="0.2">
      <c r="A6" s="198">
        <f>'BAR BB| Open rates'!A6</f>
        <v>1</v>
      </c>
      <c r="B6" s="188" t="e">
        <f>'BAR BB| Open rates'!#REF!</f>
        <v>#REF!</v>
      </c>
      <c r="C6" s="188" t="e">
        <f>'BAR BB| Open rates'!#REF!</f>
        <v>#REF!</v>
      </c>
      <c r="D6" s="188" t="e">
        <f>'BAR BB| Open rates'!#REF!</f>
        <v>#REF!</v>
      </c>
    </row>
    <row r="7" spans="1:4" hidden="1" x14ac:dyDescent="0.2">
      <c r="A7" s="198">
        <f>'BAR BB| Open rates'!A7</f>
        <v>2</v>
      </c>
      <c r="B7" s="188" t="e">
        <f>'BAR BB| Open rates'!#REF!</f>
        <v>#REF!</v>
      </c>
      <c r="C7" s="188" t="e">
        <f>'BAR BB| Open rates'!#REF!</f>
        <v>#REF!</v>
      </c>
      <c r="D7" s="188" t="e">
        <f>'BAR BB| Open rates'!#REF!</f>
        <v>#REF!</v>
      </c>
    </row>
    <row r="8" spans="1:4" hidden="1" x14ac:dyDescent="0.2">
      <c r="A8" s="198" t="str">
        <f>'BAR BB| Open rates'!A8</f>
        <v>Делюкс с видом на горы / Deluxe Mountain View</v>
      </c>
      <c r="B8" s="188"/>
      <c r="C8" s="188"/>
      <c r="D8" s="188"/>
    </row>
    <row r="9" spans="1:4" hidden="1" x14ac:dyDescent="0.2">
      <c r="A9" s="198">
        <f>'BAR BB| Open rates'!A9</f>
        <v>1</v>
      </c>
      <c r="B9" s="188" t="e">
        <f>'BAR BB| Open rates'!#REF!</f>
        <v>#REF!</v>
      </c>
      <c r="C9" s="188" t="e">
        <f>'BAR BB| Open rates'!#REF!</f>
        <v>#REF!</v>
      </c>
      <c r="D9" s="188" t="e">
        <f>'BAR BB| Open rates'!#REF!</f>
        <v>#REF!</v>
      </c>
    </row>
    <row r="10" spans="1:4" hidden="1" x14ac:dyDescent="0.2">
      <c r="A10" s="198">
        <f>'BAR BB| Open rates'!A10</f>
        <v>2</v>
      </c>
      <c r="B10" s="188" t="e">
        <f>'BAR BB| Open rates'!#REF!</f>
        <v>#REF!</v>
      </c>
      <c r="C10" s="188" t="e">
        <f>'BAR BB| Open rates'!#REF!</f>
        <v>#REF!</v>
      </c>
      <c r="D10" s="188" t="e">
        <f>'BAR BB| Open rates'!#REF!</f>
        <v>#REF!</v>
      </c>
    </row>
    <row r="11" spans="1:4" hidden="1" x14ac:dyDescent="0.2">
      <c r="A11" s="198" t="str">
        <f>'BAR BB| Open rates'!A11</f>
        <v>Люкс/ Suite</v>
      </c>
      <c r="B11" s="188"/>
      <c r="C11" s="188"/>
      <c r="D11" s="188"/>
    </row>
    <row r="12" spans="1:4" hidden="1" x14ac:dyDescent="0.2">
      <c r="A12" s="198">
        <f>'BAR BB| Open rates'!A12</f>
        <v>1</v>
      </c>
      <c r="B12" s="188" t="e">
        <f>'BAR BB| Open rates'!#REF!</f>
        <v>#REF!</v>
      </c>
      <c r="C12" s="188" t="e">
        <f>'BAR BB| Open rates'!#REF!</f>
        <v>#REF!</v>
      </c>
      <c r="D12" s="188" t="e">
        <f>'BAR BB| Open rates'!#REF!</f>
        <v>#REF!</v>
      </c>
    </row>
    <row r="13" spans="1:4" hidden="1" x14ac:dyDescent="0.2">
      <c r="A13" s="198">
        <f>'BAR BB| Open rates'!A13</f>
        <v>2</v>
      </c>
      <c r="B13" s="188" t="e">
        <f>'BAR BB| Open rates'!#REF!</f>
        <v>#REF!</v>
      </c>
      <c r="C13" s="188" t="e">
        <f>'BAR BB| Open rates'!#REF!</f>
        <v>#REF!</v>
      </c>
      <c r="D13" s="188" t="e">
        <f>'BAR BB| Open rates'!#REF!</f>
        <v>#REF!</v>
      </c>
    </row>
    <row r="14" spans="1:4" s="155" customFormat="1" ht="12.75" hidden="1" customHeight="1" x14ac:dyDescent="0.2">
      <c r="A14" s="210" t="s">
        <v>189</v>
      </c>
      <c r="B14" s="53">
        <v>2700</v>
      </c>
      <c r="C14" s="53">
        <v>2700</v>
      </c>
      <c r="D14" s="53">
        <v>2700</v>
      </c>
    </row>
    <row r="15" spans="1:4" s="155" customFormat="1" ht="12.75" hidden="1" customHeight="1" x14ac:dyDescent="0.2">
      <c r="A15" s="210" t="s">
        <v>190</v>
      </c>
      <c r="B15" s="232">
        <f t="shared" ref="B15:D15" si="0">B14*2</f>
        <v>5400</v>
      </c>
      <c r="C15" s="232">
        <f t="shared" si="0"/>
        <v>5400</v>
      </c>
      <c r="D15" s="232">
        <f t="shared" si="0"/>
        <v>5400</v>
      </c>
    </row>
    <row r="16" spans="1:4" s="155" customFormat="1" ht="12.75" hidden="1" customHeight="1" thickBot="1" x14ac:dyDescent="0.25">
      <c r="A16" s="206" t="s">
        <v>197</v>
      </c>
      <c r="B16" s="232">
        <f t="shared" ref="B16:D16" si="1">4000+B14</f>
        <v>6700</v>
      </c>
      <c r="C16" s="232">
        <f t="shared" si="1"/>
        <v>6700</v>
      </c>
      <c r="D16" s="232">
        <f t="shared" si="1"/>
        <v>6700</v>
      </c>
    </row>
    <row r="17" spans="1:4" ht="24" hidden="1" x14ac:dyDescent="0.2">
      <c r="A17" s="182" t="s">
        <v>192</v>
      </c>
    </row>
    <row r="18" spans="1:4" hidden="1" x14ac:dyDescent="0.2">
      <c r="A18" s="168" t="s">
        <v>200</v>
      </c>
    </row>
    <row r="19" spans="1:4" ht="21.75" hidden="1" customHeight="1" x14ac:dyDescent="0.2">
      <c r="A19" s="89" t="s">
        <v>62</v>
      </c>
      <c r="B19" s="116" t="e">
        <f t="shared" ref="B19" si="2">B3</f>
        <v>#REF!</v>
      </c>
      <c r="C19" s="116" t="e">
        <f t="shared" ref="C19:D19" si="3">C3</f>
        <v>#REF!</v>
      </c>
      <c r="D19" s="116" t="e">
        <f t="shared" si="3"/>
        <v>#REF!</v>
      </c>
    </row>
    <row r="20" spans="1:4" ht="21.75" hidden="1" customHeight="1" x14ac:dyDescent="0.2">
      <c r="A20" s="105"/>
      <c r="B20" s="116" t="e">
        <f t="shared" ref="B20" si="4">B4</f>
        <v>#REF!</v>
      </c>
      <c r="C20" s="116" t="e">
        <f t="shared" ref="C20:D20" si="5">C4</f>
        <v>#REF!</v>
      </c>
      <c r="D20" s="116" t="e">
        <f t="shared" si="5"/>
        <v>#REF!</v>
      </c>
    </row>
    <row r="21" spans="1:4" hidden="1" x14ac:dyDescent="0.2">
      <c r="A21" s="164" t="s">
        <v>63</v>
      </c>
      <c r="B21" s="167"/>
      <c r="C21" s="167"/>
      <c r="D21" s="167"/>
    </row>
    <row r="22" spans="1:4" s="155" customFormat="1" hidden="1" x14ac:dyDescent="0.2">
      <c r="A22" s="164">
        <v>1</v>
      </c>
      <c r="B22" s="57" t="e">
        <f t="shared" ref="B22" si="6">B6*0.9*0.9</f>
        <v>#REF!</v>
      </c>
      <c r="C22" s="57" t="e">
        <f t="shared" ref="C22:D22" si="7">C6*0.9*0.9</f>
        <v>#REF!</v>
      </c>
      <c r="D22" s="57" t="e">
        <f t="shared" si="7"/>
        <v>#REF!</v>
      </c>
    </row>
    <row r="23" spans="1:4" s="155" customFormat="1" hidden="1" x14ac:dyDescent="0.2">
      <c r="A23" s="164">
        <v>2</v>
      </c>
      <c r="B23" s="57" t="e">
        <f t="shared" ref="B23" si="8">B7*0.9*0.9</f>
        <v>#REF!</v>
      </c>
      <c r="C23" s="57" t="e">
        <f t="shared" ref="C23:D23" si="9">C7*0.9*0.9</f>
        <v>#REF!</v>
      </c>
      <c r="D23" s="57" t="e">
        <f t="shared" si="9"/>
        <v>#REF!</v>
      </c>
    </row>
    <row r="24" spans="1:4" s="155" customFormat="1" hidden="1" x14ac:dyDescent="0.2">
      <c r="A24" s="164" t="s">
        <v>175</v>
      </c>
      <c r="B24" s="57"/>
      <c r="C24" s="57"/>
      <c r="D24" s="57"/>
    </row>
    <row r="25" spans="1:4" s="155" customFormat="1" hidden="1" x14ac:dyDescent="0.2">
      <c r="A25" s="164">
        <v>1</v>
      </c>
      <c r="B25" s="57" t="e">
        <f t="shared" ref="B25" si="10">B9*0.9*0.9</f>
        <v>#REF!</v>
      </c>
      <c r="C25" s="57" t="e">
        <f t="shared" ref="C25:D25" si="11">C9*0.9*0.9</f>
        <v>#REF!</v>
      </c>
      <c r="D25" s="57" t="e">
        <f t="shared" si="11"/>
        <v>#REF!</v>
      </c>
    </row>
    <row r="26" spans="1:4" s="155" customFormat="1" hidden="1" x14ac:dyDescent="0.2">
      <c r="A26" s="164">
        <v>2</v>
      </c>
      <c r="B26" s="57" t="e">
        <f t="shared" ref="B26" si="12">B10*0.9*0.9</f>
        <v>#REF!</v>
      </c>
      <c r="C26" s="57" t="e">
        <f t="shared" ref="C26:D26" si="13">C10*0.9*0.9</f>
        <v>#REF!</v>
      </c>
      <c r="D26" s="57" t="e">
        <f t="shared" si="13"/>
        <v>#REF!</v>
      </c>
    </row>
    <row r="27" spans="1:4" s="155" customFormat="1" hidden="1" x14ac:dyDescent="0.2">
      <c r="A27" s="164" t="s">
        <v>176</v>
      </c>
      <c r="B27" s="57"/>
      <c r="C27" s="57"/>
      <c r="D27" s="57"/>
    </row>
    <row r="28" spans="1:4" s="155" customFormat="1" hidden="1" x14ac:dyDescent="0.2">
      <c r="A28" s="164">
        <v>1</v>
      </c>
      <c r="B28" s="57" t="e">
        <f t="shared" ref="B28" si="14">B12*0.9*0.9</f>
        <v>#REF!</v>
      </c>
      <c r="C28" s="57" t="e">
        <f t="shared" ref="C28:D28" si="15">C12*0.9*0.9</f>
        <v>#REF!</v>
      </c>
      <c r="D28" s="57" t="e">
        <f t="shared" si="15"/>
        <v>#REF!</v>
      </c>
    </row>
    <row r="29" spans="1:4" s="155" customFormat="1" hidden="1" x14ac:dyDescent="0.2">
      <c r="A29" s="164">
        <v>2</v>
      </c>
      <c r="B29" s="57" t="e">
        <f t="shared" ref="B29" si="16">B13*0.9*0.9</f>
        <v>#REF!</v>
      </c>
      <c r="C29" s="57" t="e">
        <f t="shared" ref="C29:D29" si="17">C13*0.9*0.9</f>
        <v>#REF!</v>
      </c>
      <c r="D29" s="57" t="e">
        <f t="shared" si="17"/>
        <v>#REF!</v>
      </c>
    </row>
    <row r="30" spans="1:4" s="155" customFormat="1" hidden="1" x14ac:dyDescent="0.2">
      <c r="A30" s="207" t="s">
        <v>196</v>
      </c>
    </row>
    <row r="31" spans="1:4" s="155" customFormat="1" ht="12.75" hidden="1" customHeight="1" x14ac:dyDescent="0.2">
      <c r="A31" s="212" t="s">
        <v>189</v>
      </c>
      <c r="B31" s="196">
        <f t="shared" ref="B31" si="18">B14*0.9</f>
        <v>2430</v>
      </c>
      <c r="C31" s="196">
        <f t="shared" ref="C31:D31" si="19">C14*0.9</f>
        <v>2430</v>
      </c>
      <c r="D31" s="196">
        <f t="shared" si="19"/>
        <v>2430</v>
      </c>
    </row>
    <row r="32" spans="1:4" s="155" customFormat="1" ht="12.75" hidden="1" customHeight="1" x14ac:dyDescent="0.2">
      <c r="A32" s="213" t="s">
        <v>190</v>
      </c>
      <c r="B32" s="196">
        <f t="shared" ref="B32" si="20">B15*0.9</f>
        <v>4860</v>
      </c>
      <c r="C32" s="196">
        <f t="shared" ref="C32:D32" si="21">C15*0.9</f>
        <v>4860</v>
      </c>
      <c r="D32" s="196">
        <f t="shared" si="21"/>
        <v>4860</v>
      </c>
    </row>
    <row r="33" spans="1:4" s="155" customFormat="1" hidden="1" x14ac:dyDescent="0.2">
      <c r="A33" s="202"/>
    </row>
    <row r="34" spans="1:4" ht="24" x14ac:dyDescent="0.2">
      <c r="A34" s="182" t="s">
        <v>192</v>
      </c>
    </row>
    <row r="35" spans="1:4" x14ac:dyDescent="0.2">
      <c r="A35" s="168" t="s">
        <v>173</v>
      </c>
    </row>
    <row r="36" spans="1:4" ht="21.75" customHeight="1" x14ac:dyDescent="0.2">
      <c r="A36" s="89" t="s">
        <v>62</v>
      </c>
      <c r="B36" s="116" t="e">
        <f t="shared" ref="B36" si="22">B3</f>
        <v>#REF!</v>
      </c>
      <c r="C36" s="116" t="e">
        <f t="shared" ref="C36:D36" si="23">C3</f>
        <v>#REF!</v>
      </c>
      <c r="D36" s="116" t="e">
        <f t="shared" si="23"/>
        <v>#REF!</v>
      </c>
    </row>
    <row r="37" spans="1:4" ht="21.75" customHeight="1" x14ac:dyDescent="0.2">
      <c r="A37" s="105"/>
      <c r="B37" s="116" t="e">
        <f t="shared" ref="B37" si="24">B4</f>
        <v>#REF!</v>
      </c>
      <c r="C37" s="116" t="e">
        <f t="shared" ref="C37:D37" si="25">C4</f>
        <v>#REF!</v>
      </c>
      <c r="D37" s="116" t="e">
        <f t="shared" si="25"/>
        <v>#REF!</v>
      </c>
    </row>
    <row r="38" spans="1:4" x14ac:dyDescent="0.2">
      <c r="A38" s="164" t="s">
        <v>63</v>
      </c>
      <c r="B38" s="167"/>
      <c r="C38" s="167"/>
      <c r="D38" s="167"/>
    </row>
    <row r="39" spans="1:4" s="155" customFormat="1" x14ac:dyDescent="0.2">
      <c r="A39" s="164">
        <v>1</v>
      </c>
      <c r="B39" s="57" t="e">
        <f t="shared" ref="B39" si="26">B22+B31</f>
        <v>#REF!</v>
      </c>
      <c r="C39" s="57" t="e">
        <f t="shared" ref="C39:D39" si="27">C22+C31</f>
        <v>#REF!</v>
      </c>
      <c r="D39" s="57" t="e">
        <f t="shared" si="27"/>
        <v>#REF!</v>
      </c>
    </row>
    <row r="40" spans="1:4" s="155" customFormat="1" x14ac:dyDescent="0.2">
      <c r="A40" s="164">
        <v>2</v>
      </c>
      <c r="B40" s="57" t="e">
        <f t="shared" ref="B40" si="28">B23+B32</f>
        <v>#REF!</v>
      </c>
      <c r="C40" s="57" t="e">
        <f t="shared" ref="C40:D40" si="29">C23+C32</f>
        <v>#REF!</v>
      </c>
      <c r="D40" s="57" t="e">
        <f t="shared" si="29"/>
        <v>#REF!</v>
      </c>
    </row>
    <row r="41" spans="1:4" s="155" customFormat="1" x14ac:dyDescent="0.2">
      <c r="A41" s="164" t="s">
        <v>175</v>
      </c>
      <c r="B41" s="57"/>
      <c r="C41" s="57"/>
      <c r="D41" s="57"/>
    </row>
    <row r="42" spans="1:4" s="155" customFormat="1" x14ac:dyDescent="0.2">
      <c r="A42" s="164">
        <v>1</v>
      </c>
      <c r="B42" s="57" t="e">
        <f t="shared" ref="B42" si="30">B25+B31</f>
        <v>#REF!</v>
      </c>
      <c r="C42" s="57" t="e">
        <f t="shared" ref="C42:D42" si="31">C25+C31</f>
        <v>#REF!</v>
      </c>
      <c r="D42" s="57" t="e">
        <f t="shared" si="31"/>
        <v>#REF!</v>
      </c>
    </row>
    <row r="43" spans="1:4" s="155" customFormat="1" x14ac:dyDescent="0.2">
      <c r="A43" s="164">
        <v>2</v>
      </c>
      <c r="B43" s="57" t="e">
        <f t="shared" ref="B43" si="32">B26+B32</f>
        <v>#REF!</v>
      </c>
      <c r="C43" s="57" t="e">
        <f t="shared" ref="C43:D43" si="33">C26+C32</f>
        <v>#REF!</v>
      </c>
      <c r="D43" s="57" t="e">
        <f t="shared" si="33"/>
        <v>#REF!</v>
      </c>
    </row>
    <row r="44" spans="1:4" s="155" customFormat="1" x14ac:dyDescent="0.2">
      <c r="A44" s="164" t="s">
        <v>176</v>
      </c>
      <c r="B44" s="57"/>
      <c r="C44" s="57"/>
      <c r="D44" s="57"/>
    </row>
    <row r="45" spans="1:4" s="155" customFormat="1" x14ac:dyDescent="0.2">
      <c r="A45" s="164">
        <v>1</v>
      </c>
      <c r="B45" s="57" t="e">
        <f t="shared" ref="B45" si="34">B28+B31</f>
        <v>#REF!</v>
      </c>
      <c r="C45" s="57" t="e">
        <f t="shared" ref="C45:D45" si="35">C28+C31</f>
        <v>#REF!</v>
      </c>
      <c r="D45" s="57" t="e">
        <f t="shared" si="35"/>
        <v>#REF!</v>
      </c>
    </row>
    <row r="46" spans="1:4" s="155" customFormat="1" x14ac:dyDescent="0.2">
      <c r="A46" s="164">
        <v>2</v>
      </c>
      <c r="B46" s="57" t="e">
        <f t="shared" ref="B46" si="36">B29+B32</f>
        <v>#REF!</v>
      </c>
      <c r="C46" s="57" t="e">
        <f t="shared" ref="C46:D46" si="37">C29+C32</f>
        <v>#REF!</v>
      </c>
      <c r="D46" s="57" t="e">
        <f t="shared" si="37"/>
        <v>#REF!</v>
      </c>
    </row>
    <row r="47" spans="1:4" x14ac:dyDescent="0.2">
      <c r="A47" s="90"/>
    </row>
    <row r="48" spans="1:4" x14ac:dyDescent="0.2">
      <c r="A48" s="288" t="s">
        <v>172</v>
      </c>
    </row>
    <row r="49" spans="1:4" x14ac:dyDescent="0.2">
      <c r="A49" s="288"/>
    </row>
    <row r="50" spans="1:4" x14ac:dyDescent="0.2">
      <c r="A50" s="90"/>
    </row>
    <row r="51" spans="1:4" s="155" customFormat="1" ht="12.75" customHeight="1" x14ac:dyDescent="0.2">
      <c r="A51" s="307" t="s">
        <v>269</v>
      </c>
      <c r="B51" s="308"/>
      <c r="C51" s="308"/>
      <c r="D51" s="308"/>
    </row>
    <row r="52" spans="1:4" s="155" customFormat="1" ht="74.25" customHeight="1" x14ac:dyDescent="0.2">
      <c r="A52" s="307"/>
      <c r="B52" s="308"/>
      <c r="C52" s="308"/>
      <c r="D52" s="308"/>
    </row>
    <row r="53" spans="1:4" s="155" customFormat="1" ht="12.75" customHeight="1" x14ac:dyDescent="0.2">
      <c r="A53" s="307"/>
      <c r="B53" s="308"/>
      <c r="C53" s="308"/>
      <c r="D53" s="308"/>
    </row>
    <row r="54" spans="1:4" s="155" customFormat="1" ht="12.75" customHeight="1" x14ac:dyDescent="0.2">
      <c r="A54" s="307"/>
      <c r="B54" s="308"/>
      <c r="C54" s="308"/>
      <c r="D54" s="308"/>
    </row>
    <row r="55" spans="1:4" s="155" customFormat="1" ht="12.75" customHeight="1" x14ac:dyDescent="0.2">
      <c r="A55" s="307"/>
      <c r="B55" s="308"/>
      <c r="C55" s="308"/>
      <c r="D55" s="308"/>
    </row>
    <row r="56" spans="1:4" s="155" customFormat="1" ht="12.75" customHeight="1" x14ac:dyDescent="0.2">
      <c r="A56" s="307"/>
      <c r="B56" s="308"/>
      <c r="C56" s="308"/>
      <c r="D56" s="308"/>
    </row>
    <row r="57" spans="1:4" s="155" customFormat="1" ht="12.75" customHeight="1" x14ac:dyDescent="0.2"/>
    <row r="58" spans="1:4" x14ac:dyDescent="0.2">
      <c r="A58" s="199" t="s">
        <v>83</v>
      </c>
    </row>
    <row r="59" spans="1:4" ht="34.5" customHeight="1" x14ac:dyDescent="0.2">
      <c r="A59" s="192" t="s">
        <v>271</v>
      </c>
    </row>
    <row r="60" spans="1:4" ht="34.5" customHeight="1" x14ac:dyDescent="0.2">
      <c r="A60" s="226" t="s">
        <v>287</v>
      </c>
    </row>
    <row r="61" spans="1:4" x14ac:dyDescent="0.2">
      <c r="A61" s="33"/>
    </row>
    <row r="62" spans="1:4" x14ac:dyDescent="0.2">
      <c r="A62" s="178" t="s">
        <v>74</v>
      </c>
    </row>
    <row r="63" spans="1:4" x14ac:dyDescent="0.2">
      <c r="A63" s="183" t="s">
        <v>75</v>
      </c>
    </row>
    <row r="64" spans="1:4" ht="24" x14ac:dyDescent="0.2">
      <c r="A64" s="180" t="s">
        <v>76</v>
      </c>
    </row>
    <row r="65" spans="1:1" ht="24" x14ac:dyDescent="0.2">
      <c r="A65" s="180" t="s">
        <v>89</v>
      </c>
    </row>
    <row r="66" spans="1:1" x14ac:dyDescent="0.2">
      <c r="A66" s="180" t="s">
        <v>78</v>
      </c>
    </row>
    <row r="67" spans="1:1" ht="24" x14ac:dyDescent="0.2">
      <c r="A67" s="180" t="s">
        <v>79</v>
      </c>
    </row>
    <row r="68" spans="1:1" ht="24" x14ac:dyDescent="0.2">
      <c r="A68" s="180" t="s">
        <v>187</v>
      </c>
    </row>
    <row r="69" spans="1:1" x14ac:dyDescent="0.2">
      <c r="A69" s="180"/>
    </row>
    <row r="70" spans="1:1" ht="24" x14ac:dyDescent="0.2">
      <c r="A70" s="200" t="s">
        <v>93</v>
      </c>
    </row>
    <row r="71" spans="1:1" ht="9.75" customHeight="1" x14ac:dyDescent="0.2">
      <c r="A71" s="200"/>
    </row>
    <row r="72" spans="1:1" ht="196.5" customHeight="1" x14ac:dyDescent="0.2">
      <c r="A72" s="201" t="s">
        <v>270</v>
      </c>
    </row>
    <row r="73" spans="1:1" ht="12.75" customHeight="1" x14ac:dyDescent="0.2">
      <c r="A73" s="201"/>
    </row>
    <row r="74" spans="1:1" ht="24" x14ac:dyDescent="0.2">
      <c r="A74" s="199" t="s">
        <v>95</v>
      </c>
    </row>
    <row r="75" spans="1:1" ht="36" hidden="1" x14ac:dyDescent="0.2">
      <c r="A75" s="238" t="s">
        <v>276</v>
      </c>
    </row>
    <row r="76" spans="1:1" s="155" customFormat="1" ht="34.5" customHeight="1" x14ac:dyDescent="0.2">
      <c r="A76" s="217" t="s">
        <v>272</v>
      </c>
    </row>
    <row r="77" spans="1:1" s="155" customFormat="1" ht="34.5" customHeight="1" x14ac:dyDescent="0.2">
      <c r="A77" s="217" t="s">
        <v>273</v>
      </c>
    </row>
    <row r="78" spans="1:1" x14ac:dyDescent="0.2">
      <c r="A78" s="6"/>
    </row>
    <row r="79" spans="1:1" x14ac:dyDescent="0.2">
      <c r="A79" s="175" t="s">
        <v>81</v>
      </c>
    </row>
    <row r="80" spans="1:1" ht="108" customHeight="1" x14ac:dyDescent="0.2">
      <c r="A80" s="239" t="s">
        <v>289</v>
      </c>
    </row>
    <row r="85" spans="1:1" x14ac:dyDescent="0.2">
      <c r="A85" s="138"/>
    </row>
    <row r="86" spans="1:1" x14ac:dyDescent="0.2">
      <c r="A86" s="138"/>
    </row>
    <row r="87" spans="1:1" x14ac:dyDescent="0.2">
      <c r="A87" s="138"/>
    </row>
    <row r="88" spans="1:1" x14ac:dyDescent="0.2">
      <c r="A88" s="138"/>
    </row>
    <row r="89" spans="1:1" x14ac:dyDescent="0.2">
      <c r="A89" s="138"/>
    </row>
    <row r="90" spans="1:1" x14ac:dyDescent="0.2">
      <c r="A90" s="138"/>
    </row>
    <row r="91" spans="1:1" x14ac:dyDescent="0.2">
      <c r="A91" s="138"/>
    </row>
    <row r="92" spans="1:1" x14ac:dyDescent="0.2">
      <c r="A92" s="138"/>
    </row>
    <row r="93" spans="1:1" x14ac:dyDescent="0.2">
      <c r="A93" s="138"/>
    </row>
    <row r="94" spans="1:1" x14ac:dyDescent="0.2">
      <c r="A94" s="138"/>
    </row>
    <row r="95" spans="1:1" x14ac:dyDescent="0.2">
      <c r="A95" s="138"/>
    </row>
    <row r="96" spans="1:1" x14ac:dyDescent="0.2">
      <c r="A96" s="138"/>
    </row>
    <row r="97" spans="1:1" x14ac:dyDescent="0.2">
      <c r="A97" s="138"/>
    </row>
    <row r="98" spans="1:1" x14ac:dyDescent="0.2">
      <c r="A98" s="138"/>
    </row>
    <row r="99" spans="1:1" x14ac:dyDescent="0.2">
      <c r="A99" s="138"/>
    </row>
    <row r="100" spans="1:1" x14ac:dyDescent="0.2">
      <c r="A100" s="138"/>
    </row>
    <row r="101" spans="1:1" x14ac:dyDescent="0.2">
      <c r="A101" s="138"/>
    </row>
    <row r="102" spans="1:1" x14ac:dyDescent="0.2">
      <c r="A102" s="138"/>
    </row>
    <row r="103" spans="1:1" x14ac:dyDescent="0.2">
      <c r="A103" s="138"/>
    </row>
    <row r="104" spans="1:1" x14ac:dyDescent="0.2">
      <c r="A104" s="138"/>
    </row>
    <row r="105" spans="1:1" x14ac:dyDescent="0.2">
      <c r="A105" s="138"/>
    </row>
    <row r="106" spans="1:1" x14ac:dyDescent="0.2">
      <c r="A106" s="138"/>
    </row>
    <row r="107" spans="1:1" x14ac:dyDescent="0.2">
      <c r="A107" s="138"/>
    </row>
    <row r="108" spans="1:1" x14ac:dyDescent="0.2">
      <c r="A108" s="138"/>
    </row>
    <row r="109" spans="1:1" x14ac:dyDescent="0.2">
      <c r="A109" s="138"/>
    </row>
    <row r="110" spans="1:1" x14ac:dyDescent="0.2">
      <c r="A110" s="138"/>
    </row>
    <row r="111" spans="1:1" x14ac:dyDescent="0.2">
      <c r="A111" s="138"/>
    </row>
    <row r="112" spans="1:1" x14ac:dyDescent="0.2">
      <c r="A112" s="138"/>
    </row>
    <row r="113" spans="1:1" x14ac:dyDescent="0.2">
      <c r="A113" s="138"/>
    </row>
    <row r="114" spans="1:1" x14ac:dyDescent="0.2">
      <c r="A114" s="138"/>
    </row>
    <row r="115" spans="1:1" x14ac:dyDescent="0.2">
      <c r="A115" s="138"/>
    </row>
    <row r="116" spans="1:1" x14ac:dyDescent="0.2">
      <c r="A116" s="138"/>
    </row>
    <row r="117" spans="1:1" x14ac:dyDescent="0.2">
      <c r="A117" s="138"/>
    </row>
    <row r="118" spans="1:1" x14ac:dyDescent="0.2">
      <c r="A118" s="138"/>
    </row>
    <row r="119" spans="1:1" x14ac:dyDescent="0.2">
      <c r="A119" s="138"/>
    </row>
    <row r="120" spans="1:1" x14ac:dyDescent="0.2">
      <c r="A120" s="138"/>
    </row>
    <row r="121" spans="1:1" x14ac:dyDescent="0.2">
      <c r="A121" s="138"/>
    </row>
    <row r="122" spans="1:1" x14ac:dyDescent="0.2">
      <c r="A122" s="138"/>
    </row>
    <row r="123" spans="1:1" x14ac:dyDescent="0.2">
      <c r="A123" s="138"/>
    </row>
    <row r="124" spans="1:1" x14ac:dyDescent="0.2">
      <c r="A124" s="138"/>
    </row>
    <row r="125" spans="1:1" x14ac:dyDescent="0.2">
      <c r="A125" s="138"/>
    </row>
    <row r="126" spans="1:1" x14ac:dyDescent="0.2">
      <c r="A126" s="138"/>
    </row>
    <row r="127" spans="1:1" x14ac:dyDescent="0.2">
      <c r="A127" s="138"/>
    </row>
    <row r="128" spans="1:1" x14ac:dyDescent="0.2">
      <c r="A128" s="138"/>
    </row>
    <row r="129" spans="1:1" x14ac:dyDescent="0.2">
      <c r="A129" s="138"/>
    </row>
    <row r="130" spans="1:1" x14ac:dyDescent="0.2">
      <c r="A130" s="138"/>
    </row>
    <row r="131" spans="1:1" x14ac:dyDescent="0.2">
      <c r="A131" s="138"/>
    </row>
    <row r="132" spans="1:1" x14ac:dyDescent="0.2">
      <c r="A132" s="138"/>
    </row>
    <row r="133" spans="1:1" x14ac:dyDescent="0.2">
      <c r="A133" s="138"/>
    </row>
    <row r="134" spans="1:1" x14ac:dyDescent="0.2">
      <c r="A134" s="138"/>
    </row>
    <row r="135" spans="1:1" x14ac:dyDescent="0.2">
      <c r="A135" s="138"/>
    </row>
    <row r="136" spans="1:1" x14ac:dyDescent="0.2">
      <c r="A136" s="138"/>
    </row>
    <row r="137" spans="1:1" x14ac:dyDescent="0.2">
      <c r="A137" s="138"/>
    </row>
    <row r="138" spans="1:1" x14ac:dyDescent="0.2">
      <c r="A138" s="138"/>
    </row>
    <row r="139" spans="1:1" x14ac:dyDescent="0.2">
      <c r="A139" s="138"/>
    </row>
    <row r="140" spans="1:1" x14ac:dyDescent="0.2">
      <c r="A140" s="138"/>
    </row>
    <row r="141" spans="1:1" x14ac:dyDescent="0.2">
      <c r="A141" s="138"/>
    </row>
    <row r="142" spans="1:1" x14ac:dyDescent="0.2">
      <c r="A142" s="138"/>
    </row>
    <row r="143" spans="1:1" x14ac:dyDescent="0.2">
      <c r="A143" s="138"/>
    </row>
    <row r="144" spans="1:1" x14ac:dyDescent="0.2">
      <c r="A144" s="138"/>
    </row>
    <row r="145" spans="1:1" x14ac:dyDescent="0.2">
      <c r="A145" s="138"/>
    </row>
    <row r="146" spans="1:1" x14ac:dyDescent="0.2">
      <c r="A146" s="138"/>
    </row>
    <row r="147" spans="1:1" x14ac:dyDescent="0.2">
      <c r="A147" s="138"/>
    </row>
    <row r="148" spans="1:1" x14ac:dyDescent="0.2">
      <c r="A148" s="138"/>
    </row>
    <row r="149" spans="1:1" x14ac:dyDescent="0.2">
      <c r="A149" s="138"/>
    </row>
    <row r="150" spans="1:1" x14ac:dyDescent="0.2">
      <c r="A150" s="138"/>
    </row>
    <row r="151" spans="1:1" x14ac:dyDescent="0.2">
      <c r="A151" s="138"/>
    </row>
    <row r="152" spans="1:1" x14ac:dyDescent="0.2">
      <c r="A152" s="138"/>
    </row>
    <row r="153" spans="1:1" x14ac:dyDescent="0.2">
      <c r="A153" s="138"/>
    </row>
    <row r="154" spans="1:1" x14ac:dyDescent="0.2">
      <c r="A154" s="138"/>
    </row>
    <row r="155" spans="1:1" x14ac:dyDescent="0.2">
      <c r="A155" s="138"/>
    </row>
    <row r="156" spans="1:1" x14ac:dyDescent="0.2">
      <c r="A156" s="138"/>
    </row>
    <row r="157" spans="1:1" x14ac:dyDescent="0.2">
      <c r="A157" s="138"/>
    </row>
    <row r="158" spans="1:1" x14ac:dyDescent="0.2">
      <c r="A158" s="138"/>
    </row>
    <row r="159" spans="1:1" x14ac:dyDescent="0.2">
      <c r="A159" s="138"/>
    </row>
    <row r="160" spans="1:1" x14ac:dyDescent="0.2">
      <c r="A160" s="138"/>
    </row>
    <row r="161" spans="1:1" x14ac:dyDescent="0.2">
      <c r="A161" s="138"/>
    </row>
    <row r="162" spans="1:1" x14ac:dyDescent="0.2">
      <c r="A162" s="138"/>
    </row>
    <row r="163" spans="1:1" x14ac:dyDescent="0.2">
      <c r="A163" s="138"/>
    </row>
    <row r="164" spans="1:1" x14ac:dyDescent="0.2">
      <c r="A164" s="138"/>
    </row>
    <row r="165" spans="1:1" x14ac:dyDescent="0.2">
      <c r="A165" s="138"/>
    </row>
    <row r="166" spans="1:1" x14ac:dyDescent="0.2">
      <c r="A166" s="138"/>
    </row>
    <row r="167" spans="1:1" x14ac:dyDescent="0.2">
      <c r="A167" s="138"/>
    </row>
    <row r="168" spans="1:1" x14ac:dyDescent="0.2">
      <c r="A168" s="138"/>
    </row>
    <row r="169" spans="1:1" x14ac:dyDescent="0.2">
      <c r="A169" s="138"/>
    </row>
    <row r="170" spans="1:1" x14ac:dyDescent="0.2">
      <c r="A170" s="138"/>
    </row>
    <row r="171" spans="1:1" x14ac:dyDescent="0.2">
      <c r="A171" s="138"/>
    </row>
    <row r="172" spans="1:1" x14ac:dyDescent="0.2">
      <c r="A172" s="138"/>
    </row>
    <row r="173" spans="1:1" x14ac:dyDescent="0.2">
      <c r="A173" s="138"/>
    </row>
    <row r="174" spans="1:1" x14ac:dyDescent="0.2">
      <c r="A174" s="138"/>
    </row>
    <row r="175" spans="1:1" x14ac:dyDescent="0.2">
      <c r="A175" s="138"/>
    </row>
    <row r="176" spans="1:1" x14ac:dyDescent="0.2">
      <c r="A176" s="138"/>
    </row>
    <row r="177" spans="1:1" x14ac:dyDescent="0.2">
      <c r="A177" s="138"/>
    </row>
    <row r="178" spans="1:1" x14ac:dyDescent="0.2">
      <c r="A178" s="138"/>
    </row>
  </sheetData>
  <mergeCells count="2">
    <mergeCell ref="A48:A49"/>
    <mergeCell ref="A51:D56"/>
  </mergeCells>
  <pageMargins left="0.7" right="0.7" top="0.75" bottom="0.75" header="0.3" footer="0.3"/>
  <pageSetup paperSize="9" orientation="portrait" horizontalDpi="4294967295" verticalDpi="4294967295"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8"/>
  <sheetViews>
    <sheetView workbookViewId="0">
      <pane xSplit="1" topLeftCell="B1" activePane="topRight" state="frozen"/>
      <selection activeCell="A10" sqref="A10"/>
      <selection pane="topRight" activeCell="B1" sqref="B1:B1048576"/>
    </sheetView>
  </sheetViews>
  <sheetFormatPr defaultColWidth="10" defaultRowHeight="12.75" x14ac:dyDescent="0.2"/>
  <cols>
    <col min="1" max="1" width="46.5703125" style="32" customWidth="1"/>
    <col min="2" max="16384" width="10" style="31"/>
  </cols>
  <sheetData>
    <row r="1" spans="1:4" ht="24" x14ac:dyDescent="0.2">
      <c r="A1" s="185" t="s">
        <v>61</v>
      </c>
    </row>
    <row r="2" spans="1:4" hidden="1" x14ac:dyDescent="0.2">
      <c r="A2" s="11" t="s">
        <v>16</v>
      </c>
    </row>
    <row r="3" spans="1:4" ht="21.75" hidden="1" customHeight="1" x14ac:dyDescent="0.2">
      <c r="A3" s="195" t="s">
        <v>191</v>
      </c>
      <c r="B3" s="189" t="e">
        <f>'BAR BB| Open rates'!#REF!</f>
        <v>#REF!</v>
      </c>
      <c r="C3" s="189" t="e">
        <f>'BAR BB| Open rates'!#REF!</f>
        <v>#REF!</v>
      </c>
      <c r="D3" s="189" t="e">
        <f>'BAR BB| Open rates'!#REF!</f>
        <v>#REF!</v>
      </c>
    </row>
    <row r="4" spans="1:4" ht="21.75" hidden="1" customHeight="1" x14ac:dyDescent="0.2">
      <c r="A4" s="194" t="s">
        <v>62</v>
      </c>
      <c r="B4" s="189" t="e">
        <f>'BAR BB| Open rates'!#REF!</f>
        <v>#REF!</v>
      </c>
      <c r="C4" s="189" t="e">
        <f>'BAR BB| Open rates'!#REF!</f>
        <v>#REF!</v>
      </c>
      <c r="D4" s="189" t="e">
        <f>'BAR BB| Open rates'!#REF!</f>
        <v>#REF!</v>
      </c>
    </row>
    <row r="5" spans="1:4" hidden="1" x14ac:dyDescent="0.2">
      <c r="A5" s="198" t="str">
        <f>'BAR BB| Open rates'!A5</f>
        <v>Делюкс/ Deluxe</v>
      </c>
      <c r="B5" s="189"/>
      <c r="C5" s="189"/>
      <c r="D5" s="189"/>
    </row>
    <row r="6" spans="1:4" hidden="1" x14ac:dyDescent="0.2">
      <c r="A6" s="198">
        <f>'BAR BB| Open rates'!A6</f>
        <v>1</v>
      </c>
      <c r="B6" s="188" t="e">
        <f>'BAR BB| Open rates'!#REF!</f>
        <v>#REF!</v>
      </c>
      <c r="C6" s="188" t="e">
        <f>'BAR BB| Open rates'!#REF!</f>
        <v>#REF!</v>
      </c>
      <c r="D6" s="188" t="e">
        <f>'BAR BB| Open rates'!#REF!</f>
        <v>#REF!</v>
      </c>
    </row>
    <row r="7" spans="1:4" hidden="1" x14ac:dyDescent="0.2">
      <c r="A7" s="198">
        <f>'BAR BB| Open rates'!A7</f>
        <v>2</v>
      </c>
      <c r="B7" s="188" t="e">
        <f>'BAR BB| Open rates'!#REF!</f>
        <v>#REF!</v>
      </c>
      <c r="C7" s="188" t="e">
        <f>'BAR BB| Open rates'!#REF!</f>
        <v>#REF!</v>
      </c>
      <c r="D7" s="188" t="e">
        <f>'BAR BB| Open rates'!#REF!</f>
        <v>#REF!</v>
      </c>
    </row>
    <row r="8" spans="1:4" hidden="1" x14ac:dyDescent="0.2">
      <c r="A8" s="198" t="str">
        <f>'BAR BB| Open rates'!A8</f>
        <v>Делюкс с видом на горы / Deluxe Mountain View</v>
      </c>
      <c r="B8" s="188"/>
      <c r="C8" s="188"/>
      <c r="D8" s="188"/>
    </row>
    <row r="9" spans="1:4" hidden="1" x14ac:dyDescent="0.2">
      <c r="A9" s="198">
        <f>'BAR BB| Open rates'!A9</f>
        <v>1</v>
      </c>
      <c r="B9" s="188" t="e">
        <f>'BAR BB| Open rates'!#REF!</f>
        <v>#REF!</v>
      </c>
      <c r="C9" s="188" t="e">
        <f>'BAR BB| Open rates'!#REF!</f>
        <v>#REF!</v>
      </c>
      <c r="D9" s="188" t="e">
        <f>'BAR BB| Open rates'!#REF!</f>
        <v>#REF!</v>
      </c>
    </row>
    <row r="10" spans="1:4" hidden="1" x14ac:dyDescent="0.2">
      <c r="A10" s="198">
        <f>'BAR BB| Open rates'!A10</f>
        <v>2</v>
      </c>
      <c r="B10" s="188" t="e">
        <f>'BAR BB| Open rates'!#REF!</f>
        <v>#REF!</v>
      </c>
      <c r="C10" s="188" t="e">
        <f>'BAR BB| Open rates'!#REF!</f>
        <v>#REF!</v>
      </c>
      <c r="D10" s="188" t="e">
        <f>'BAR BB| Open rates'!#REF!</f>
        <v>#REF!</v>
      </c>
    </row>
    <row r="11" spans="1:4" hidden="1" x14ac:dyDescent="0.2">
      <c r="A11" s="198" t="str">
        <f>'BAR BB| Open rates'!A11</f>
        <v>Люкс/ Suite</v>
      </c>
      <c r="B11" s="188"/>
      <c r="C11" s="188"/>
      <c r="D11" s="188"/>
    </row>
    <row r="12" spans="1:4" hidden="1" x14ac:dyDescent="0.2">
      <c r="A12" s="198">
        <f>'BAR BB| Open rates'!A12</f>
        <v>1</v>
      </c>
      <c r="B12" s="188" t="e">
        <f>'BAR BB| Open rates'!#REF!</f>
        <v>#REF!</v>
      </c>
      <c r="C12" s="188" t="e">
        <f>'BAR BB| Open rates'!#REF!</f>
        <v>#REF!</v>
      </c>
      <c r="D12" s="188" t="e">
        <f>'BAR BB| Open rates'!#REF!</f>
        <v>#REF!</v>
      </c>
    </row>
    <row r="13" spans="1:4" hidden="1" x14ac:dyDescent="0.2">
      <c r="A13" s="198">
        <f>'BAR BB| Open rates'!A13</f>
        <v>2</v>
      </c>
      <c r="B13" s="188" t="e">
        <f>'BAR BB| Open rates'!#REF!</f>
        <v>#REF!</v>
      </c>
      <c r="C13" s="188" t="e">
        <f>'BAR BB| Open rates'!#REF!</f>
        <v>#REF!</v>
      </c>
      <c r="D13" s="188" t="e">
        <f>'BAR BB| Open rates'!#REF!</f>
        <v>#REF!</v>
      </c>
    </row>
    <row r="14" spans="1:4" s="155" customFormat="1" ht="12.75" hidden="1" customHeight="1" x14ac:dyDescent="0.2">
      <c r="A14" s="210" t="s">
        <v>189</v>
      </c>
      <c r="B14" s="53">
        <v>2700</v>
      </c>
      <c r="C14" s="53">
        <v>2700</v>
      </c>
      <c r="D14" s="53">
        <v>2700</v>
      </c>
    </row>
    <row r="15" spans="1:4" s="155" customFormat="1" ht="12.75" hidden="1" customHeight="1" x14ac:dyDescent="0.2">
      <c r="A15" s="210" t="s">
        <v>190</v>
      </c>
      <c r="B15" s="232">
        <f t="shared" ref="B15:D15" si="0">B14*2</f>
        <v>5400</v>
      </c>
      <c r="C15" s="232">
        <f t="shared" si="0"/>
        <v>5400</v>
      </c>
      <c r="D15" s="232">
        <f t="shared" si="0"/>
        <v>5400</v>
      </c>
    </row>
    <row r="16" spans="1:4" s="155" customFormat="1" ht="12.75" hidden="1" customHeight="1" thickBot="1" x14ac:dyDescent="0.25">
      <c r="A16" s="206" t="s">
        <v>197</v>
      </c>
      <c r="B16" s="232">
        <f t="shared" ref="B16:D16" si="1">4000+B14</f>
        <v>6700</v>
      </c>
      <c r="C16" s="232">
        <f t="shared" si="1"/>
        <v>6700</v>
      </c>
      <c r="D16" s="232">
        <f t="shared" si="1"/>
        <v>6700</v>
      </c>
    </row>
    <row r="17" spans="1:4" ht="24" hidden="1" x14ac:dyDescent="0.2">
      <c r="A17" s="182" t="s">
        <v>192</v>
      </c>
    </row>
    <row r="18" spans="1:4" hidden="1" x14ac:dyDescent="0.2">
      <c r="A18" s="168" t="s">
        <v>193</v>
      </c>
    </row>
    <row r="19" spans="1:4" s="155" customFormat="1" ht="21.75" hidden="1" customHeight="1" x14ac:dyDescent="0.2">
      <c r="A19" s="89" t="s">
        <v>62</v>
      </c>
      <c r="B19" s="116" t="e">
        <f t="shared" ref="B19" si="2">B3</f>
        <v>#REF!</v>
      </c>
      <c r="C19" s="116" t="e">
        <f t="shared" ref="C19:D19" si="3">C3</f>
        <v>#REF!</v>
      </c>
      <c r="D19" s="116" t="e">
        <f t="shared" si="3"/>
        <v>#REF!</v>
      </c>
    </row>
    <row r="20" spans="1:4" s="155" customFormat="1" ht="21.75" hidden="1" customHeight="1" x14ac:dyDescent="0.2">
      <c r="A20" s="105"/>
      <c r="B20" s="116" t="e">
        <f t="shared" ref="B20" si="4">B4</f>
        <v>#REF!</v>
      </c>
      <c r="C20" s="116" t="e">
        <f t="shared" ref="C20:D20" si="5">C4</f>
        <v>#REF!</v>
      </c>
      <c r="D20" s="116" t="e">
        <f t="shared" si="5"/>
        <v>#REF!</v>
      </c>
    </row>
    <row r="21" spans="1:4" s="155" customFormat="1" hidden="1" x14ac:dyDescent="0.2">
      <c r="A21" s="198" t="s">
        <v>63</v>
      </c>
      <c r="B21" s="167"/>
      <c r="C21" s="167"/>
      <c r="D21" s="167"/>
    </row>
    <row r="22" spans="1:4" s="155" customFormat="1" hidden="1" x14ac:dyDescent="0.2">
      <c r="A22" s="198">
        <v>1</v>
      </c>
      <c r="B22" s="57" t="e">
        <f t="shared" ref="B22" si="6">B6*0.9</f>
        <v>#REF!</v>
      </c>
      <c r="C22" s="57" t="e">
        <f t="shared" ref="C22:D22" si="7">C6*0.9</f>
        <v>#REF!</v>
      </c>
      <c r="D22" s="57" t="e">
        <f t="shared" si="7"/>
        <v>#REF!</v>
      </c>
    </row>
    <row r="23" spans="1:4" s="155" customFormat="1" hidden="1" x14ac:dyDescent="0.2">
      <c r="A23" s="198">
        <v>2</v>
      </c>
      <c r="B23" s="57" t="e">
        <f t="shared" ref="B23" si="8">B7*0.9</f>
        <v>#REF!</v>
      </c>
      <c r="C23" s="57" t="e">
        <f t="shared" ref="C23:D23" si="9">C7*0.9</f>
        <v>#REF!</v>
      </c>
      <c r="D23" s="57" t="e">
        <f t="shared" si="9"/>
        <v>#REF!</v>
      </c>
    </row>
    <row r="24" spans="1:4" s="155" customFormat="1" hidden="1" x14ac:dyDescent="0.2">
      <c r="A24" s="198" t="s">
        <v>175</v>
      </c>
      <c r="B24" s="57"/>
      <c r="C24" s="57"/>
      <c r="D24" s="57"/>
    </row>
    <row r="25" spans="1:4" s="155" customFormat="1" hidden="1" x14ac:dyDescent="0.2">
      <c r="A25" s="198">
        <v>1</v>
      </c>
      <c r="B25" s="57" t="e">
        <f t="shared" ref="B25" si="10">B9*0.9</f>
        <v>#REF!</v>
      </c>
      <c r="C25" s="57" t="e">
        <f t="shared" ref="C25:D25" si="11">C9*0.9</f>
        <v>#REF!</v>
      </c>
      <c r="D25" s="57" t="e">
        <f t="shared" si="11"/>
        <v>#REF!</v>
      </c>
    </row>
    <row r="26" spans="1:4" s="155" customFormat="1" hidden="1" x14ac:dyDescent="0.2">
      <c r="A26" s="198">
        <v>2</v>
      </c>
      <c r="B26" s="57" t="e">
        <f t="shared" ref="B26" si="12">B10*0.9</f>
        <v>#REF!</v>
      </c>
      <c r="C26" s="57" t="e">
        <f t="shared" ref="C26:D26" si="13">C10*0.9</f>
        <v>#REF!</v>
      </c>
      <c r="D26" s="57" t="e">
        <f t="shared" si="13"/>
        <v>#REF!</v>
      </c>
    </row>
    <row r="27" spans="1:4" s="155" customFormat="1" hidden="1" x14ac:dyDescent="0.2">
      <c r="A27" s="198" t="s">
        <v>176</v>
      </c>
      <c r="B27" s="57"/>
      <c r="C27" s="57"/>
      <c r="D27" s="57"/>
    </row>
    <row r="28" spans="1:4" s="155" customFormat="1" hidden="1" x14ac:dyDescent="0.2">
      <c r="A28" s="198">
        <v>1</v>
      </c>
      <c r="B28" s="57" t="e">
        <f t="shared" ref="B28" si="14">B12*0.9</f>
        <v>#REF!</v>
      </c>
      <c r="C28" s="57" t="e">
        <f t="shared" ref="C28:D28" si="15">C12*0.9</f>
        <v>#REF!</v>
      </c>
      <c r="D28" s="57" t="e">
        <f t="shared" si="15"/>
        <v>#REF!</v>
      </c>
    </row>
    <row r="29" spans="1:4" s="155" customFormat="1" hidden="1" x14ac:dyDescent="0.2">
      <c r="A29" s="198">
        <v>2</v>
      </c>
      <c r="B29" s="57" t="e">
        <f t="shared" ref="B29" si="16">B13*0.9</f>
        <v>#REF!</v>
      </c>
      <c r="C29" s="57" t="e">
        <f t="shared" ref="C29:D29" si="17">C13*0.9</f>
        <v>#REF!</v>
      </c>
      <c r="D29" s="57" t="e">
        <f t="shared" si="17"/>
        <v>#REF!</v>
      </c>
    </row>
    <row r="30" spans="1:4" s="155" customFormat="1" ht="13.5" hidden="1" thickBot="1" x14ac:dyDescent="0.25">
      <c r="A30" s="204" t="s">
        <v>194</v>
      </c>
    </row>
    <row r="31" spans="1:4" s="155" customFormat="1" ht="12.75" hidden="1" customHeight="1" x14ac:dyDescent="0.2">
      <c r="A31" s="205" t="s">
        <v>189</v>
      </c>
      <c r="B31" s="196">
        <f t="shared" ref="B31" si="18">B14</f>
        <v>2700</v>
      </c>
      <c r="C31" s="196">
        <f t="shared" ref="C31:D31" si="19">C14</f>
        <v>2700</v>
      </c>
      <c r="D31" s="196">
        <f t="shared" si="19"/>
        <v>2700</v>
      </c>
    </row>
    <row r="32" spans="1:4" s="155" customFormat="1" ht="12.75" hidden="1" customHeight="1" x14ac:dyDescent="0.2">
      <c r="A32" s="205" t="s">
        <v>190</v>
      </c>
      <c r="B32" s="196">
        <f t="shared" ref="B32" si="20">B15</f>
        <v>5400</v>
      </c>
      <c r="C32" s="196">
        <f t="shared" ref="C32:D32" si="21">C15</f>
        <v>5400</v>
      </c>
      <c r="D32" s="196">
        <f t="shared" si="21"/>
        <v>5400</v>
      </c>
    </row>
    <row r="33" spans="1:4" s="155" customFormat="1" hidden="1" x14ac:dyDescent="0.2">
      <c r="A33" s="202"/>
    </row>
    <row r="34" spans="1:4" ht="24" x14ac:dyDescent="0.2">
      <c r="A34" s="182" t="s">
        <v>192</v>
      </c>
    </row>
    <row r="35" spans="1:4" x14ac:dyDescent="0.2">
      <c r="A35" s="168" t="s">
        <v>195</v>
      </c>
    </row>
    <row r="36" spans="1:4" s="155" customFormat="1" ht="21.75" customHeight="1" x14ac:dyDescent="0.2">
      <c r="A36" s="89" t="s">
        <v>62</v>
      </c>
      <c r="B36" s="116" t="e">
        <f t="shared" ref="B36" si="22">B3</f>
        <v>#REF!</v>
      </c>
      <c r="C36" s="116" t="e">
        <f t="shared" ref="C36:D36" si="23">C3</f>
        <v>#REF!</v>
      </c>
      <c r="D36" s="116" t="e">
        <f t="shared" si="23"/>
        <v>#REF!</v>
      </c>
    </row>
    <row r="37" spans="1:4" s="155" customFormat="1" ht="21.75" customHeight="1" x14ac:dyDescent="0.2">
      <c r="A37" s="89"/>
      <c r="B37" s="116" t="e">
        <f t="shared" ref="B37" si="24">B4</f>
        <v>#REF!</v>
      </c>
      <c r="C37" s="116" t="e">
        <f t="shared" ref="C37:D37" si="25">C4</f>
        <v>#REF!</v>
      </c>
      <c r="D37" s="116" t="e">
        <f t="shared" si="25"/>
        <v>#REF!</v>
      </c>
    </row>
    <row r="38" spans="1:4" s="155" customFormat="1" x14ac:dyDescent="0.2">
      <c r="A38" s="146" t="s">
        <v>63</v>
      </c>
      <c r="B38" s="167"/>
      <c r="C38" s="167"/>
      <c r="D38" s="167"/>
    </row>
    <row r="39" spans="1:4" s="155" customFormat="1" x14ac:dyDescent="0.2">
      <c r="A39" s="146">
        <v>1</v>
      </c>
      <c r="B39" s="57" t="e">
        <f t="shared" ref="B39" si="26">B22+B31</f>
        <v>#REF!</v>
      </c>
      <c r="C39" s="57" t="e">
        <f t="shared" ref="C39:D39" si="27">C22+C31</f>
        <v>#REF!</v>
      </c>
      <c r="D39" s="57" t="e">
        <f t="shared" si="27"/>
        <v>#REF!</v>
      </c>
    </row>
    <row r="40" spans="1:4" s="155" customFormat="1" x14ac:dyDescent="0.2">
      <c r="A40" s="146">
        <v>2</v>
      </c>
      <c r="B40" s="57" t="e">
        <f t="shared" ref="B40" si="28">B23+B32</f>
        <v>#REF!</v>
      </c>
      <c r="C40" s="57" t="e">
        <f t="shared" ref="C40:D40" si="29">C23+C32</f>
        <v>#REF!</v>
      </c>
      <c r="D40" s="57" t="e">
        <f t="shared" si="29"/>
        <v>#REF!</v>
      </c>
    </row>
    <row r="41" spans="1:4" s="155" customFormat="1" x14ac:dyDescent="0.2">
      <c r="A41" s="146" t="s">
        <v>175</v>
      </c>
      <c r="B41" s="57"/>
      <c r="C41" s="57"/>
      <c r="D41" s="57"/>
    </row>
    <row r="42" spans="1:4" s="155" customFormat="1" x14ac:dyDescent="0.2">
      <c r="A42" s="146">
        <v>1</v>
      </c>
      <c r="B42" s="57" t="e">
        <f t="shared" ref="B42" si="30">B25+B31</f>
        <v>#REF!</v>
      </c>
      <c r="C42" s="57" t="e">
        <f t="shared" ref="C42:D42" si="31">C25+C31</f>
        <v>#REF!</v>
      </c>
      <c r="D42" s="57" t="e">
        <f t="shared" si="31"/>
        <v>#REF!</v>
      </c>
    </row>
    <row r="43" spans="1:4" s="155" customFormat="1" x14ac:dyDescent="0.2">
      <c r="A43" s="146">
        <v>2</v>
      </c>
      <c r="B43" s="57" t="e">
        <f t="shared" ref="B43" si="32">B26+B32</f>
        <v>#REF!</v>
      </c>
      <c r="C43" s="57" t="e">
        <f t="shared" ref="C43:D43" si="33">C26+C32</f>
        <v>#REF!</v>
      </c>
      <c r="D43" s="57" t="e">
        <f t="shared" si="33"/>
        <v>#REF!</v>
      </c>
    </row>
    <row r="44" spans="1:4" s="155" customFormat="1" x14ac:dyDescent="0.2">
      <c r="A44" s="146" t="s">
        <v>176</v>
      </c>
      <c r="B44" s="57"/>
      <c r="C44" s="57"/>
      <c r="D44" s="57"/>
    </row>
    <row r="45" spans="1:4" s="155" customFormat="1" x14ac:dyDescent="0.2">
      <c r="A45" s="146">
        <v>1</v>
      </c>
      <c r="B45" s="57" t="e">
        <f t="shared" ref="B45" si="34">B28+B31</f>
        <v>#REF!</v>
      </c>
      <c r="C45" s="57" t="e">
        <f t="shared" ref="C45:D45" si="35">C28+C31</f>
        <v>#REF!</v>
      </c>
      <c r="D45" s="57" t="e">
        <f t="shared" si="35"/>
        <v>#REF!</v>
      </c>
    </row>
    <row r="46" spans="1:4" s="155" customFormat="1" x14ac:dyDescent="0.2">
      <c r="A46" s="146">
        <v>2</v>
      </c>
      <c r="B46" s="57" t="e">
        <f t="shared" ref="B46" si="36">B29+B32</f>
        <v>#REF!</v>
      </c>
      <c r="C46" s="57" t="e">
        <f t="shared" ref="C46:D46" si="37">C29+C32</f>
        <v>#REF!</v>
      </c>
      <c r="D46" s="57" t="e">
        <f t="shared" si="37"/>
        <v>#REF!</v>
      </c>
    </row>
    <row r="47" spans="1:4" x14ac:dyDescent="0.2">
      <c r="A47" s="90"/>
    </row>
    <row r="48" spans="1:4" x14ac:dyDescent="0.2">
      <c r="A48" s="288" t="s">
        <v>172</v>
      </c>
    </row>
    <row r="49" spans="1:6" x14ac:dyDescent="0.2">
      <c r="A49" s="288"/>
    </row>
    <row r="50" spans="1:6" x14ac:dyDescent="0.2">
      <c r="A50" s="90"/>
    </row>
    <row r="51" spans="1:6" s="155" customFormat="1" ht="12.75" customHeight="1" x14ac:dyDescent="0.2">
      <c r="A51" s="305" t="s">
        <v>269</v>
      </c>
      <c r="B51" s="306"/>
      <c r="C51" s="306"/>
      <c r="D51" s="306"/>
      <c r="E51" s="306"/>
      <c r="F51" s="306"/>
    </row>
    <row r="52" spans="1:6" s="155" customFormat="1" ht="30.75" customHeight="1" x14ac:dyDescent="0.2">
      <c r="A52" s="305"/>
      <c r="B52" s="306"/>
      <c r="C52" s="306"/>
      <c r="D52" s="306"/>
      <c r="E52" s="306"/>
      <c r="F52" s="306"/>
    </row>
    <row r="53" spans="1:6" s="155" customFormat="1" ht="12.75" customHeight="1" x14ac:dyDescent="0.2">
      <c r="A53" s="305"/>
      <c r="B53" s="306"/>
      <c r="C53" s="306"/>
      <c r="D53" s="306"/>
      <c r="E53" s="306"/>
      <c r="F53" s="306"/>
    </row>
    <row r="54" spans="1:6" s="155" customFormat="1" ht="12.75" customHeight="1" x14ac:dyDescent="0.2">
      <c r="A54" s="305"/>
      <c r="B54" s="306"/>
      <c r="C54" s="306"/>
      <c r="D54" s="306"/>
      <c r="E54" s="306"/>
      <c r="F54" s="306"/>
    </row>
    <row r="55" spans="1:6" s="155" customFormat="1" ht="12.75" customHeight="1" x14ac:dyDescent="0.2">
      <c r="A55" s="305"/>
      <c r="B55" s="306"/>
      <c r="C55" s="306"/>
      <c r="D55" s="306"/>
      <c r="E55" s="306"/>
      <c r="F55" s="306"/>
    </row>
    <row r="56" spans="1:6" s="155" customFormat="1" ht="12.75" customHeight="1" x14ac:dyDescent="0.2">
      <c r="A56" s="305"/>
      <c r="B56" s="306"/>
      <c r="C56" s="306"/>
      <c r="D56" s="306"/>
      <c r="E56" s="306"/>
      <c r="F56" s="306"/>
    </row>
    <row r="57" spans="1:6" s="155" customFormat="1" ht="12.75" customHeight="1" x14ac:dyDescent="0.2"/>
    <row r="58" spans="1:6" x14ac:dyDescent="0.2">
      <c r="A58" s="199" t="s">
        <v>83</v>
      </c>
    </row>
    <row r="59" spans="1:6" ht="34.5" customHeight="1" x14ac:dyDescent="0.2">
      <c r="A59" s="192" t="s">
        <v>271</v>
      </c>
    </row>
    <row r="60" spans="1:6" ht="34.5" customHeight="1" x14ac:dyDescent="0.2">
      <c r="A60" s="226" t="s">
        <v>287</v>
      </c>
    </row>
    <row r="61" spans="1:6" x14ac:dyDescent="0.2">
      <c r="A61" s="33"/>
    </row>
    <row r="62" spans="1:6" x14ac:dyDescent="0.2">
      <c r="A62" s="178" t="s">
        <v>74</v>
      </c>
    </row>
    <row r="63" spans="1:6" x14ac:dyDescent="0.2">
      <c r="A63" s="183" t="s">
        <v>75</v>
      </c>
    </row>
    <row r="64" spans="1:6" ht="24" x14ac:dyDescent="0.2">
      <c r="A64" s="180" t="s">
        <v>76</v>
      </c>
    </row>
    <row r="65" spans="1:1" ht="24" x14ac:dyDescent="0.2">
      <c r="A65" s="180" t="s">
        <v>89</v>
      </c>
    </row>
    <row r="66" spans="1:1" x14ac:dyDescent="0.2">
      <c r="A66" s="180" t="s">
        <v>78</v>
      </c>
    </row>
    <row r="67" spans="1:1" ht="24" x14ac:dyDescent="0.2">
      <c r="A67" s="180" t="s">
        <v>79</v>
      </c>
    </row>
    <row r="68" spans="1:1" ht="24" x14ac:dyDescent="0.2">
      <c r="A68" s="180" t="s">
        <v>187</v>
      </c>
    </row>
    <row r="69" spans="1:1" x14ac:dyDescent="0.2">
      <c r="A69" s="180"/>
    </row>
    <row r="70" spans="1:1" ht="24" x14ac:dyDescent="0.2">
      <c r="A70" s="200" t="s">
        <v>93</v>
      </c>
    </row>
    <row r="71" spans="1:1" ht="9.75" customHeight="1" x14ac:dyDescent="0.2">
      <c r="A71" s="200"/>
    </row>
    <row r="72" spans="1:1" ht="196.5" customHeight="1" x14ac:dyDescent="0.2">
      <c r="A72" s="201" t="s">
        <v>270</v>
      </c>
    </row>
    <row r="73" spans="1:1" ht="12.75" customHeight="1" x14ac:dyDescent="0.2">
      <c r="A73" s="201"/>
    </row>
    <row r="74" spans="1:1" ht="24" x14ac:dyDescent="0.2">
      <c r="A74" s="199" t="s">
        <v>95</v>
      </c>
    </row>
    <row r="75" spans="1:1" ht="36.75" hidden="1" customHeight="1" x14ac:dyDescent="0.2">
      <c r="A75" s="238" t="s">
        <v>276</v>
      </c>
    </row>
    <row r="76" spans="1:1" s="155" customFormat="1" ht="34.5" customHeight="1" x14ac:dyDescent="0.2">
      <c r="A76" s="217" t="s">
        <v>272</v>
      </c>
    </row>
    <row r="77" spans="1:1" ht="36" x14ac:dyDescent="0.2">
      <c r="A77" s="217" t="s">
        <v>273</v>
      </c>
    </row>
    <row r="78" spans="1:1" x14ac:dyDescent="0.2">
      <c r="A78" s="31"/>
    </row>
    <row r="79" spans="1:1" x14ac:dyDescent="0.2">
      <c r="A79" s="175" t="s">
        <v>81</v>
      </c>
    </row>
    <row r="80" spans="1:1" ht="108" customHeight="1" x14ac:dyDescent="0.2">
      <c r="A80" s="239" t="s">
        <v>290</v>
      </c>
    </row>
    <row r="81" spans="1:1" x14ac:dyDescent="0.2">
      <c r="A81" s="169"/>
    </row>
    <row r="82" spans="1:1" x14ac:dyDescent="0.2">
      <c r="A82" s="138"/>
    </row>
    <row r="83" spans="1:1" x14ac:dyDescent="0.2">
      <c r="A83" s="138"/>
    </row>
    <row r="84" spans="1:1" x14ac:dyDescent="0.2">
      <c r="A84" s="138"/>
    </row>
    <row r="85" spans="1:1" x14ac:dyDescent="0.2">
      <c r="A85" s="138"/>
    </row>
    <row r="86" spans="1:1" x14ac:dyDescent="0.2">
      <c r="A86" s="138"/>
    </row>
    <row r="87" spans="1:1" x14ac:dyDescent="0.2">
      <c r="A87" s="138"/>
    </row>
    <row r="88" spans="1:1" x14ac:dyDescent="0.2">
      <c r="A88" s="138"/>
    </row>
    <row r="89" spans="1:1" x14ac:dyDescent="0.2">
      <c r="A89" s="138"/>
    </row>
    <row r="90" spans="1:1" x14ac:dyDescent="0.2">
      <c r="A90" s="138"/>
    </row>
    <row r="91" spans="1:1" x14ac:dyDescent="0.2">
      <c r="A91" s="138"/>
    </row>
    <row r="92" spans="1:1" x14ac:dyDescent="0.2">
      <c r="A92" s="138"/>
    </row>
    <row r="93" spans="1:1" x14ac:dyDescent="0.2">
      <c r="A93" s="138"/>
    </row>
    <row r="94" spans="1:1" x14ac:dyDescent="0.2">
      <c r="A94" s="138"/>
    </row>
    <row r="95" spans="1:1" x14ac:dyDescent="0.2">
      <c r="A95" s="138"/>
    </row>
    <row r="96" spans="1:1" x14ac:dyDescent="0.2">
      <c r="A96" s="138"/>
    </row>
    <row r="97" spans="1:1" x14ac:dyDescent="0.2">
      <c r="A97" s="138"/>
    </row>
    <row r="98" spans="1:1" x14ac:dyDescent="0.2">
      <c r="A98" s="138"/>
    </row>
    <row r="99" spans="1:1" x14ac:dyDescent="0.2">
      <c r="A99" s="138"/>
    </row>
    <row r="100" spans="1:1" x14ac:dyDescent="0.2">
      <c r="A100" s="138"/>
    </row>
    <row r="101" spans="1:1" x14ac:dyDescent="0.2">
      <c r="A101" s="138"/>
    </row>
    <row r="102" spans="1:1" x14ac:dyDescent="0.2">
      <c r="A102" s="138"/>
    </row>
    <row r="103" spans="1:1" x14ac:dyDescent="0.2">
      <c r="A103" s="138"/>
    </row>
    <row r="104" spans="1:1" x14ac:dyDescent="0.2">
      <c r="A104" s="138"/>
    </row>
    <row r="105" spans="1:1" x14ac:dyDescent="0.2">
      <c r="A105" s="138"/>
    </row>
    <row r="106" spans="1:1" x14ac:dyDescent="0.2">
      <c r="A106" s="138"/>
    </row>
    <row r="107" spans="1:1" x14ac:dyDescent="0.2">
      <c r="A107" s="138"/>
    </row>
    <row r="108" spans="1:1" x14ac:dyDescent="0.2">
      <c r="A108" s="138"/>
    </row>
    <row r="109" spans="1:1" x14ac:dyDescent="0.2">
      <c r="A109" s="138"/>
    </row>
    <row r="110" spans="1:1" x14ac:dyDescent="0.2">
      <c r="A110" s="138"/>
    </row>
    <row r="111" spans="1:1" x14ac:dyDescent="0.2">
      <c r="A111" s="138"/>
    </row>
    <row r="112" spans="1:1" x14ac:dyDescent="0.2">
      <c r="A112" s="138"/>
    </row>
    <row r="113" spans="1:1" x14ac:dyDescent="0.2">
      <c r="A113" s="138"/>
    </row>
    <row r="114" spans="1:1" x14ac:dyDescent="0.2">
      <c r="A114" s="138"/>
    </row>
    <row r="115" spans="1:1" x14ac:dyDescent="0.2">
      <c r="A115" s="138"/>
    </row>
    <row r="116" spans="1:1" x14ac:dyDescent="0.2">
      <c r="A116" s="138"/>
    </row>
    <row r="117" spans="1:1" x14ac:dyDescent="0.2">
      <c r="A117" s="138"/>
    </row>
    <row r="118" spans="1:1" x14ac:dyDescent="0.2">
      <c r="A118" s="138"/>
    </row>
    <row r="119" spans="1:1" x14ac:dyDescent="0.2">
      <c r="A119" s="138"/>
    </row>
    <row r="120" spans="1:1" x14ac:dyDescent="0.2">
      <c r="A120" s="138"/>
    </row>
    <row r="121" spans="1:1" x14ac:dyDescent="0.2">
      <c r="A121" s="138"/>
    </row>
    <row r="122" spans="1:1" x14ac:dyDescent="0.2">
      <c r="A122" s="138"/>
    </row>
    <row r="123" spans="1:1" x14ac:dyDescent="0.2">
      <c r="A123" s="138"/>
    </row>
    <row r="124" spans="1:1" x14ac:dyDescent="0.2">
      <c r="A124" s="138"/>
    </row>
    <row r="125" spans="1:1" x14ac:dyDescent="0.2">
      <c r="A125" s="138"/>
    </row>
    <row r="126" spans="1:1" x14ac:dyDescent="0.2">
      <c r="A126" s="138"/>
    </row>
    <row r="127" spans="1:1" x14ac:dyDescent="0.2">
      <c r="A127" s="138"/>
    </row>
    <row r="128" spans="1:1" x14ac:dyDescent="0.2">
      <c r="A128" s="138"/>
    </row>
    <row r="129" spans="1:1" x14ac:dyDescent="0.2">
      <c r="A129" s="138"/>
    </row>
    <row r="130" spans="1:1" x14ac:dyDescent="0.2">
      <c r="A130" s="138"/>
    </row>
    <row r="131" spans="1:1" x14ac:dyDescent="0.2">
      <c r="A131" s="138"/>
    </row>
    <row r="132" spans="1:1" x14ac:dyDescent="0.2">
      <c r="A132" s="138"/>
    </row>
    <row r="133" spans="1:1" x14ac:dyDescent="0.2">
      <c r="A133" s="138"/>
    </row>
    <row r="134" spans="1:1" x14ac:dyDescent="0.2">
      <c r="A134" s="138"/>
    </row>
    <row r="135" spans="1:1" x14ac:dyDescent="0.2">
      <c r="A135" s="138"/>
    </row>
    <row r="136" spans="1:1" x14ac:dyDescent="0.2">
      <c r="A136" s="138"/>
    </row>
    <row r="137" spans="1:1" x14ac:dyDescent="0.2">
      <c r="A137" s="138"/>
    </row>
    <row r="138" spans="1:1" x14ac:dyDescent="0.2">
      <c r="A138" s="138"/>
    </row>
    <row r="139" spans="1:1" x14ac:dyDescent="0.2">
      <c r="A139" s="138"/>
    </row>
    <row r="140" spans="1:1" x14ac:dyDescent="0.2">
      <c r="A140" s="138"/>
    </row>
    <row r="141" spans="1:1" x14ac:dyDescent="0.2">
      <c r="A141" s="138"/>
    </row>
    <row r="142" spans="1:1" x14ac:dyDescent="0.2">
      <c r="A142" s="138"/>
    </row>
    <row r="143" spans="1:1" x14ac:dyDescent="0.2">
      <c r="A143" s="138"/>
    </row>
    <row r="144" spans="1:1" x14ac:dyDescent="0.2">
      <c r="A144" s="138"/>
    </row>
    <row r="145" spans="1:1" x14ac:dyDescent="0.2">
      <c r="A145" s="138"/>
    </row>
    <row r="146" spans="1:1" x14ac:dyDescent="0.2">
      <c r="A146" s="138"/>
    </row>
    <row r="147" spans="1:1" x14ac:dyDescent="0.2">
      <c r="A147" s="138"/>
    </row>
    <row r="148" spans="1:1" x14ac:dyDescent="0.2">
      <c r="A148" s="138"/>
    </row>
    <row r="149" spans="1:1" x14ac:dyDescent="0.2">
      <c r="A149" s="138"/>
    </row>
    <row r="150" spans="1:1" x14ac:dyDescent="0.2">
      <c r="A150" s="138"/>
    </row>
    <row r="151" spans="1:1" x14ac:dyDescent="0.2">
      <c r="A151" s="138"/>
    </row>
    <row r="152" spans="1:1" x14ac:dyDescent="0.2">
      <c r="A152" s="138"/>
    </row>
    <row r="153" spans="1:1" x14ac:dyDescent="0.2">
      <c r="A153" s="138"/>
    </row>
    <row r="154" spans="1:1" x14ac:dyDescent="0.2">
      <c r="A154" s="138"/>
    </row>
    <row r="155" spans="1:1" x14ac:dyDescent="0.2">
      <c r="A155" s="138"/>
    </row>
    <row r="156" spans="1:1" x14ac:dyDescent="0.2">
      <c r="A156" s="138"/>
    </row>
    <row r="157" spans="1:1" x14ac:dyDescent="0.2">
      <c r="A157" s="138"/>
    </row>
    <row r="158" spans="1:1" x14ac:dyDescent="0.2">
      <c r="A158" s="138"/>
    </row>
    <row r="159" spans="1:1" x14ac:dyDescent="0.2">
      <c r="A159" s="138"/>
    </row>
    <row r="160" spans="1:1" x14ac:dyDescent="0.2">
      <c r="A160" s="138"/>
    </row>
    <row r="161" spans="1:1" x14ac:dyDescent="0.2">
      <c r="A161" s="138"/>
    </row>
    <row r="162" spans="1:1" x14ac:dyDescent="0.2">
      <c r="A162" s="138"/>
    </row>
    <row r="163" spans="1:1" x14ac:dyDescent="0.2">
      <c r="A163" s="138"/>
    </row>
    <row r="164" spans="1:1" x14ac:dyDescent="0.2">
      <c r="A164" s="138"/>
    </row>
    <row r="165" spans="1:1" x14ac:dyDescent="0.2">
      <c r="A165" s="138"/>
    </row>
    <row r="166" spans="1:1" x14ac:dyDescent="0.2">
      <c r="A166" s="138"/>
    </row>
    <row r="167" spans="1:1" x14ac:dyDescent="0.2">
      <c r="A167" s="138"/>
    </row>
    <row r="168" spans="1:1" x14ac:dyDescent="0.2">
      <c r="A168" s="138"/>
    </row>
    <row r="169" spans="1:1" x14ac:dyDescent="0.2">
      <c r="A169" s="138"/>
    </row>
    <row r="170" spans="1:1" x14ac:dyDescent="0.2">
      <c r="A170" s="138"/>
    </row>
    <row r="171" spans="1:1" x14ac:dyDescent="0.2">
      <c r="A171" s="138"/>
    </row>
    <row r="172" spans="1:1" x14ac:dyDescent="0.2">
      <c r="A172" s="138"/>
    </row>
    <row r="173" spans="1:1" x14ac:dyDescent="0.2">
      <c r="A173" s="138"/>
    </row>
    <row r="174" spans="1:1" x14ac:dyDescent="0.2">
      <c r="A174" s="138"/>
    </row>
    <row r="175" spans="1:1" x14ac:dyDescent="0.2">
      <c r="A175" s="138"/>
    </row>
    <row r="176" spans="1:1" x14ac:dyDescent="0.2">
      <c r="A176" s="138"/>
    </row>
    <row r="177" spans="1:1" x14ac:dyDescent="0.2">
      <c r="A177" s="138"/>
    </row>
    <row r="178" spans="1:1" x14ac:dyDescent="0.2">
      <c r="A178" s="138"/>
    </row>
  </sheetData>
  <mergeCells count="2">
    <mergeCell ref="A48:A49"/>
    <mergeCell ref="A51:F56"/>
  </mergeCells>
  <pageMargins left="0.7" right="0.7" top="0.75" bottom="0.75" header="0.3" footer="0.3"/>
  <pageSetup paperSize="9" orientation="portrait" horizontalDpi="4294967295" verticalDpi="4294967295"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353"/>
  <sheetViews>
    <sheetView workbookViewId="0">
      <pane xSplit="1" topLeftCell="B1" activePane="topRight" state="frozen"/>
      <selection activeCell="A10" sqref="A10"/>
      <selection pane="topRight" activeCell="C6" sqref="C6"/>
    </sheetView>
  </sheetViews>
  <sheetFormatPr defaultColWidth="10" defaultRowHeight="12.75" x14ac:dyDescent="0.2"/>
  <cols>
    <col min="1" max="1" width="46.5703125" style="32" customWidth="1"/>
    <col min="2" max="16384" width="10" style="31"/>
  </cols>
  <sheetData>
    <row r="1" spans="1:15" x14ac:dyDescent="0.2">
      <c r="A1" s="63" t="s">
        <v>61</v>
      </c>
    </row>
    <row r="2" spans="1:15" ht="21.75" customHeight="1" x14ac:dyDescent="0.2">
      <c r="A2" s="182" t="s">
        <v>321</v>
      </c>
    </row>
    <row r="3" spans="1:15" x14ac:dyDescent="0.2">
      <c r="A3" s="168" t="s">
        <v>296</v>
      </c>
    </row>
    <row r="4" spans="1:15" ht="21.75" customHeight="1" x14ac:dyDescent="0.2">
      <c r="A4" s="214" t="s">
        <v>62</v>
      </c>
      <c r="B4" s="116">
        <f>'BAR BB| Open rates'!B3</f>
        <v>45408</v>
      </c>
      <c r="C4" s="116">
        <f>'BAR BB| Open rates'!C3</f>
        <v>45409</v>
      </c>
      <c r="D4" s="116">
        <f>'BAR BB| Open rates'!D3</f>
        <v>45410</v>
      </c>
      <c r="E4" s="116">
        <f>'BAR BB| Open rates'!E3</f>
        <v>45411</v>
      </c>
      <c r="F4" s="116">
        <f>'BAR BB| Open rates'!F3</f>
        <v>45413</v>
      </c>
      <c r="G4" s="116">
        <f>'BAR BB| Open rates'!G3</f>
        <v>45415</v>
      </c>
      <c r="H4" s="116">
        <f>'BAR BB| Open rates'!H3</f>
        <v>45417</v>
      </c>
      <c r="I4" s="116">
        <f>'BAR BB| Open rates'!I3</f>
        <v>45420</v>
      </c>
      <c r="J4" s="116">
        <f>'BAR BB| Open rates'!J3</f>
        <v>45424</v>
      </c>
      <c r="K4" s="116">
        <f>'BAR BB| Open rates'!K3</f>
        <v>45429</v>
      </c>
      <c r="L4" s="116">
        <f>'BAR BB| Open rates'!L3</f>
        <v>45431</v>
      </c>
      <c r="M4" s="116">
        <f>'BAR BB| Open rates'!M3</f>
        <v>45436</v>
      </c>
      <c r="N4" s="116">
        <f>'BAR BB| Open rates'!N3</f>
        <v>45438</v>
      </c>
      <c r="O4" s="116">
        <f>'BAR BB| Open rates'!O3</f>
        <v>45443</v>
      </c>
    </row>
    <row r="5" spans="1:15" ht="21.75" customHeight="1" x14ac:dyDescent="0.2">
      <c r="A5" s="215"/>
      <c r="B5" s="116">
        <f>'BAR BB| Open rates'!B4</f>
        <v>45408</v>
      </c>
      <c r="C5" s="116">
        <f>'BAR BB| Open rates'!C4</f>
        <v>45409</v>
      </c>
      <c r="D5" s="116">
        <f>'BAR BB| Open rates'!D4</f>
        <v>45410</v>
      </c>
      <c r="E5" s="116">
        <f>'BAR BB| Open rates'!E4</f>
        <v>45412</v>
      </c>
      <c r="F5" s="116">
        <f>'BAR BB| Open rates'!F4</f>
        <v>45414</v>
      </c>
      <c r="G5" s="116">
        <f>'BAR BB| Open rates'!G4</f>
        <v>45416</v>
      </c>
      <c r="H5" s="116">
        <f>'BAR BB| Open rates'!H4</f>
        <v>45419</v>
      </c>
      <c r="I5" s="116">
        <f>'BAR BB| Open rates'!I4</f>
        <v>45423</v>
      </c>
      <c r="J5" s="116">
        <f>'BAR BB| Open rates'!J4</f>
        <v>45428</v>
      </c>
      <c r="K5" s="116">
        <f>'BAR BB| Open rates'!K4</f>
        <v>45430</v>
      </c>
      <c r="L5" s="116">
        <f>'BAR BB| Open rates'!L4</f>
        <v>45435</v>
      </c>
      <c r="M5" s="116">
        <f>'BAR BB| Open rates'!M4</f>
        <v>45437</v>
      </c>
      <c r="N5" s="116">
        <f>'BAR BB| Open rates'!N4</f>
        <v>45442</v>
      </c>
      <c r="O5" s="116">
        <f>'BAR BB| Open rates'!O4</f>
        <v>45443</v>
      </c>
    </row>
    <row r="6" spans="1:15" x14ac:dyDescent="0.2">
      <c r="A6" s="164" t="s">
        <v>63</v>
      </c>
    </row>
    <row r="7" spans="1:15" x14ac:dyDescent="0.2">
      <c r="A7" s="164">
        <v>1</v>
      </c>
      <c r="B7" s="57">
        <f>'BAR BB| Open rates'!B6*0.9*0.87</f>
        <v>23411.7</v>
      </c>
      <c r="C7" s="57">
        <f>'BAR BB| Open rates'!C6*0.9*0.87</f>
        <v>24977.7</v>
      </c>
      <c r="D7" s="57">
        <f>'BAR BB| Open rates'!D6*0.9*0.87</f>
        <v>23411.7</v>
      </c>
      <c r="E7" s="57">
        <f>'BAR BB| Open rates'!E6*0.9*0.87</f>
        <v>20279.7</v>
      </c>
      <c r="F7" s="57">
        <f>'BAR BB| Open rates'!F6*0.9*0.87</f>
        <v>16286.4</v>
      </c>
      <c r="G7" s="57">
        <f>'BAR BB| Open rates'!G6*0.9*0.87</f>
        <v>20279.7</v>
      </c>
      <c r="H7" s="57">
        <f>'BAR BB| Open rates'!H6*0.9*0.87</f>
        <v>16286.4</v>
      </c>
      <c r="I7" s="57">
        <f>'BAR BB| Open rates'!I6*0.9*0.87</f>
        <v>20279.7</v>
      </c>
      <c r="J7" s="57">
        <f>'BAR BB| Open rates'!J6*0.9*0.87</f>
        <v>12997.8</v>
      </c>
      <c r="K7" s="57">
        <f>'BAR BB| Open rates'!K6*0.9*0.87</f>
        <v>12997.8</v>
      </c>
      <c r="L7" s="57">
        <f>'BAR BB| Open rates'!L6*0.9*0.87</f>
        <v>11196.9</v>
      </c>
      <c r="M7" s="57">
        <f>'BAR BB| Open rates'!M6*0.9*0.87</f>
        <v>12997.8</v>
      </c>
      <c r="N7" s="57">
        <f>'BAR BB| Open rates'!N6*0.9*0.87</f>
        <v>12997.8</v>
      </c>
      <c r="O7" s="57">
        <f>'BAR BB| Open rates'!O6*0.9*0.87</f>
        <v>12997.8</v>
      </c>
    </row>
    <row r="8" spans="1:15" x14ac:dyDescent="0.2">
      <c r="A8" s="164">
        <v>2</v>
      </c>
      <c r="B8" s="57">
        <f>'BAR BB| Open rates'!B7*0.9*0.87</f>
        <v>24977.7</v>
      </c>
      <c r="C8" s="57">
        <f>'BAR BB| Open rates'!C7*0.9*0.87</f>
        <v>26543.7</v>
      </c>
      <c r="D8" s="57">
        <f>'BAR BB| Open rates'!D7*0.9*0.87</f>
        <v>24977.7</v>
      </c>
      <c r="E8" s="57">
        <f>'BAR BB| Open rates'!E7*0.9*0.87</f>
        <v>21845.7</v>
      </c>
      <c r="F8" s="57">
        <f>'BAR BB| Open rates'!F7*0.9*0.87</f>
        <v>17852.400000000001</v>
      </c>
      <c r="G8" s="57">
        <f>'BAR BB| Open rates'!G7*0.9*0.87</f>
        <v>21845.7</v>
      </c>
      <c r="H8" s="57">
        <f>'BAR BB| Open rates'!H7*0.9*0.87</f>
        <v>17852.400000000001</v>
      </c>
      <c r="I8" s="57">
        <f>'BAR BB| Open rates'!I7*0.9*0.87</f>
        <v>21845.7</v>
      </c>
      <c r="J8" s="57">
        <f>'BAR BB| Open rates'!J7*0.9*0.87</f>
        <v>14563.8</v>
      </c>
      <c r="K8" s="57">
        <f>'BAR BB| Open rates'!K7*0.9*0.87</f>
        <v>14563.8</v>
      </c>
      <c r="L8" s="57">
        <f>'BAR BB| Open rates'!L7*0.9*0.87</f>
        <v>12762.9</v>
      </c>
      <c r="M8" s="57">
        <f>'BAR BB| Open rates'!M7*0.9*0.87</f>
        <v>14563.8</v>
      </c>
      <c r="N8" s="57">
        <f>'BAR BB| Open rates'!N7*0.9*0.87</f>
        <v>14563.8</v>
      </c>
      <c r="O8" s="57">
        <f>'BAR BB| Open rates'!O7*0.9*0.87</f>
        <v>14563.8</v>
      </c>
    </row>
    <row r="9" spans="1:15" x14ac:dyDescent="0.2">
      <c r="A9" s="164" t="s">
        <v>175</v>
      </c>
      <c r="B9" s="57"/>
      <c r="C9" s="57"/>
      <c r="D9" s="57"/>
      <c r="E9" s="57"/>
      <c r="F9" s="57"/>
      <c r="G9" s="57"/>
      <c r="H9" s="57"/>
      <c r="I9" s="57"/>
      <c r="J9" s="57"/>
      <c r="K9" s="57"/>
      <c r="L9" s="57"/>
      <c r="M9" s="57"/>
      <c r="N9" s="57"/>
      <c r="O9" s="57"/>
    </row>
    <row r="10" spans="1:15" x14ac:dyDescent="0.2">
      <c r="A10" s="164">
        <v>1</v>
      </c>
      <c r="B10" s="57">
        <f>'BAR BB| Open rates'!B9*0.9*0.87</f>
        <v>25760.7</v>
      </c>
      <c r="C10" s="57">
        <f>'BAR BB| Open rates'!C9*0.9*0.87</f>
        <v>27326.7</v>
      </c>
      <c r="D10" s="57">
        <f>'BAR BB| Open rates'!D9*0.9*0.87</f>
        <v>25760.7</v>
      </c>
      <c r="E10" s="57">
        <f>'BAR BB| Open rates'!E9*0.9*0.87</f>
        <v>22628.7</v>
      </c>
      <c r="F10" s="57">
        <f>'BAR BB| Open rates'!F9*0.9*0.87</f>
        <v>18635.400000000001</v>
      </c>
      <c r="G10" s="57">
        <f>'BAR BB| Open rates'!G9*0.9*0.87</f>
        <v>22628.7</v>
      </c>
      <c r="H10" s="57">
        <f>'BAR BB| Open rates'!H9*0.9*0.87</f>
        <v>18635.400000000001</v>
      </c>
      <c r="I10" s="57">
        <f>'BAR BB| Open rates'!I9*0.9*0.87</f>
        <v>22628.7</v>
      </c>
      <c r="J10" s="57">
        <f>'BAR BB| Open rates'!J9*0.9*0.87</f>
        <v>15346.8</v>
      </c>
      <c r="K10" s="57">
        <f>'BAR BB| Open rates'!K9*0.9*0.87</f>
        <v>15346.8</v>
      </c>
      <c r="L10" s="57">
        <f>'BAR BB| Open rates'!L9*0.9*0.87</f>
        <v>13545.9</v>
      </c>
      <c r="M10" s="57">
        <f>'BAR BB| Open rates'!M9*0.9*0.87</f>
        <v>15346.8</v>
      </c>
      <c r="N10" s="57">
        <f>'BAR BB| Open rates'!N9*0.9*0.87</f>
        <v>15346.8</v>
      </c>
      <c r="O10" s="57">
        <f>'BAR BB| Open rates'!O9*0.9*0.87</f>
        <v>15346.8</v>
      </c>
    </row>
    <row r="11" spans="1:15" x14ac:dyDescent="0.2">
      <c r="A11" s="164">
        <v>2</v>
      </c>
      <c r="B11" s="57">
        <f>'BAR BB| Open rates'!B10*0.9*0.87</f>
        <v>27326.7</v>
      </c>
      <c r="C11" s="57">
        <f>'BAR BB| Open rates'!C10*0.9*0.87</f>
        <v>28892.7</v>
      </c>
      <c r="D11" s="57">
        <f>'BAR BB| Open rates'!D10*0.9*0.87</f>
        <v>27326.7</v>
      </c>
      <c r="E11" s="57">
        <f>'BAR BB| Open rates'!E10*0.9*0.87</f>
        <v>24194.7</v>
      </c>
      <c r="F11" s="57">
        <f>'BAR BB| Open rates'!F10*0.9*0.87</f>
        <v>20201.400000000001</v>
      </c>
      <c r="G11" s="57">
        <f>'BAR BB| Open rates'!G10*0.9*0.87</f>
        <v>24194.7</v>
      </c>
      <c r="H11" s="57">
        <f>'BAR BB| Open rates'!H10*0.9*0.87</f>
        <v>20201.400000000001</v>
      </c>
      <c r="I11" s="57">
        <f>'BAR BB| Open rates'!I10*0.9*0.87</f>
        <v>24194.7</v>
      </c>
      <c r="J11" s="57">
        <f>'BAR BB| Open rates'!J10*0.9*0.87</f>
        <v>16912.8</v>
      </c>
      <c r="K11" s="57">
        <f>'BAR BB| Open rates'!K10*0.9*0.87</f>
        <v>16912.8</v>
      </c>
      <c r="L11" s="57">
        <f>'BAR BB| Open rates'!L10*0.9*0.87</f>
        <v>15111.9</v>
      </c>
      <c r="M11" s="57">
        <f>'BAR BB| Open rates'!M10*0.9*0.87</f>
        <v>16912.8</v>
      </c>
      <c r="N11" s="57">
        <f>'BAR BB| Open rates'!N10*0.9*0.87</f>
        <v>16912.8</v>
      </c>
      <c r="O11" s="57">
        <f>'BAR BB| Open rates'!O10*0.9*0.87</f>
        <v>16912.8</v>
      </c>
    </row>
    <row r="12" spans="1:15" x14ac:dyDescent="0.2">
      <c r="A12" s="164" t="s">
        <v>176</v>
      </c>
      <c r="B12" s="57"/>
      <c r="C12" s="57"/>
      <c r="D12" s="57"/>
      <c r="E12" s="57"/>
      <c r="F12" s="57"/>
      <c r="G12" s="57"/>
      <c r="H12" s="57"/>
      <c r="I12" s="57"/>
      <c r="J12" s="57"/>
      <c r="K12" s="57"/>
      <c r="L12" s="57"/>
      <c r="M12" s="57"/>
      <c r="N12" s="57"/>
      <c r="O12" s="57"/>
    </row>
    <row r="13" spans="1:15" x14ac:dyDescent="0.2">
      <c r="A13" s="164">
        <v>1</v>
      </c>
      <c r="B13" s="57">
        <f>'BAR BB| Open rates'!B12*0.9*0.87</f>
        <v>28814.400000000001</v>
      </c>
      <c r="C13" s="57">
        <f>'BAR BB| Open rates'!C12*0.9*0.87</f>
        <v>30380.400000000001</v>
      </c>
      <c r="D13" s="57">
        <f>'BAR BB| Open rates'!D12*0.9*0.87</f>
        <v>28814.400000000001</v>
      </c>
      <c r="E13" s="57">
        <f>'BAR BB| Open rates'!E12*0.9*0.87</f>
        <v>25682.400000000001</v>
      </c>
      <c r="F13" s="57">
        <f>'BAR BB| Open rates'!F12*0.9*0.87</f>
        <v>21689.1</v>
      </c>
      <c r="G13" s="57">
        <f>'BAR BB| Open rates'!G12*0.9*0.87</f>
        <v>25682.400000000001</v>
      </c>
      <c r="H13" s="57">
        <f>'BAR BB| Open rates'!H12*0.9*0.87</f>
        <v>21689.1</v>
      </c>
      <c r="I13" s="57">
        <f>'BAR BB| Open rates'!I12*0.9*0.87</f>
        <v>25682.400000000001</v>
      </c>
      <c r="J13" s="57">
        <f>'BAR BB| Open rates'!J12*0.9*0.87</f>
        <v>18400.5</v>
      </c>
      <c r="K13" s="57">
        <f>'BAR BB| Open rates'!K12*0.9*0.87</f>
        <v>18400.5</v>
      </c>
      <c r="L13" s="57">
        <f>'BAR BB| Open rates'!L12*0.9*0.87</f>
        <v>16599.599999999999</v>
      </c>
      <c r="M13" s="57">
        <f>'BAR BB| Open rates'!M12*0.9*0.87</f>
        <v>18400.5</v>
      </c>
      <c r="N13" s="57">
        <f>'BAR BB| Open rates'!N12*0.9*0.87</f>
        <v>18400.5</v>
      </c>
      <c r="O13" s="57">
        <f>'BAR BB| Open rates'!O12*0.9*0.87</f>
        <v>18400.5</v>
      </c>
    </row>
    <row r="14" spans="1:15" x14ac:dyDescent="0.2">
      <c r="A14" s="164">
        <v>2</v>
      </c>
      <c r="B14" s="57">
        <f>'BAR BB| Open rates'!B13*0.9*0.87</f>
        <v>30380.400000000001</v>
      </c>
      <c r="C14" s="57">
        <f>'BAR BB| Open rates'!C13*0.9*0.87</f>
        <v>31946.400000000001</v>
      </c>
      <c r="D14" s="57">
        <f>'BAR BB| Open rates'!D13*0.9*0.87</f>
        <v>30380.400000000001</v>
      </c>
      <c r="E14" s="57">
        <f>'BAR BB| Open rates'!E13*0.9*0.87</f>
        <v>27248.400000000001</v>
      </c>
      <c r="F14" s="57">
        <f>'BAR BB| Open rates'!F13*0.9*0.87</f>
        <v>23255.1</v>
      </c>
      <c r="G14" s="57">
        <f>'BAR BB| Open rates'!G13*0.9*0.87</f>
        <v>27248.400000000001</v>
      </c>
      <c r="H14" s="57">
        <f>'BAR BB| Open rates'!H13*0.9*0.87</f>
        <v>23255.1</v>
      </c>
      <c r="I14" s="57">
        <f>'BAR BB| Open rates'!I13*0.9*0.87</f>
        <v>27248.400000000001</v>
      </c>
      <c r="J14" s="57">
        <f>'BAR BB| Open rates'!J13*0.9*0.87</f>
        <v>19966.5</v>
      </c>
      <c r="K14" s="57">
        <f>'BAR BB| Open rates'!K13*0.9*0.87</f>
        <v>19966.5</v>
      </c>
      <c r="L14" s="57">
        <f>'BAR BB| Open rates'!L13*0.9*0.87</f>
        <v>18165.599999999999</v>
      </c>
      <c r="M14" s="57">
        <f>'BAR BB| Open rates'!M13*0.9*0.87</f>
        <v>19966.5</v>
      </c>
      <c r="N14" s="57">
        <f>'BAR BB| Open rates'!N13*0.9*0.87</f>
        <v>19966.5</v>
      </c>
      <c r="O14" s="57">
        <f>'BAR BB| Open rates'!O13*0.9*0.87</f>
        <v>19966.5</v>
      </c>
    </row>
    <row r="15" spans="1:15" x14ac:dyDescent="0.2">
      <c r="A15" s="90"/>
    </row>
    <row r="16" spans="1:15" x14ac:dyDescent="0.2">
      <c r="A16" s="288" t="s">
        <v>172</v>
      </c>
    </row>
    <row r="17" spans="1:9" x14ac:dyDescent="0.2">
      <c r="A17" s="288"/>
    </row>
    <row r="18" spans="1:9" x14ac:dyDescent="0.2">
      <c r="A18" s="90"/>
    </row>
    <row r="19" spans="1:9" s="155" customFormat="1" ht="12.75" customHeight="1" x14ac:dyDescent="0.2">
      <c r="A19" s="312" t="s">
        <v>297</v>
      </c>
      <c r="B19" s="304"/>
      <c r="C19" s="304"/>
      <c r="D19" s="304"/>
      <c r="E19" s="304"/>
      <c r="F19" s="304"/>
      <c r="G19" s="304"/>
      <c r="H19" s="304"/>
      <c r="I19" s="304"/>
    </row>
    <row r="20" spans="1:9" s="155" customFormat="1" ht="19.5" customHeight="1" x14ac:dyDescent="0.2">
      <c r="A20" s="312"/>
      <c r="B20" s="304"/>
      <c r="C20" s="304"/>
      <c r="D20" s="304"/>
      <c r="E20" s="304"/>
      <c r="F20" s="304"/>
      <c r="G20" s="304"/>
      <c r="H20" s="304"/>
      <c r="I20" s="304"/>
    </row>
    <row r="21" spans="1:9" s="155" customFormat="1" ht="18" customHeight="1" x14ac:dyDescent="0.2">
      <c r="A21" s="312"/>
      <c r="B21" s="304"/>
      <c r="C21" s="304"/>
      <c r="D21" s="304"/>
      <c r="E21" s="304"/>
      <c r="F21" s="304"/>
      <c r="G21" s="304"/>
      <c r="H21" s="304"/>
      <c r="I21" s="304"/>
    </row>
    <row r="22" spans="1:9" s="155" customFormat="1" ht="12.75" customHeight="1" x14ac:dyDescent="0.2">
      <c r="A22" s="312"/>
      <c r="B22" s="304"/>
      <c r="C22" s="304"/>
      <c r="D22" s="304"/>
      <c r="E22" s="304"/>
      <c r="F22" s="304"/>
      <c r="G22" s="304"/>
      <c r="H22" s="304"/>
      <c r="I22" s="304"/>
    </row>
    <row r="23" spans="1:9" ht="12.75" customHeight="1" x14ac:dyDescent="0.2">
      <c r="A23" s="31"/>
    </row>
    <row r="24" spans="1:9" x14ac:dyDescent="0.2">
      <c r="A24" s="182" t="s">
        <v>83</v>
      </c>
    </row>
    <row r="25" spans="1:9" ht="24" x14ac:dyDescent="0.2">
      <c r="A25" s="158" t="s">
        <v>298</v>
      </c>
    </row>
    <row r="26" spans="1:9" ht="24" x14ac:dyDescent="0.2">
      <c r="A26" s="158" t="s">
        <v>299</v>
      </c>
    </row>
    <row r="27" spans="1:9" x14ac:dyDescent="0.2">
      <c r="A27" s="33"/>
    </row>
    <row r="28" spans="1:9" x14ac:dyDescent="0.2">
      <c r="A28" s="178" t="s">
        <v>74</v>
      </c>
    </row>
    <row r="29" spans="1:9" ht="24" x14ac:dyDescent="0.2">
      <c r="A29" s="184" t="s">
        <v>207</v>
      </c>
    </row>
    <row r="30" spans="1:9" x14ac:dyDescent="0.2">
      <c r="A30" s="183" t="s">
        <v>75</v>
      </c>
    </row>
    <row r="31" spans="1:9" ht="24" x14ac:dyDescent="0.2">
      <c r="A31" s="180" t="s">
        <v>76</v>
      </c>
    </row>
    <row r="32" spans="1:9" ht="24" x14ac:dyDescent="0.2">
      <c r="A32" s="180" t="s">
        <v>89</v>
      </c>
    </row>
    <row r="33" spans="1:1" x14ac:dyDescent="0.2">
      <c r="A33" s="180" t="s">
        <v>78</v>
      </c>
    </row>
    <row r="34" spans="1:1" ht="24" x14ac:dyDescent="0.2">
      <c r="A34" s="180" t="s">
        <v>79</v>
      </c>
    </row>
    <row r="35" spans="1:1" ht="24" x14ac:dyDescent="0.2">
      <c r="A35" s="180" t="s">
        <v>187</v>
      </c>
    </row>
    <row r="36" spans="1:1" x14ac:dyDescent="0.2">
      <c r="A36" s="180" t="s">
        <v>105</v>
      </c>
    </row>
    <row r="37" spans="1:1" ht="24" x14ac:dyDescent="0.2">
      <c r="A37" s="180" t="s">
        <v>208</v>
      </c>
    </row>
    <row r="38" spans="1:1" ht="72" customHeight="1" x14ac:dyDescent="0.2">
      <c r="A38" s="216" t="s">
        <v>101</v>
      </c>
    </row>
    <row r="39" spans="1:1" ht="15.75" customHeight="1" x14ac:dyDescent="0.2">
      <c r="A39" s="242"/>
    </row>
    <row r="40" spans="1:1" ht="15.75" customHeight="1" x14ac:dyDescent="0.2">
      <c r="A40" s="309" t="s">
        <v>324</v>
      </c>
    </row>
    <row r="41" spans="1:1" ht="15" customHeight="1" x14ac:dyDescent="0.2">
      <c r="A41" s="310"/>
    </row>
    <row r="42" spans="1:1" ht="15" customHeight="1" x14ac:dyDescent="0.2">
      <c r="A42" s="311"/>
    </row>
    <row r="43" spans="1:1" x14ac:dyDescent="0.2">
      <c r="A43" s="69"/>
    </row>
    <row r="44" spans="1:1" ht="36" x14ac:dyDescent="0.2">
      <c r="A44" s="219" t="s">
        <v>209</v>
      </c>
    </row>
    <row r="45" spans="1:1" s="155" customFormat="1" ht="27.75" customHeight="1" x14ac:dyDescent="0.2">
      <c r="A45" s="217" t="s">
        <v>300</v>
      </c>
    </row>
    <row r="46" spans="1:1" x14ac:dyDescent="0.2">
      <c r="A46" s="6"/>
    </row>
    <row r="47" spans="1:1" x14ac:dyDescent="0.2">
      <c r="A47" s="175" t="s">
        <v>81</v>
      </c>
    </row>
    <row r="48" spans="1:1" ht="36" x14ac:dyDescent="0.2">
      <c r="A48" s="181" t="s">
        <v>102</v>
      </c>
    </row>
    <row r="49" spans="1:1" ht="36" x14ac:dyDescent="0.2">
      <c r="A49" s="181" t="s">
        <v>104</v>
      </c>
    </row>
    <row r="50" spans="1:1" x14ac:dyDescent="0.2">
      <c r="A50" s="169"/>
    </row>
    <row r="51" spans="1:1" ht="26.25" x14ac:dyDescent="0.2">
      <c r="A51" s="178" t="s">
        <v>322</v>
      </c>
    </row>
    <row r="52" spans="1:1" x14ac:dyDescent="0.2">
      <c r="A52" s="171"/>
    </row>
    <row r="53" spans="1:1" s="155" customFormat="1" ht="24" x14ac:dyDescent="0.2">
      <c r="A53" s="220" t="s">
        <v>301</v>
      </c>
    </row>
    <row r="54" spans="1:1" s="155" customFormat="1" x14ac:dyDescent="0.2">
      <c r="A54" s="218" t="s">
        <v>210</v>
      </c>
    </row>
    <row r="55" spans="1:1" s="155" customFormat="1" ht="12.75" customHeight="1" x14ac:dyDescent="0.2">
      <c r="A55" s="218"/>
    </row>
    <row r="56" spans="1:1" s="155" customFormat="1" ht="24" x14ac:dyDescent="0.2">
      <c r="A56" s="220" t="s">
        <v>302</v>
      </c>
    </row>
    <row r="57" spans="1:1" s="155" customFormat="1" x14ac:dyDescent="0.2">
      <c r="A57" s="221" t="s">
        <v>303</v>
      </c>
    </row>
    <row r="58" spans="1:1" s="155" customFormat="1" ht="13.5" customHeight="1" x14ac:dyDescent="0.2">
      <c r="A58" s="181"/>
    </row>
    <row r="59" spans="1:1" s="155" customFormat="1" ht="24" x14ac:dyDescent="0.2">
      <c r="A59" s="220" t="s">
        <v>304</v>
      </c>
    </row>
    <row r="60" spans="1:1" s="155" customFormat="1" x14ac:dyDescent="0.2">
      <c r="A60" s="221" t="s">
        <v>305</v>
      </c>
    </row>
    <row r="61" spans="1:1" s="155" customFormat="1" ht="12.75" customHeight="1" x14ac:dyDescent="0.2">
      <c r="A61" s="181"/>
    </row>
    <row r="62" spans="1:1" s="155" customFormat="1" x14ac:dyDescent="0.2">
      <c r="A62" s="220" t="s">
        <v>274</v>
      </c>
    </row>
    <row r="63" spans="1:1" s="155" customFormat="1" x14ac:dyDescent="0.2">
      <c r="A63" s="218" t="s">
        <v>214</v>
      </c>
    </row>
    <row r="64" spans="1:1" s="155" customFormat="1" x14ac:dyDescent="0.2">
      <c r="A64" s="231"/>
    </row>
    <row r="65" spans="1:1" s="155" customFormat="1" ht="23.25" customHeight="1" x14ac:dyDescent="0.2">
      <c r="A65" s="220" t="s">
        <v>306</v>
      </c>
    </row>
    <row r="66" spans="1:1" s="155" customFormat="1" x14ac:dyDescent="0.2">
      <c r="A66" s="221" t="s">
        <v>307</v>
      </c>
    </row>
    <row r="67" spans="1:1" s="155" customFormat="1" x14ac:dyDescent="0.2">
      <c r="A67" s="221"/>
    </row>
    <row r="68" spans="1:1" s="155" customFormat="1" x14ac:dyDescent="0.2">
      <c r="A68" s="220" t="s">
        <v>308</v>
      </c>
    </row>
    <row r="69" spans="1:1" s="155" customFormat="1" x14ac:dyDescent="0.2">
      <c r="A69" s="221" t="s">
        <v>309</v>
      </c>
    </row>
    <row r="70" spans="1:1" s="155" customFormat="1" x14ac:dyDescent="0.2">
      <c r="A70" s="218"/>
    </row>
    <row r="71" spans="1:1" ht="24" x14ac:dyDescent="0.2">
      <c r="A71" s="182" t="s">
        <v>323</v>
      </c>
    </row>
    <row r="72" spans="1:1" s="155" customFormat="1" ht="24" x14ac:dyDescent="0.2">
      <c r="A72" s="220" t="s">
        <v>310</v>
      </c>
    </row>
    <row r="73" spans="1:1" s="155" customFormat="1" x14ac:dyDescent="0.2">
      <c r="A73" s="218" t="s">
        <v>211</v>
      </c>
    </row>
    <row r="74" spans="1:1" s="155" customFormat="1" x14ac:dyDescent="0.2">
      <c r="A74" s="181"/>
    </row>
    <row r="75" spans="1:1" s="155" customFormat="1" ht="30" customHeight="1" x14ac:dyDescent="0.2">
      <c r="A75" s="220" t="s">
        <v>311</v>
      </c>
    </row>
    <row r="76" spans="1:1" s="155" customFormat="1" x14ac:dyDescent="0.2">
      <c r="A76" s="218" t="s">
        <v>312</v>
      </c>
    </row>
    <row r="77" spans="1:1" s="155" customFormat="1" x14ac:dyDescent="0.2">
      <c r="A77" s="181"/>
    </row>
    <row r="78" spans="1:1" s="155" customFormat="1" ht="24" x14ac:dyDescent="0.2">
      <c r="A78" s="220" t="s">
        <v>313</v>
      </c>
    </row>
    <row r="79" spans="1:1" s="155" customFormat="1" x14ac:dyDescent="0.2">
      <c r="A79" s="218" t="s">
        <v>314</v>
      </c>
    </row>
    <row r="80" spans="1:1" s="155" customFormat="1" x14ac:dyDescent="0.2">
      <c r="A80" s="181"/>
    </row>
    <row r="81" spans="1:1" s="155" customFormat="1" x14ac:dyDescent="0.2">
      <c r="A81" s="220" t="s">
        <v>275</v>
      </c>
    </row>
    <row r="82" spans="1:1" s="155" customFormat="1" x14ac:dyDescent="0.2">
      <c r="A82" s="218" t="s">
        <v>215</v>
      </c>
    </row>
    <row r="83" spans="1:1" s="155" customFormat="1" x14ac:dyDescent="0.2">
      <c r="A83" s="181"/>
    </row>
    <row r="84" spans="1:1" s="155" customFormat="1" ht="24" x14ac:dyDescent="0.2">
      <c r="A84" s="220" t="s">
        <v>315</v>
      </c>
    </row>
    <row r="85" spans="1:1" s="155" customFormat="1" x14ac:dyDescent="0.2">
      <c r="A85" s="218" t="s">
        <v>316</v>
      </c>
    </row>
    <row r="86" spans="1:1" x14ac:dyDescent="0.2">
      <c r="A86" s="171"/>
    </row>
    <row r="87" spans="1:1" x14ac:dyDescent="0.2">
      <c r="A87" s="220" t="s">
        <v>317</v>
      </c>
    </row>
    <row r="88" spans="1:1" x14ac:dyDescent="0.2">
      <c r="A88" s="218" t="s">
        <v>309</v>
      </c>
    </row>
    <row r="89" spans="1:1" x14ac:dyDescent="0.2">
      <c r="A89" s="138"/>
    </row>
    <row r="90" spans="1:1" x14ac:dyDescent="0.2">
      <c r="A90" s="138"/>
    </row>
    <row r="91" spans="1:1" x14ac:dyDescent="0.2">
      <c r="A91" s="138"/>
    </row>
    <row r="92" spans="1:1" x14ac:dyDescent="0.2">
      <c r="A92" s="138"/>
    </row>
    <row r="93" spans="1:1" x14ac:dyDescent="0.2">
      <c r="A93" s="138"/>
    </row>
    <row r="94" spans="1:1" x14ac:dyDescent="0.2">
      <c r="A94" s="138"/>
    </row>
    <row r="95" spans="1:1" x14ac:dyDescent="0.2">
      <c r="A95" s="138"/>
    </row>
    <row r="96" spans="1:1" x14ac:dyDescent="0.2">
      <c r="A96" s="138"/>
    </row>
    <row r="97" spans="1:1" x14ac:dyDescent="0.2">
      <c r="A97" s="138"/>
    </row>
    <row r="98" spans="1:1" x14ac:dyDescent="0.2">
      <c r="A98" s="138"/>
    </row>
    <row r="99" spans="1:1" x14ac:dyDescent="0.2">
      <c r="A99" s="138"/>
    </row>
    <row r="100" spans="1:1" x14ac:dyDescent="0.2">
      <c r="A100" s="138"/>
    </row>
    <row r="101" spans="1:1" x14ac:dyDescent="0.2">
      <c r="A101" s="138"/>
    </row>
    <row r="102" spans="1:1" x14ac:dyDescent="0.2">
      <c r="A102" s="138"/>
    </row>
    <row r="103" spans="1:1" x14ac:dyDescent="0.2">
      <c r="A103" s="138"/>
    </row>
    <row r="104" spans="1:1" x14ac:dyDescent="0.2">
      <c r="A104" s="138"/>
    </row>
    <row r="105" spans="1:1" x14ac:dyDescent="0.2">
      <c r="A105" s="138"/>
    </row>
    <row r="106" spans="1:1" x14ac:dyDescent="0.2">
      <c r="A106" s="138"/>
    </row>
    <row r="107" spans="1:1" x14ac:dyDescent="0.2">
      <c r="A107" s="138"/>
    </row>
    <row r="108" spans="1:1" x14ac:dyDescent="0.2">
      <c r="A108" s="138"/>
    </row>
    <row r="109" spans="1:1" x14ac:dyDescent="0.2">
      <c r="A109" s="138"/>
    </row>
    <row r="110" spans="1:1" x14ac:dyDescent="0.2">
      <c r="A110" s="138"/>
    </row>
    <row r="111" spans="1:1" x14ac:dyDescent="0.2">
      <c r="A111" s="138"/>
    </row>
    <row r="112" spans="1:1" x14ac:dyDescent="0.2">
      <c r="A112" s="138"/>
    </row>
    <row r="113" spans="1:1" x14ac:dyDescent="0.2">
      <c r="A113" s="138"/>
    </row>
    <row r="114" spans="1:1" x14ac:dyDescent="0.2">
      <c r="A114" s="138"/>
    </row>
    <row r="115" spans="1:1" x14ac:dyDescent="0.2">
      <c r="A115" s="138"/>
    </row>
    <row r="116" spans="1:1" x14ac:dyDescent="0.2">
      <c r="A116" s="138"/>
    </row>
    <row r="117" spans="1:1" x14ac:dyDescent="0.2">
      <c r="A117" s="138"/>
    </row>
    <row r="118" spans="1:1" x14ac:dyDescent="0.2">
      <c r="A118" s="138"/>
    </row>
    <row r="119" spans="1:1" x14ac:dyDescent="0.2">
      <c r="A119" s="138"/>
    </row>
    <row r="120" spans="1:1" x14ac:dyDescent="0.2">
      <c r="A120" s="138"/>
    </row>
    <row r="121" spans="1:1" x14ac:dyDescent="0.2">
      <c r="A121" s="138"/>
    </row>
    <row r="122" spans="1:1" x14ac:dyDescent="0.2">
      <c r="A122" s="138"/>
    </row>
    <row r="123" spans="1:1" x14ac:dyDescent="0.2">
      <c r="A123" s="138"/>
    </row>
    <row r="124" spans="1:1" x14ac:dyDescent="0.2">
      <c r="A124" s="138"/>
    </row>
    <row r="125" spans="1:1" x14ac:dyDescent="0.2">
      <c r="A125" s="138"/>
    </row>
    <row r="126" spans="1:1" x14ac:dyDescent="0.2">
      <c r="A126" s="138"/>
    </row>
    <row r="127" spans="1:1" x14ac:dyDescent="0.2">
      <c r="A127" s="138"/>
    </row>
    <row r="128" spans="1:1" x14ac:dyDescent="0.2">
      <c r="A128" s="138"/>
    </row>
    <row r="129" spans="1:1" x14ac:dyDescent="0.2">
      <c r="A129" s="138"/>
    </row>
    <row r="130" spans="1:1" x14ac:dyDescent="0.2">
      <c r="A130" s="138"/>
    </row>
    <row r="131" spans="1:1" x14ac:dyDescent="0.2">
      <c r="A131" s="138"/>
    </row>
    <row r="132" spans="1:1" x14ac:dyDescent="0.2">
      <c r="A132" s="138"/>
    </row>
    <row r="133" spans="1:1" x14ac:dyDescent="0.2">
      <c r="A133" s="138"/>
    </row>
    <row r="134" spans="1:1" x14ac:dyDescent="0.2">
      <c r="A134" s="138"/>
    </row>
    <row r="135" spans="1:1" x14ac:dyDescent="0.2">
      <c r="A135" s="138"/>
    </row>
    <row r="136" spans="1:1" x14ac:dyDescent="0.2">
      <c r="A136" s="138"/>
    </row>
    <row r="137" spans="1:1" x14ac:dyDescent="0.2">
      <c r="A137" s="138"/>
    </row>
    <row r="138" spans="1:1" x14ac:dyDescent="0.2">
      <c r="A138" s="138"/>
    </row>
    <row r="139" spans="1:1" x14ac:dyDescent="0.2">
      <c r="A139" s="138"/>
    </row>
    <row r="140" spans="1:1" x14ac:dyDescent="0.2">
      <c r="A140" s="138"/>
    </row>
    <row r="141" spans="1:1" x14ac:dyDescent="0.2">
      <c r="A141" s="138"/>
    </row>
    <row r="142" spans="1:1" x14ac:dyDescent="0.2">
      <c r="A142" s="138"/>
    </row>
    <row r="143" spans="1:1" x14ac:dyDescent="0.2">
      <c r="A143" s="138"/>
    </row>
    <row r="144" spans="1:1" x14ac:dyDescent="0.2">
      <c r="A144" s="138"/>
    </row>
    <row r="145" spans="1:1" x14ac:dyDescent="0.2">
      <c r="A145" s="138"/>
    </row>
    <row r="146" spans="1:1" x14ac:dyDescent="0.2">
      <c r="A146" s="138"/>
    </row>
    <row r="147" spans="1:1" x14ac:dyDescent="0.2">
      <c r="A147" s="138"/>
    </row>
    <row r="148" spans="1:1" x14ac:dyDescent="0.2">
      <c r="A148" s="138"/>
    </row>
    <row r="149" spans="1:1" x14ac:dyDescent="0.2">
      <c r="A149" s="138"/>
    </row>
    <row r="150" spans="1:1" x14ac:dyDescent="0.2">
      <c r="A150" s="138"/>
    </row>
    <row r="151" spans="1:1" x14ac:dyDescent="0.2">
      <c r="A151" s="138"/>
    </row>
    <row r="152" spans="1:1" x14ac:dyDescent="0.2">
      <c r="A152" s="138"/>
    </row>
    <row r="153" spans="1:1" x14ac:dyDescent="0.2">
      <c r="A153" s="138"/>
    </row>
    <row r="154" spans="1:1" x14ac:dyDescent="0.2">
      <c r="A154" s="138"/>
    </row>
    <row r="155" spans="1:1" x14ac:dyDescent="0.2">
      <c r="A155" s="138"/>
    </row>
    <row r="156" spans="1:1" x14ac:dyDescent="0.2">
      <c r="A156" s="138"/>
    </row>
    <row r="157" spans="1:1" x14ac:dyDescent="0.2">
      <c r="A157" s="138"/>
    </row>
    <row r="158" spans="1:1" x14ac:dyDescent="0.2">
      <c r="A158" s="138"/>
    </row>
    <row r="159" spans="1:1" x14ac:dyDescent="0.2">
      <c r="A159" s="138"/>
    </row>
    <row r="160" spans="1:1" x14ac:dyDescent="0.2">
      <c r="A160" s="138"/>
    </row>
    <row r="161" spans="1:1" x14ac:dyDescent="0.2">
      <c r="A161" s="138"/>
    </row>
    <row r="162" spans="1:1" x14ac:dyDescent="0.2">
      <c r="A162" s="138"/>
    </row>
    <row r="163" spans="1:1" x14ac:dyDescent="0.2">
      <c r="A163" s="138"/>
    </row>
    <row r="164" spans="1:1" x14ac:dyDescent="0.2">
      <c r="A164" s="138"/>
    </row>
    <row r="165" spans="1:1" x14ac:dyDescent="0.2">
      <c r="A165" s="138"/>
    </row>
    <row r="166" spans="1:1" x14ac:dyDescent="0.2">
      <c r="A166" s="138"/>
    </row>
    <row r="167" spans="1:1" x14ac:dyDescent="0.2">
      <c r="A167" s="138"/>
    </row>
    <row r="168" spans="1:1" x14ac:dyDescent="0.2">
      <c r="A168" s="138"/>
    </row>
    <row r="169" spans="1:1" x14ac:dyDescent="0.2">
      <c r="A169" s="138"/>
    </row>
    <row r="170" spans="1:1" x14ac:dyDescent="0.2">
      <c r="A170" s="138"/>
    </row>
    <row r="171" spans="1:1" x14ac:dyDescent="0.2">
      <c r="A171" s="138"/>
    </row>
    <row r="172" spans="1:1" x14ac:dyDescent="0.2">
      <c r="A172" s="138"/>
    </row>
    <row r="173" spans="1:1" x14ac:dyDescent="0.2">
      <c r="A173" s="138"/>
    </row>
    <row r="174" spans="1:1" x14ac:dyDescent="0.2">
      <c r="A174" s="138"/>
    </row>
    <row r="175" spans="1:1" x14ac:dyDescent="0.2">
      <c r="A175" s="138"/>
    </row>
    <row r="176" spans="1:1" x14ac:dyDescent="0.2">
      <c r="A176" s="138"/>
    </row>
    <row r="177" spans="1:1" x14ac:dyDescent="0.2">
      <c r="A177" s="138"/>
    </row>
    <row r="178" spans="1:1" x14ac:dyDescent="0.2">
      <c r="A178" s="138"/>
    </row>
    <row r="179" spans="1:1" x14ac:dyDescent="0.2">
      <c r="A179" s="138"/>
    </row>
    <row r="180" spans="1:1" x14ac:dyDescent="0.2">
      <c r="A180" s="138"/>
    </row>
    <row r="181" spans="1:1" x14ac:dyDescent="0.2">
      <c r="A181" s="138"/>
    </row>
    <row r="182" spans="1:1" x14ac:dyDescent="0.2">
      <c r="A182" s="138"/>
    </row>
    <row r="183" spans="1:1" x14ac:dyDescent="0.2">
      <c r="A183" s="138"/>
    </row>
    <row r="184" spans="1:1" x14ac:dyDescent="0.2">
      <c r="A184" s="138"/>
    </row>
    <row r="185" spans="1:1" x14ac:dyDescent="0.2">
      <c r="A185" s="138"/>
    </row>
    <row r="186" spans="1:1" x14ac:dyDescent="0.2">
      <c r="A186" s="138"/>
    </row>
    <row r="187" spans="1:1" x14ac:dyDescent="0.2">
      <c r="A187" s="138"/>
    </row>
    <row r="188" spans="1:1" x14ac:dyDescent="0.2">
      <c r="A188" s="138"/>
    </row>
    <row r="189" spans="1:1" x14ac:dyDescent="0.2">
      <c r="A189" s="138"/>
    </row>
    <row r="190" spans="1:1" x14ac:dyDescent="0.2">
      <c r="A190" s="138"/>
    </row>
    <row r="191" spans="1:1" x14ac:dyDescent="0.2">
      <c r="A191" s="138"/>
    </row>
    <row r="192" spans="1:1" x14ac:dyDescent="0.2">
      <c r="A192" s="138"/>
    </row>
    <row r="193" spans="1:1" x14ac:dyDescent="0.2">
      <c r="A193" s="138"/>
    </row>
    <row r="194" spans="1:1" x14ac:dyDescent="0.2">
      <c r="A194" s="138"/>
    </row>
    <row r="195" spans="1:1" x14ac:dyDescent="0.2">
      <c r="A195" s="138"/>
    </row>
    <row r="196" spans="1:1" x14ac:dyDescent="0.2">
      <c r="A196" s="138"/>
    </row>
    <row r="197" spans="1:1" x14ac:dyDescent="0.2">
      <c r="A197" s="138"/>
    </row>
    <row r="198" spans="1:1" x14ac:dyDescent="0.2">
      <c r="A198" s="138"/>
    </row>
    <row r="199" spans="1:1" x14ac:dyDescent="0.2">
      <c r="A199" s="138"/>
    </row>
    <row r="200" spans="1:1" x14ac:dyDescent="0.2">
      <c r="A200" s="138"/>
    </row>
    <row r="201" spans="1:1" x14ac:dyDescent="0.2">
      <c r="A201" s="138"/>
    </row>
    <row r="202" spans="1:1" x14ac:dyDescent="0.2">
      <c r="A202" s="138"/>
    </row>
    <row r="203" spans="1:1" x14ac:dyDescent="0.2">
      <c r="A203" s="138"/>
    </row>
    <row r="204" spans="1:1" x14ac:dyDescent="0.2">
      <c r="A204" s="138"/>
    </row>
    <row r="205" spans="1:1" x14ac:dyDescent="0.2">
      <c r="A205" s="138"/>
    </row>
    <row r="206" spans="1:1" x14ac:dyDescent="0.2">
      <c r="A206" s="138"/>
    </row>
    <row r="207" spans="1:1" x14ac:dyDescent="0.2">
      <c r="A207" s="138"/>
    </row>
    <row r="208" spans="1:1" x14ac:dyDescent="0.2">
      <c r="A208" s="138"/>
    </row>
    <row r="209" spans="1:1" x14ac:dyDescent="0.2">
      <c r="A209" s="138"/>
    </row>
    <row r="210" spans="1:1" x14ac:dyDescent="0.2">
      <c r="A210" s="138"/>
    </row>
    <row r="211" spans="1:1" x14ac:dyDescent="0.2">
      <c r="A211" s="138"/>
    </row>
    <row r="212" spans="1:1" x14ac:dyDescent="0.2">
      <c r="A212" s="138"/>
    </row>
    <row r="213" spans="1:1" x14ac:dyDescent="0.2">
      <c r="A213" s="138"/>
    </row>
    <row r="214" spans="1:1" x14ac:dyDescent="0.2">
      <c r="A214" s="138"/>
    </row>
    <row r="215" spans="1:1" x14ac:dyDescent="0.2">
      <c r="A215" s="138"/>
    </row>
    <row r="216" spans="1:1" x14ac:dyDescent="0.2">
      <c r="A216" s="138"/>
    </row>
    <row r="217" spans="1:1" x14ac:dyDescent="0.2">
      <c r="A217" s="138"/>
    </row>
    <row r="218" spans="1:1" x14ac:dyDescent="0.2">
      <c r="A218" s="138"/>
    </row>
    <row r="219" spans="1:1" x14ac:dyDescent="0.2">
      <c r="A219" s="138"/>
    </row>
    <row r="220" spans="1:1" x14ac:dyDescent="0.2">
      <c r="A220" s="138"/>
    </row>
    <row r="221" spans="1:1" x14ac:dyDescent="0.2">
      <c r="A221" s="138"/>
    </row>
    <row r="222" spans="1:1" x14ac:dyDescent="0.2">
      <c r="A222" s="138"/>
    </row>
    <row r="223" spans="1:1" x14ac:dyDescent="0.2">
      <c r="A223" s="138"/>
    </row>
    <row r="224" spans="1:1" x14ac:dyDescent="0.2">
      <c r="A224" s="138"/>
    </row>
    <row r="225" spans="1:1" x14ac:dyDescent="0.2">
      <c r="A225" s="138"/>
    </row>
    <row r="226" spans="1:1" x14ac:dyDescent="0.2">
      <c r="A226" s="138"/>
    </row>
    <row r="227" spans="1:1" x14ac:dyDescent="0.2">
      <c r="A227" s="138"/>
    </row>
    <row r="228" spans="1:1" x14ac:dyDescent="0.2">
      <c r="A228" s="138"/>
    </row>
    <row r="229" spans="1:1" x14ac:dyDescent="0.2">
      <c r="A229" s="138"/>
    </row>
    <row r="230" spans="1:1" x14ac:dyDescent="0.2">
      <c r="A230" s="138"/>
    </row>
    <row r="231" spans="1:1" x14ac:dyDescent="0.2">
      <c r="A231" s="138"/>
    </row>
    <row r="232" spans="1:1" x14ac:dyDescent="0.2">
      <c r="A232" s="138"/>
    </row>
    <row r="233" spans="1:1" x14ac:dyDescent="0.2">
      <c r="A233" s="138"/>
    </row>
    <row r="234" spans="1:1" x14ac:dyDescent="0.2">
      <c r="A234" s="138"/>
    </row>
    <row r="235" spans="1:1" x14ac:dyDescent="0.2">
      <c r="A235" s="138"/>
    </row>
    <row r="236" spans="1:1" x14ac:dyDescent="0.2">
      <c r="A236" s="138"/>
    </row>
    <row r="237" spans="1:1" x14ac:dyDescent="0.2">
      <c r="A237" s="138"/>
    </row>
    <row r="238" spans="1:1" x14ac:dyDescent="0.2">
      <c r="A238" s="138"/>
    </row>
    <row r="239" spans="1:1" x14ac:dyDescent="0.2">
      <c r="A239" s="138"/>
    </row>
    <row r="240" spans="1:1" x14ac:dyDescent="0.2">
      <c r="A240" s="138"/>
    </row>
    <row r="241" spans="1:1" x14ac:dyDescent="0.2">
      <c r="A241" s="138"/>
    </row>
    <row r="242" spans="1:1" x14ac:dyDescent="0.2">
      <c r="A242" s="138"/>
    </row>
    <row r="243" spans="1:1" x14ac:dyDescent="0.2">
      <c r="A243" s="138"/>
    </row>
    <row r="244" spans="1:1" x14ac:dyDescent="0.2">
      <c r="A244" s="138"/>
    </row>
    <row r="245" spans="1:1" x14ac:dyDescent="0.2">
      <c r="A245" s="138"/>
    </row>
    <row r="246" spans="1:1" x14ac:dyDescent="0.2">
      <c r="A246" s="138"/>
    </row>
    <row r="247" spans="1:1" x14ac:dyDescent="0.2">
      <c r="A247" s="138"/>
    </row>
    <row r="248" spans="1:1" x14ac:dyDescent="0.2">
      <c r="A248" s="138"/>
    </row>
    <row r="249" spans="1:1" x14ac:dyDescent="0.2">
      <c r="A249" s="138"/>
    </row>
    <row r="250" spans="1:1" x14ac:dyDescent="0.2">
      <c r="A250" s="138"/>
    </row>
    <row r="251" spans="1:1" x14ac:dyDescent="0.2">
      <c r="A251" s="138"/>
    </row>
    <row r="252" spans="1:1" x14ac:dyDescent="0.2">
      <c r="A252" s="138"/>
    </row>
    <row r="253" spans="1:1" x14ac:dyDescent="0.2">
      <c r="A253" s="138"/>
    </row>
    <row r="254" spans="1:1" x14ac:dyDescent="0.2">
      <c r="A254" s="138"/>
    </row>
    <row r="255" spans="1:1" x14ac:dyDescent="0.2">
      <c r="A255" s="138"/>
    </row>
    <row r="256" spans="1:1" x14ac:dyDescent="0.2">
      <c r="A256" s="138"/>
    </row>
    <row r="257" spans="1:1" x14ac:dyDescent="0.2">
      <c r="A257" s="138"/>
    </row>
    <row r="258" spans="1:1" x14ac:dyDescent="0.2">
      <c r="A258" s="138"/>
    </row>
    <row r="259" spans="1:1" x14ac:dyDescent="0.2">
      <c r="A259" s="138"/>
    </row>
    <row r="260" spans="1:1" x14ac:dyDescent="0.2">
      <c r="A260" s="138"/>
    </row>
    <row r="261" spans="1:1" x14ac:dyDescent="0.2">
      <c r="A261" s="138"/>
    </row>
    <row r="262" spans="1:1" x14ac:dyDescent="0.2">
      <c r="A262" s="138"/>
    </row>
    <row r="263" spans="1:1" x14ac:dyDescent="0.2">
      <c r="A263" s="138"/>
    </row>
    <row r="264" spans="1:1" x14ac:dyDescent="0.2">
      <c r="A264" s="138"/>
    </row>
    <row r="265" spans="1:1" x14ac:dyDescent="0.2">
      <c r="A265" s="138"/>
    </row>
    <row r="266" spans="1:1" x14ac:dyDescent="0.2">
      <c r="A266" s="138"/>
    </row>
    <row r="267" spans="1:1" x14ac:dyDescent="0.2">
      <c r="A267" s="138"/>
    </row>
    <row r="268" spans="1:1" x14ac:dyDescent="0.2">
      <c r="A268" s="138"/>
    </row>
    <row r="269" spans="1:1" x14ac:dyDescent="0.2">
      <c r="A269" s="138"/>
    </row>
    <row r="270" spans="1:1" x14ac:dyDescent="0.2">
      <c r="A270" s="138"/>
    </row>
    <row r="271" spans="1:1" x14ac:dyDescent="0.2">
      <c r="A271" s="138"/>
    </row>
    <row r="272" spans="1:1" x14ac:dyDescent="0.2">
      <c r="A272" s="138"/>
    </row>
    <row r="273" spans="1:1" x14ac:dyDescent="0.2">
      <c r="A273" s="138"/>
    </row>
    <row r="274" spans="1:1" x14ac:dyDescent="0.2">
      <c r="A274" s="138"/>
    </row>
    <row r="275" spans="1:1" x14ac:dyDescent="0.2">
      <c r="A275" s="138"/>
    </row>
    <row r="276" spans="1:1" x14ac:dyDescent="0.2">
      <c r="A276" s="138"/>
    </row>
    <row r="277" spans="1:1" x14ac:dyDescent="0.2">
      <c r="A277" s="138"/>
    </row>
    <row r="278" spans="1:1" x14ac:dyDescent="0.2">
      <c r="A278" s="138"/>
    </row>
    <row r="279" spans="1:1" x14ac:dyDescent="0.2">
      <c r="A279" s="138"/>
    </row>
    <row r="280" spans="1:1" x14ac:dyDescent="0.2">
      <c r="A280" s="138"/>
    </row>
    <row r="281" spans="1:1" x14ac:dyDescent="0.2">
      <c r="A281" s="138"/>
    </row>
    <row r="282" spans="1:1" x14ac:dyDescent="0.2">
      <c r="A282" s="138"/>
    </row>
    <row r="283" spans="1:1" x14ac:dyDescent="0.2">
      <c r="A283" s="138"/>
    </row>
    <row r="284" spans="1:1" x14ac:dyDescent="0.2">
      <c r="A284" s="138"/>
    </row>
    <row r="285" spans="1:1" x14ac:dyDescent="0.2">
      <c r="A285" s="138"/>
    </row>
    <row r="286" spans="1:1" x14ac:dyDescent="0.2">
      <c r="A286" s="138"/>
    </row>
    <row r="287" spans="1:1" x14ac:dyDescent="0.2">
      <c r="A287" s="138"/>
    </row>
    <row r="288" spans="1:1" x14ac:dyDescent="0.2">
      <c r="A288" s="138"/>
    </row>
    <row r="289" spans="1:1" x14ac:dyDescent="0.2">
      <c r="A289" s="138"/>
    </row>
    <row r="290" spans="1:1" x14ac:dyDescent="0.2">
      <c r="A290" s="138"/>
    </row>
    <row r="291" spans="1:1" x14ac:dyDescent="0.2">
      <c r="A291" s="138"/>
    </row>
    <row r="292" spans="1:1" x14ac:dyDescent="0.2">
      <c r="A292" s="138"/>
    </row>
    <row r="293" spans="1:1" x14ac:dyDescent="0.2">
      <c r="A293" s="138"/>
    </row>
    <row r="294" spans="1:1" x14ac:dyDescent="0.2">
      <c r="A294" s="138"/>
    </row>
    <row r="295" spans="1:1" x14ac:dyDescent="0.2">
      <c r="A295" s="138"/>
    </row>
    <row r="296" spans="1:1" x14ac:dyDescent="0.2">
      <c r="A296" s="138"/>
    </row>
    <row r="297" spans="1:1" x14ac:dyDescent="0.2">
      <c r="A297" s="138"/>
    </row>
    <row r="298" spans="1:1" x14ac:dyDescent="0.2">
      <c r="A298" s="138"/>
    </row>
    <row r="299" spans="1:1" x14ac:dyDescent="0.2">
      <c r="A299" s="138"/>
    </row>
    <row r="300" spans="1:1" x14ac:dyDescent="0.2">
      <c r="A300" s="138"/>
    </row>
    <row r="301" spans="1:1" x14ac:dyDescent="0.2">
      <c r="A301" s="138"/>
    </row>
    <row r="302" spans="1:1" x14ac:dyDescent="0.2">
      <c r="A302" s="138"/>
    </row>
    <row r="303" spans="1:1" x14ac:dyDescent="0.2">
      <c r="A303" s="138"/>
    </row>
    <row r="304" spans="1:1" x14ac:dyDescent="0.2">
      <c r="A304" s="138"/>
    </row>
    <row r="305" spans="1:1" x14ac:dyDescent="0.2">
      <c r="A305" s="138"/>
    </row>
    <row r="306" spans="1:1" x14ac:dyDescent="0.2">
      <c r="A306" s="138"/>
    </row>
    <row r="307" spans="1:1" x14ac:dyDescent="0.2">
      <c r="A307" s="138"/>
    </row>
    <row r="308" spans="1:1" x14ac:dyDescent="0.2">
      <c r="A308" s="138"/>
    </row>
    <row r="309" spans="1:1" x14ac:dyDescent="0.2">
      <c r="A309" s="138"/>
    </row>
    <row r="310" spans="1:1" x14ac:dyDescent="0.2">
      <c r="A310" s="138"/>
    </row>
    <row r="311" spans="1:1" x14ac:dyDescent="0.2">
      <c r="A311" s="138"/>
    </row>
    <row r="312" spans="1:1" x14ac:dyDescent="0.2">
      <c r="A312" s="138"/>
    </row>
    <row r="313" spans="1:1" x14ac:dyDescent="0.2">
      <c r="A313" s="138"/>
    </row>
    <row r="314" spans="1:1" x14ac:dyDescent="0.2">
      <c r="A314" s="138"/>
    </row>
    <row r="315" spans="1:1" x14ac:dyDescent="0.2">
      <c r="A315" s="138"/>
    </row>
    <row r="316" spans="1:1" x14ac:dyDescent="0.2">
      <c r="A316" s="138"/>
    </row>
    <row r="317" spans="1:1" x14ac:dyDescent="0.2">
      <c r="A317" s="138"/>
    </row>
    <row r="318" spans="1:1" x14ac:dyDescent="0.2">
      <c r="A318" s="138"/>
    </row>
    <row r="319" spans="1:1" x14ac:dyDescent="0.2">
      <c r="A319" s="138"/>
    </row>
    <row r="320" spans="1:1" x14ac:dyDescent="0.2">
      <c r="A320" s="138"/>
    </row>
    <row r="321" spans="1:1" x14ac:dyDescent="0.2">
      <c r="A321" s="138"/>
    </row>
    <row r="322" spans="1:1" x14ac:dyDescent="0.2">
      <c r="A322" s="138"/>
    </row>
    <row r="323" spans="1:1" x14ac:dyDescent="0.2">
      <c r="A323" s="138"/>
    </row>
    <row r="324" spans="1:1" x14ac:dyDescent="0.2">
      <c r="A324" s="138"/>
    </row>
    <row r="325" spans="1:1" x14ac:dyDescent="0.2">
      <c r="A325" s="138"/>
    </row>
    <row r="326" spans="1:1" x14ac:dyDescent="0.2">
      <c r="A326" s="138"/>
    </row>
    <row r="327" spans="1:1" x14ac:dyDescent="0.2">
      <c r="A327" s="138"/>
    </row>
    <row r="328" spans="1:1" x14ac:dyDescent="0.2">
      <c r="A328" s="138"/>
    </row>
    <row r="329" spans="1:1" x14ac:dyDescent="0.2">
      <c r="A329" s="138"/>
    </row>
    <row r="330" spans="1:1" x14ac:dyDescent="0.2">
      <c r="A330" s="138"/>
    </row>
    <row r="331" spans="1:1" x14ac:dyDescent="0.2">
      <c r="A331" s="138"/>
    </row>
    <row r="332" spans="1:1" x14ac:dyDescent="0.2">
      <c r="A332" s="138"/>
    </row>
    <row r="333" spans="1:1" x14ac:dyDescent="0.2">
      <c r="A333" s="138"/>
    </row>
    <row r="334" spans="1:1" x14ac:dyDescent="0.2">
      <c r="A334" s="138"/>
    </row>
    <row r="335" spans="1:1" x14ac:dyDescent="0.2">
      <c r="A335" s="138"/>
    </row>
    <row r="336" spans="1:1" x14ac:dyDescent="0.2">
      <c r="A336" s="138"/>
    </row>
    <row r="337" spans="1:1" x14ac:dyDescent="0.2">
      <c r="A337" s="138"/>
    </row>
    <row r="338" spans="1:1" x14ac:dyDescent="0.2">
      <c r="A338" s="138"/>
    </row>
    <row r="339" spans="1:1" x14ac:dyDescent="0.2">
      <c r="A339" s="138"/>
    </row>
    <row r="340" spans="1:1" x14ac:dyDescent="0.2">
      <c r="A340" s="138"/>
    </row>
    <row r="341" spans="1:1" x14ac:dyDescent="0.2">
      <c r="A341" s="138"/>
    </row>
    <row r="342" spans="1:1" x14ac:dyDescent="0.2">
      <c r="A342" s="138"/>
    </row>
    <row r="343" spans="1:1" x14ac:dyDescent="0.2">
      <c r="A343" s="138"/>
    </row>
    <row r="344" spans="1:1" x14ac:dyDescent="0.2">
      <c r="A344" s="138"/>
    </row>
    <row r="345" spans="1:1" x14ac:dyDescent="0.2">
      <c r="A345" s="138"/>
    </row>
    <row r="346" spans="1:1" x14ac:dyDescent="0.2">
      <c r="A346" s="138"/>
    </row>
    <row r="347" spans="1:1" x14ac:dyDescent="0.2">
      <c r="A347" s="138"/>
    </row>
    <row r="348" spans="1:1" x14ac:dyDescent="0.2">
      <c r="A348" s="138"/>
    </row>
    <row r="349" spans="1:1" x14ac:dyDescent="0.2">
      <c r="A349" s="138"/>
    </row>
    <row r="350" spans="1:1" x14ac:dyDescent="0.2">
      <c r="A350" s="138"/>
    </row>
    <row r="351" spans="1:1" x14ac:dyDescent="0.2">
      <c r="A351" s="138"/>
    </row>
    <row r="352" spans="1:1" x14ac:dyDescent="0.2">
      <c r="A352" s="138"/>
    </row>
    <row r="353" spans="1:1" x14ac:dyDescent="0.2">
      <c r="A353" s="138"/>
    </row>
  </sheetData>
  <mergeCells count="3">
    <mergeCell ref="A16:A17"/>
    <mergeCell ref="A40:A42"/>
    <mergeCell ref="A19:I22"/>
  </mergeCells>
  <pageMargins left="0.7" right="0.7" top="0.75" bottom="0.75" header="0.3" footer="0.3"/>
  <pageSetup paperSize="9" orientation="portrait" horizontalDpi="4294967295" verticalDpi="4294967295"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353"/>
  <sheetViews>
    <sheetView workbookViewId="0">
      <pane xSplit="1" topLeftCell="B1" activePane="topRight" state="frozen"/>
      <selection activeCell="A10" sqref="A10"/>
      <selection pane="topRight" activeCell="B7" sqref="B7"/>
    </sheetView>
  </sheetViews>
  <sheetFormatPr defaultColWidth="10" defaultRowHeight="12.75" x14ac:dyDescent="0.2"/>
  <cols>
    <col min="1" max="1" width="46.5703125" style="32" customWidth="1"/>
    <col min="2" max="16384" width="10" style="31"/>
  </cols>
  <sheetData>
    <row r="1" spans="1:15" x14ac:dyDescent="0.2">
      <c r="A1" s="63" t="s">
        <v>61</v>
      </c>
    </row>
    <row r="2" spans="1:15" ht="33" customHeight="1" x14ac:dyDescent="0.2">
      <c r="A2" s="182" t="s">
        <v>321</v>
      </c>
    </row>
    <row r="3" spans="1:15" x14ac:dyDescent="0.2">
      <c r="A3" s="168" t="s">
        <v>318</v>
      </c>
    </row>
    <row r="4" spans="1:15" ht="21.75" customHeight="1" x14ac:dyDescent="0.2">
      <c r="A4" s="214" t="s">
        <v>62</v>
      </c>
      <c r="B4" s="116">
        <f>'BAR BB| Open rates'!B3</f>
        <v>45408</v>
      </c>
      <c r="C4" s="116">
        <f>'BAR BB| Open rates'!C3</f>
        <v>45409</v>
      </c>
      <c r="D4" s="116">
        <f>'BAR BB| Open rates'!D3</f>
        <v>45410</v>
      </c>
      <c r="E4" s="116">
        <f>'BAR BB| Open rates'!E3</f>
        <v>45411</v>
      </c>
      <c r="F4" s="116">
        <f>'BAR BB| Open rates'!F3</f>
        <v>45413</v>
      </c>
      <c r="G4" s="116">
        <f>'BAR BB| Open rates'!G3</f>
        <v>45415</v>
      </c>
      <c r="H4" s="116">
        <f>'BAR BB| Open rates'!H3</f>
        <v>45417</v>
      </c>
      <c r="I4" s="116">
        <f>'BAR BB| Open rates'!I3</f>
        <v>45420</v>
      </c>
      <c r="J4" s="116">
        <f>'BAR BB| Open rates'!J3</f>
        <v>45424</v>
      </c>
      <c r="K4" s="116">
        <f>'BAR BB| Open rates'!K3</f>
        <v>45429</v>
      </c>
      <c r="L4" s="116">
        <f>'BAR BB| Open rates'!L3</f>
        <v>45431</v>
      </c>
      <c r="M4" s="116">
        <f>'BAR BB| Open rates'!M3</f>
        <v>45436</v>
      </c>
      <c r="N4" s="116">
        <f>'BAR BB| Open rates'!N3</f>
        <v>45438</v>
      </c>
      <c r="O4" s="116">
        <f>'BAR BB| Open rates'!O3</f>
        <v>45443</v>
      </c>
    </row>
    <row r="5" spans="1:15" ht="21.75" customHeight="1" x14ac:dyDescent="0.2">
      <c r="A5" s="215"/>
      <c r="B5" s="116">
        <f>'BAR BB| Open rates'!B4</f>
        <v>45408</v>
      </c>
      <c r="C5" s="116">
        <f>'BAR BB| Open rates'!C4</f>
        <v>45409</v>
      </c>
      <c r="D5" s="116">
        <f>'BAR BB| Open rates'!D4</f>
        <v>45410</v>
      </c>
      <c r="E5" s="116">
        <f>'BAR BB| Open rates'!E4</f>
        <v>45412</v>
      </c>
      <c r="F5" s="116">
        <f>'BAR BB| Open rates'!F4</f>
        <v>45414</v>
      </c>
      <c r="G5" s="116">
        <f>'BAR BB| Open rates'!G4</f>
        <v>45416</v>
      </c>
      <c r="H5" s="116">
        <f>'BAR BB| Open rates'!H4</f>
        <v>45419</v>
      </c>
      <c r="I5" s="116">
        <f>'BAR BB| Open rates'!I4</f>
        <v>45423</v>
      </c>
      <c r="J5" s="116">
        <f>'BAR BB| Open rates'!J4</f>
        <v>45428</v>
      </c>
      <c r="K5" s="116">
        <f>'BAR BB| Open rates'!K4</f>
        <v>45430</v>
      </c>
      <c r="L5" s="116">
        <f>'BAR BB| Open rates'!L4</f>
        <v>45435</v>
      </c>
      <c r="M5" s="116">
        <f>'BAR BB| Open rates'!M4</f>
        <v>45437</v>
      </c>
      <c r="N5" s="116">
        <f>'BAR BB| Open rates'!N4</f>
        <v>45442</v>
      </c>
      <c r="O5" s="116">
        <f>'BAR BB| Open rates'!O4</f>
        <v>45443</v>
      </c>
    </row>
    <row r="6" spans="1:15" x14ac:dyDescent="0.2">
      <c r="A6" s="164" t="s">
        <v>63</v>
      </c>
    </row>
    <row r="7" spans="1:15" x14ac:dyDescent="0.2">
      <c r="A7" s="164">
        <v>1</v>
      </c>
      <c r="B7" s="57">
        <f>'BAR BB| Open rates'!B6*0.9*0.87+25</f>
        <v>23436.7</v>
      </c>
      <c r="C7" s="57">
        <f>'BAR BB| Open rates'!C6*0.9*0.87+25</f>
        <v>25002.7</v>
      </c>
      <c r="D7" s="57">
        <f>'BAR BB| Open rates'!D6*0.9*0.87+25</f>
        <v>23436.7</v>
      </c>
      <c r="E7" s="57">
        <f>'BAR BB| Open rates'!E6*0.9*0.87+25</f>
        <v>20304.7</v>
      </c>
      <c r="F7" s="57">
        <f>'BAR BB| Open rates'!F6*0.9*0.87+25</f>
        <v>16311.4</v>
      </c>
      <c r="G7" s="57">
        <f>'BAR BB| Open rates'!G6*0.9*0.87+25</f>
        <v>20304.7</v>
      </c>
      <c r="H7" s="57">
        <f>'BAR BB| Open rates'!H6*0.9*0.87+25</f>
        <v>16311.4</v>
      </c>
      <c r="I7" s="57">
        <f>'BAR BB| Open rates'!I6*0.9*0.87+25</f>
        <v>20304.7</v>
      </c>
      <c r="J7" s="57">
        <f>'BAR BB| Open rates'!J6*0.9*0.87+25</f>
        <v>13022.8</v>
      </c>
      <c r="K7" s="57">
        <f>'BAR BB| Open rates'!K6*0.9*0.87+25</f>
        <v>13022.8</v>
      </c>
      <c r="L7" s="57">
        <f>'BAR BB| Open rates'!L6*0.9*0.87+25</f>
        <v>11221.9</v>
      </c>
      <c r="M7" s="57">
        <f>'BAR BB| Open rates'!M6*0.9*0.87+25</f>
        <v>13022.8</v>
      </c>
      <c r="N7" s="57">
        <f>'BAR BB| Open rates'!N6*0.9*0.87+25</f>
        <v>13022.8</v>
      </c>
      <c r="O7" s="57">
        <f>'BAR BB| Open rates'!O6*0.9*0.87+25</f>
        <v>13022.8</v>
      </c>
    </row>
    <row r="8" spans="1:15" x14ac:dyDescent="0.2">
      <c r="A8" s="164">
        <v>2</v>
      </c>
      <c r="B8" s="57">
        <f>'BAR BB| Open rates'!B7*0.9*0.87+25</f>
        <v>25002.7</v>
      </c>
      <c r="C8" s="57">
        <f>'BAR BB| Open rates'!C7*0.9*0.87+25</f>
        <v>26568.7</v>
      </c>
      <c r="D8" s="57">
        <f>'BAR BB| Open rates'!D7*0.9*0.87+25</f>
        <v>25002.7</v>
      </c>
      <c r="E8" s="57">
        <f>'BAR BB| Open rates'!E7*0.9*0.87+25</f>
        <v>21870.7</v>
      </c>
      <c r="F8" s="57">
        <f>'BAR BB| Open rates'!F7*0.9*0.87+25</f>
        <v>17877.400000000001</v>
      </c>
      <c r="G8" s="57">
        <f>'BAR BB| Open rates'!G7*0.9*0.87+25</f>
        <v>21870.7</v>
      </c>
      <c r="H8" s="57">
        <f>'BAR BB| Open rates'!H7*0.9*0.87+25</f>
        <v>17877.400000000001</v>
      </c>
      <c r="I8" s="57">
        <f>'BAR BB| Open rates'!I7*0.9*0.87+25</f>
        <v>21870.7</v>
      </c>
      <c r="J8" s="57">
        <f>'BAR BB| Open rates'!J7*0.9*0.87+25</f>
        <v>14588.8</v>
      </c>
      <c r="K8" s="57">
        <f>'BAR BB| Open rates'!K7*0.9*0.87+25</f>
        <v>14588.8</v>
      </c>
      <c r="L8" s="57">
        <f>'BAR BB| Open rates'!L7*0.9*0.87+25</f>
        <v>12787.9</v>
      </c>
      <c r="M8" s="57">
        <f>'BAR BB| Open rates'!M7*0.9*0.87+25</f>
        <v>14588.8</v>
      </c>
      <c r="N8" s="57">
        <f>'BAR BB| Open rates'!N7*0.9*0.87+25</f>
        <v>14588.8</v>
      </c>
      <c r="O8" s="57">
        <f>'BAR BB| Open rates'!O7*0.9*0.87+25</f>
        <v>14588.8</v>
      </c>
    </row>
    <row r="9" spans="1:15" x14ac:dyDescent="0.2">
      <c r="A9" s="164" t="s">
        <v>175</v>
      </c>
      <c r="B9" s="57"/>
      <c r="C9" s="57"/>
      <c r="D9" s="57"/>
      <c r="E9" s="57"/>
      <c r="F9" s="57"/>
      <c r="G9" s="57"/>
      <c r="H9" s="57"/>
      <c r="I9" s="57"/>
      <c r="J9" s="57"/>
      <c r="K9" s="57"/>
      <c r="L9" s="57"/>
      <c r="M9" s="57"/>
      <c r="N9" s="57"/>
      <c r="O9" s="57"/>
    </row>
    <row r="10" spans="1:15" x14ac:dyDescent="0.2">
      <c r="A10" s="164">
        <v>1</v>
      </c>
      <c r="B10" s="57">
        <f>'BAR BB| Open rates'!B9*0.9*0.87+25</f>
        <v>25785.7</v>
      </c>
      <c r="C10" s="57">
        <f>'BAR BB| Open rates'!C9*0.9*0.87+25</f>
        <v>27351.7</v>
      </c>
      <c r="D10" s="57">
        <f>'BAR BB| Open rates'!D9*0.9*0.87+25</f>
        <v>25785.7</v>
      </c>
      <c r="E10" s="57">
        <f>'BAR BB| Open rates'!E9*0.9*0.87+25</f>
        <v>22653.7</v>
      </c>
      <c r="F10" s="57">
        <f>'BAR BB| Open rates'!F9*0.9*0.87+25</f>
        <v>18660.400000000001</v>
      </c>
      <c r="G10" s="57">
        <f>'BAR BB| Open rates'!G9*0.9*0.87+25</f>
        <v>22653.7</v>
      </c>
      <c r="H10" s="57">
        <f>'BAR BB| Open rates'!H9*0.9*0.87+25</f>
        <v>18660.400000000001</v>
      </c>
      <c r="I10" s="57">
        <f>'BAR BB| Open rates'!I9*0.9*0.87+25</f>
        <v>22653.7</v>
      </c>
      <c r="J10" s="57">
        <f>'BAR BB| Open rates'!J9*0.9*0.87+25</f>
        <v>15371.8</v>
      </c>
      <c r="K10" s="57">
        <f>'BAR BB| Open rates'!K9*0.9*0.87+25</f>
        <v>15371.8</v>
      </c>
      <c r="L10" s="57">
        <f>'BAR BB| Open rates'!L9*0.9*0.87+25</f>
        <v>13570.9</v>
      </c>
      <c r="M10" s="57">
        <f>'BAR BB| Open rates'!M9*0.9*0.87+25</f>
        <v>15371.8</v>
      </c>
      <c r="N10" s="57">
        <f>'BAR BB| Open rates'!N9*0.9*0.87+25</f>
        <v>15371.8</v>
      </c>
      <c r="O10" s="57">
        <f>'BAR BB| Open rates'!O9*0.9*0.87+25</f>
        <v>15371.8</v>
      </c>
    </row>
    <row r="11" spans="1:15" x14ac:dyDescent="0.2">
      <c r="A11" s="164">
        <v>2</v>
      </c>
      <c r="B11" s="57">
        <f>'BAR BB| Open rates'!B10*0.9*0.87+25</f>
        <v>27351.7</v>
      </c>
      <c r="C11" s="57">
        <f>'BAR BB| Open rates'!C10*0.9*0.87+25</f>
        <v>28917.7</v>
      </c>
      <c r="D11" s="57">
        <f>'BAR BB| Open rates'!D10*0.9*0.87+25</f>
        <v>27351.7</v>
      </c>
      <c r="E11" s="57">
        <f>'BAR BB| Open rates'!E10*0.9*0.87+25</f>
        <v>24219.7</v>
      </c>
      <c r="F11" s="57">
        <f>'BAR BB| Open rates'!F10*0.9*0.87+25</f>
        <v>20226.400000000001</v>
      </c>
      <c r="G11" s="57">
        <f>'BAR BB| Open rates'!G10*0.9*0.87+25</f>
        <v>24219.7</v>
      </c>
      <c r="H11" s="57">
        <f>'BAR BB| Open rates'!H10*0.9*0.87+25</f>
        <v>20226.400000000001</v>
      </c>
      <c r="I11" s="57">
        <f>'BAR BB| Open rates'!I10*0.9*0.87+25</f>
        <v>24219.7</v>
      </c>
      <c r="J11" s="57">
        <f>'BAR BB| Open rates'!J10*0.9*0.87+25</f>
        <v>16937.8</v>
      </c>
      <c r="K11" s="57">
        <f>'BAR BB| Open rates'!K10*0.9*0.87+25</f>
        <v>16937.8</v>
      </c>
      <c r="L11" s="57">
        <f>'BAR BB| Open rates'!L10*0.9*0.87+25</f>
        <v>15136.9</v>
      </c>
      <c r="M11" s="57">
        <f>'BAR BB| Open rates'!M10*0.9*0.87+25</f>
        <v>16937.8</v>
      </c>
      <c r="N11" s="57">
        <f>'BAR BB| Open rates'!N10*0.9*0.87+25</f>
        <v>16937.8</v>
      </c>
      <c r="O11" s="57">
        <f>'BAR BB| Open rates'!O10*0.9*0.87+25</f>
        <v>16937.8</v>
      </c>
    </row>
    <row r="12" spans="1:15" x14ac:dyDescent="0.2">
      <c r="A12" s="164" t="s">
        <v>176</v>
      </c>
      <c r="B12" s="57"/>
      <c r="C12" s="57"/>
      <c r="D12" s="57"/>
      <c r="E12" s="57"/>
      <c r="F12" s="57"/>
      <c r="G12" s="57"/>
      <c r="H12" s="57"/>
      <c r="I12" s="57"/>
      <c r="J12" s="57"/>
      <c r="K12" s="57"/>
      <c r="L12" s="57"/>
      <c r="M12" s="57"/>
      <c r="N12" s="57"/>
      <c r="O12" s="57"/>
    </row>
    <row r="13" spans="1:15" x14ac:dyDescent="0.2">
      <c r="A13" s="164">
        <v>1</v>
      </c>
      <c r="B13" s="57">
        <f>'BAR BB| Open rates'!B12*0.9*0.87+25</f>
        <v>28839.4</v>
      </c>
      <c r="C13" s="57">
        <f>'BAR BB| Open rates'!C12*0.9*0.87+25</f>
        <v>30405.4</v>
      </c>
      <c r="D13" s="57">
        <f>'BAR BB| Open rates'!D12*0.9*0.87+25</f>
        <v>28839.4</v>
      </c>
      <c r="E13" s="57">
        <f>'BAR BB| Open rates'!E12*0.9*0.87+25</f>
        <v>25707.4</v>
      </c>
      <c r="F13" s="57">
        <f>'BAR BB| Open rates'!F12*0.9*0.87+25</f>
        <v>21714.1</v>
      </c>
      <c r="G13" s="57">
        <f>'BAR BB| Open rates'!G12*0.9*0.87+25</f>
        <v>25707.4</v>
      </c>
      <c r="H13" s="57">
        <f>'BAR BB| Open rates'!H12*0.9*0.87+25</f>
        <v>21714.1</v>
      </c>
      <c r="I13" s="57">
        <f>'BAR BB| Open rates'!I12*0.9*0.87+25</f>
        <v>25707.4</v>
      </c>
      <c r="J13" s="57">
        <f>'BAR BB| Open rates'!J12*0.9*0.87+25</f>
        <v>18425.5</v>
      </c>
      <c r="K13" s="57">
        <f>'BAR BB| Open rates'!K12*0.9*0.87+25</f>
        <v>18425.5</v>
      </c>
      <c r="L13" s="57">
        <f>'BAR BB| Open rates'!L12*0.9*0.87+25</f>
        <v>16624.599999999999</v>
      </c>
      <c r="M13" s="57">
        <f>'BAR BB| Open rates'!M12*0.9*0.87+25</f>
        <v>18425.5</v>
      </c>
      <c r="N13" s="57">
        <f>'BAR BB| Open rates'!N12*0.9*0.87+25</f>
        <v>18425.5</v>
      </c>
      <c r="O13" s="57">
        <f>'BAR BB| Open rates'!O12*0.9*0.87+25</f>
        <v>18425.5</v>
      </c>
    </row>
    <row r="14" spans="1:15" x14ac:dyDescent="0.2">
      <c r="A14" s="164">
        <v>2</v>
      </c>
      <c r="B14" s="57">
        <f>'BAR BB| Open rates'!B13*0.9*0.87+25</f>
        <v>30405.4</v>
      </c>
      <c r="C14" s="57">
        <f>'BAR BB| Open rates'!C13*0.9*0.87+25</f>
        <v>31971.4</v>
      </c>
      <c r="D14" s="57">
        <f>'BAR BB| Open rates'!D13*0.9*0.87+25</f>
        <v>30405.4</v>
      </c>
      <c r="E14" s="57">
        <f>'BAR BB| Open rates'!E13*0.9*0.87+25</f>
        <v>27273.4</v>
      </c>
      <c r="F14" s="57">
        <f>'BAR BB| Open rates'!F13*0.9*0.87+25</f>
        <v>23280.1</v>
      </c>
      <c r="G14" s="57">
        <f>'BAR BB| Open rates'!G13*0.9*0.87+25</f>
        <v>27273.4</v>
      </c>
      <c r="H14" s="57">
        <f>'BAR BB| Open rates'!H13*0.9*0.87+25</f>
        <v>23280.1</v>
      </c>
      <c r="I14" s="57">
        <f>'BAR BB| Open rates'!I13*0.9*0.87+25</f>
        <v>27273.4</v>
      </c>
      <c r="J14" s="57">
        <f>'BAR BB| Open rates'!J13*0.9*0.87+25</f>
        <v>19991.5</v>
      </c>
      <c r="K14" s="57">
        <f>'BAR BB| Open rates'!K13*0.9*0.87+25</f>
        <v>19991.5</v>
      </c>
      <c r="L14" s="57">
        <f>'BAR BB| Open rates'!L13*0.9*0.87+25</f>
        <v>18190.599999999999</v>
      </c>
      <c r="M14" s="57">
        <f>'BAR BB| Open rates'!M13*0.9*0.87+25</f>
        <v>19991.5</v>
      </c>
      <c r="N14" s="57">
        <f>'BAR BB| Open rates'!N13*0.9*0.87+25</f>
        <v>19991.5</v>
      </c>
      <c r="O14" s="57">
        <f>'BAR BB| Open rates'!O13*0.9*0.87+25</f>
        <v>19991.5</v>
      </c>
    </row>
    <row r="15" spans="1:15" x14ac:dyDescent="0.2">
      <c r="A15" s="90"/>
    </row>
    <row r="16" spans="1:15" x14ac:dyDescent="0.2">
      <c r="A16" s="288" t="s">
        <v>172</v>
      </c>
    </row>
    <row r="17" spans="1:9" x14ac:dyDescent="0.2">
      <c r="A17" s="288"/>
    </row>
    <row r="18" spans="1:9" x14ac:dyDescent="0.2">
      <c r="A18" s="90"/>
    </row>
    <row r="19" spans="1:9" s="155" customFormat="1" ht="12.75" customHeight="1" x14ac:dyDescent="0.2">
      <c r="A19" s="312" t="s">
        <v>297</v>
      </c>
      <c r="B19" s="304"/>
      <c r="C19" s="304"/>
      <c r="D19" s="304"/>
      <c r="E19" s="304"/>
      <c r="F19" s="304"/>
      <c r="G19" s="304"/>
      <c r="H19" s="304"/>
      <c r="I19" s="304"/>
    </row>
    <row r="20" spans="1:9" s="155" customFormat="1" ht="19.5" customHeight="1" x14ac:dyDescent="0.2">
      <c r="A20" s="312"/>
      <c r="B20" s="304"/>
      <c r="C20" s="304"/>
      <c r="D20" s="304"/>
      <c r="E20" s="304"/>
      <c r="F20" s="304"/>
      <c r="G20" s="304"/>
      <c r="H20" s="304"/>
      <c r="I20" s="304"/>
    </row>
    <row r="21" spans="1:9" s="155" customFormat="1" ht="18" customHeight="1" x14ac:dyDescent="0.2">
      <c r="A21" s="312"/>
      <c r="B21" s="304"/>
      <c r="C21" s="304"/>
      <c r="D21" s="304"/>
      <c r="E21" s="304"/>
      <c r="F21" s="304"/>
      <c r="G21" s="304"/>
      <c r="H21" s="304"/>
      <c r="I21" s="304"/>
    </row>
    <row r="22" spans="1:9" s="155" customFormat="1" ht="12.75" customHeight="1" x14ac:dyDescent="0.2">
      <c r="A22" s="312"/>
      <c r="B22" s="304"/>
      <c r="C22" s="304"/>
      <c r="D22" s="304"/>
      <c r="E22" s="304"/>
      <c r="F22" s="304"/>
      <c r="G22" s="304"/>
      <c r="H22" s="304"/>
      <c r="I22" s="304"/>
    </row>
    <row r="23" spans="1:9" ht="12.75" customHeight="1" x14ac:dyDescent="0.2">
      <c r="A23" s="31"/>
    </row>
    <row r="24" spans="1:9" x14ac:dyDescent="0.2">
      <c r="A24" s="182" t="s">
        <v>83</v>
      </c>
    </row>
    <row r="25" spans="1:9" ht="24" x14ac:dyDescent="0.2">
      <c r="A25" s="158" t="s">
        <v>298</v>
      </c>
    </row>
    <row r="26" spans="1:9" ht="24" x14ac:dyDescent="0.2">
      <c r="A26" s="158" t="s">
        <v>299</v>
      </c>
    </row>
    <row r="27" spans="1:9" x14ac:dyDescent="0.2">
      <c r="A27" s="33"/>
    </row>
    <row r="28" spans="1:9" x14ac:dyDescent="0.2">
      <c r="A28" s="178" t="s">
        <v>74</v>
      </c>
    </row>
    <row r="29" spans="1:9" ht="24" x14ac:dyDescent="0.2">
      <c r="A29" s="184" t="s">
        <v>207</v>
      </c>
    </row>
    <row r="30" spans="1:9" x14ac:dyDescent="0.2">
      <c r="A30" s="183" t="s">
        <v>75</v>
      </c>
    </row>
    <row r="31" spans="1:9" ht="24" x14ac:dyDescent="0.2">
      <c r="A31" s="180" t="s">
        <v>76</v>
      </c>
    </row>
    <row r="32" spans="1:9" ht="24" x14ac:dyDescent="0.2">
      <c r="A32" s="180" t="s">
        <v>89</v>
      </c>
    </row>
    <row r="33" spans="1:1" x14ac:dyDescent="0.2">
      <c r="A33" s="180" t="s">
        <v>78</v>
      </c>
    </row>
    <row r="34" spans="1:1" ht="24" x14ac:dyDescent="0.2">
      <c r="A34" s="180" t="s">
        <v>79</v>
      </c>
    </row>
    <row r="35" spans="1:1" ht="24" x14ac:dyDescent="0.2">
      <c r="A35" s="180" t="s">
        <v>187</v>
      </c>
    </row>
    <row r="36" spans="1:1" x14ac:dyDescent="0.2">
      <c r="A36" s="180" t="s">
        <v>105</v>
      </c>
    </row>
    <row r="37" spans="1:1" ht="24" x14ac:dyDescent="0.2">
      <c r="A37" s="180" t="s">
        <v>208</v>
      </c>
    </row>
    <row r="38" spans="1:1" ht="72" customHeight="1" x14ac:dyDescent="0.2">
      <c r="A38" s="216" t="s">
        <v>101</v>
      </c>
    </row>
    <row r="39" spans="1:1" ht="15.75" customHeight="1" x14ac:dyDescent="0.2">
      <c r="A39" s="242"/>
    </row>
    <row r="40" spans="1:1" ht="15.75" customHeight="1" x14ac:dyDescent="0.2">
      <c r="A40" s="309" t="s">
        <v>324</v>
      </c>
    </row>
    <row r="41" spans="1:1" ht="15" customHeight="1" x14ac:dyDescent="0.2">
      <c r="A41" s="310"/>
    </row>
    <row r="42" spans="1:1" ht="15" customHeight="1" x14ac:dyDescent="0.2">
      <c r="A42" s="311"/>
    </row>
    <row r="43" spans="1:1" x14ac:dyDescent="0.2">
      <c r="A43" s="69"/>
    </row>
    <row r="44" spans="1:1" ht="36" x14ac:dyDescent="0.2">
      <c r="A44" s="219" t="s">
        <v>209</v>
      </c>
    </row>
    <row r="45" spans="1:1" s="155" customFormat="1" ht="27.75" customHeight="1" x14ac:dyDescent="0.2">
      <c r="A45" s="217" t="s">
        <v>300</v>
      </c>
    </row>
    <row r="46" spans="1:1" x14ac:dyDescent="0.2">
      <c r="A46" s="6"/>
    </row>
    <row r="47" spans="1:1" x14ac:dyDescent="0.2">
      <c r="A47" s="175" t="s">
        <v>81</v>
      </c>
    </row>
    <row r="48" spans="1:1" ht="36" x14ac:dyDescent="0.2">
      <c r="A48" s="181" t="s">
        <v>102</v>
      </c>
    </row>
    <row r="49" spans="1:1" ht="36" x14ac:dyDescent="0.2">
      <c r="A49" s="181" t="s">
        <v>104</v>
      </c>
    </row>
    <row r="50" spans="1:1" x14ac:dyDescent="0.2">
      <c r="A50" s="169"/>
    </row>
    <row r="51" spans="1:1" ht="26.25" x14ac:dyDescent="0.2">
      <c r="A51" s="178" t="s">
        <v>322</v>
      </c>
    </row>
    <row r="52" spans="1:1" x14ac:dyDescent="0.2">
      <c r="A52" s="171"/>
    </row>
    <row r="53" spans="1:1" s="155" customFormat="1" ht="24" x14ac:dyDescent="0.2">
      <c r="A53" s="220" t="s">
        <v>301</v>
      </c>
    </row>
    <row r="54" spans="1:1" s="155" customFormat="1" x14ac:dyDescent="0.2">
      <c r="A54" s="218" t="s">
        <v>210</v>
      </c>
    </row>
    <row r="55" spans="1:1" s="155" customFormat="1" ht="12.75" customHeight="1" x14ac:dyDescent="0.2">
      <c r="A55" s="218"/>
    </row>
    <row r="56" spans="1:1" s="155" customFormat="1" ht="24" x14ac:dyDescent="0.2">
      <c r="A56" s="220" t="s">
        <v>302</v>
      </c>
    </row>
    <row r="57" spans="1:1" s="155" customFormat="1" x14ac:dyDescent="0.2">
      <c r="A57" s="221" t="s">
        <v>303</v>
      </c>
    </row>
    <row r="58" spans="1:1" s="155" customFormat="1" ht="13.5" customHeight="1" x14ac:dyDescent="0.2">
      <c r="A58" s="181"/>
    </row>
    <row r="59" spans="1:1" s="155" customFormat="1" ht="24" x14ac:dyDescent="0.2">
      <c r="A59" s="220" t="s">
        <v>304</v>
      </c>
    </row>
    <row r="60" spans="1:1" s="155" customFormat="1" x14ac:dyDescent="0.2">
      <c r="A60" s="221" t="s">
        <v>305</v>
      </c>
    </row>
    <row r="61" spans="1:1" s="155" customFormat="1" ht="12.75" customHeight="1" x14ac:dyDescent="0.2">
      <c r="A61" s="181"/>
    </row>
    <row r="62" spans="1:1" s="155" customFormat="1" x14ac:dyDescent="0.2">
      <c r="A62" s="220" t="s">
        <v>274</v>
      </c>
    </row>
    <row r="63" spans="1:1" s="155" customFormat="1" x14ac:dyDescent="0.2">
      <c r="A63" s="218" t="s">
        <v>214</v>
      </c>
    </row>
    <row r="64" spans="1:1" s="155" customFormat="1" x14ac:dyDescent="0.2">
      <c r="A64" s="231"/>
    </row>
    <row r="65" spans="1:1" s="155" customFormat="1" ht="23.25" customHeight="1" x14ac:dyDescent="0.2">
      <c r="A65" s="220" t="s">
        <v>306</v>
      </c>
    </row>
    <row r="66" spans="1:1" s="155" customFormat="1" x14ac:dyDescent="0.2">
      <c r="A66" s="221" t="s">
        <v>307</v>
      </c>
    </row>
    <row r="67" spans="1:1" s="155" customFormat="1" x14ac:dyDescent="0.2">
      <c r="A67" s="221"/>
    </row>
    <row r="68" spans="1:1" s="155" customFormat="1" x14ac:dyDescent="0.2">
      <c r="A68" s="220" t="s">
        <v>308</v>
      </c>
    </row>
    <row r="69" spans="1:1" s="155" customFormat="1" x14ac:dyDescent="0.2">
      <c r="A69" s="221" t="s">
        <v>309</v>
      </c>
    </row>
    <row r="70" spans="1:1" s="155" customFormat="1" x14ac:dyDescent="0.2">
      <c r="A70" s="218"/>
    </row>
    <row r="71" spans="1:1" ht="24" x14ac:dyDescent="0.2">
      <c r="A71" s="182" t="s">
        <v>323</v>
      </c>
    </row>
    <row r="72" spans="1:1" s="155" customFormat="1" ht="24" x14ac:dyDescent="0.2">
      <c r="A72" s="220" t="s">
        <v>310</v>
      </c>
    </row>
    <row r="73" spans="1:1" s="155" customFormat="1" x14ac:dyDescent="0.2">
      <c r="A73" s="218" t="s">
        <v>211</v>
      </c>
    </row>
    <row r="74" spans="1:1" s="155" customFormat="1" x14ac:dyDescent="0.2">
      <c r="A74" s="181"/>
    </row>
    <row r="75" spans="1:1" s="155" customFormat="1" ht="30" customHeight="1" x14ac:dyDescent="0.2">
      <c r="A75" s="220" t="s">
        <v>311</v>
      </c>
    </row>
    <row r="76" spans="1:1" s="155" customFormat="1" x14ac:dyDescent="0.2">
      <c r="A76" s="218" t="s">
        <v>312</v>
      </c>
    </row>
    <row r="77" spans="1:1" s="155" customFormat="1" x14ac:dyDescent="0.2">
      <c r="A77" s="181"/>
    </row>
    <row r="78" spans="1:1" s="155" customFormat="1" ht="24" x14ac:dyDescent="0.2">
      <c r="A78" s="220" t="s">
        <v>313</v>
      </c>
    </row>
    <row r="79" spans="1:1" s="155" customFormat="1" x14ac:dyDescent="0.2">
      <c r="A79" s="218" t="s">
        <v>314</v>
      </c>
    </row>
    <row r="80" spans="1:1" s="155" customFormat="1" x14ac:dyDescent="0.2">
      <c r="A80" s="181"/>
    </row>
    <row r="81" spans="1:1" s="155" customFormat="1" x14ac:dyDescent="0.2">
      <c r="A81" s="220" t="s">
        <v>275</v>
      </c>
    </row>
    <row r="82" spans="1:1" s="155" customFormat="1" x14ac:dyDescent="0.2">
      <c r="A82" s="218" t="s">
        <v>215</v>
      </c>
    </row>
    <row r="83" spans="1:1" s="155" customFormat="1" x14ac:dyDescent="0.2">
      <c r="A83" s="181"/>
    </row>
    <row r="84" spans="1:1" s="155" customFormat="1" ht="24" x14ac:dyDescent="0.2">
      <c r="A84" s="220" t="s">
        <v>315</v>
      </c>
    </row>
    <row r="85" spans="1:1" s="155" customFormat="1" x14ac:dyDescent="0.2">
      <c r="A85" s="218" t="s">
        <v>316</v>
      </c>
    </row>
    <row r="86" spans="1:1" x14ac:dyDescent="0.2">
      <c r="A86" s="171"/>
    </row>
    <row r="87" spans="1:1" x14ac:dyDescent="0.2">
      <c r="A87" s="220" t="s">
        <v>317</v>
      </c>
    </row>
    <row r="88" spans="1:1" x14ac:dyDescent="0.2">
      <c r="A88" s="218" t="s">
        <v>309</v>
      </c>
    </row>
    <row r="89" spans="1:1" x14ac:dyDescent="0.2">
      <c r="A89" s="138"/>
    </row>
    <row r="90" spans="1:1" x14ac:dyDescent="0.2">
      <c r="A90" s="138"/>
    </row>
    <row r="91" spans="1:1" x14ac:dyDescent="0.2">
      <c r="A91" s="138"/>
    </row>
    <row r="92" spans="1:1" x14ac:dyDescent="0.2">
      <c r="A92" s="138"/>
    </row>
    <row r="93" spans="1:1" x14ac:dyDescent="0.2">
      <c r="A93" s="138"/>
    </row>
    <row r="94" spans="1:1" x14ac:dyDescent="0.2">
      <c r="A94" s="138"/>
    </row>
    <row r="95" spans="1:1" x14ac:dyDescent="0.2">
      <c r="A95" s="138"/>
    </row>
    <row r="96" spans="1:1" x14ac:dyDescent="0.2">
      <c r="A96" s="138"/>
    </row>
    <row r="97" spans="1:1" x14ac:dyDescent="0.2">
      <c r="A97" s="138"/>
    </row>
    <row r="98" spans="1:1" x14ac:dyDescent="0.2">
      <c r="A98" s="138"/>
    </row>
    <row r="99" spans="1:1" x14ac:dyDescent="0.2">
      <c r="A99" s="138"/>
    </row>
    <row r="100" spans="1:1" x14ac:dyDescent="0.2">
      <c r="A100" s="138"/>
    </row>
    <row r="101" spans="1:1" x14ac:dyDescent="0.2">
      <c r="A101" s="138"/>
    </row>
    <row r="102" spans="1:1" x14ac:dyDescent="0.2">
      <c r="A102" s="138"/>
    </row>
    <row r="103" spans="1:1" x14ac:dyDescent="0.2">
      <c r="A103" s="138"/>
    </row>
    <row r="104" spans="1:1" x14ac:dyDescent="0.2">
      <c r="A104" s="138"/>
    </row>
    <row r="105" spans="1:1" x14ac:dyDescent="0.2">
      <c r="A105" s="138"/>
    </row>
    <row r="106" spans="1:1" x14ac:dyDescent="0.2">
      <c r="A106" s="138"/>
    </row>
    <row r="107" spans="1:1" x14ac:dyDescent="0.2">
      <c r="A107" s="138"/>
    </row>
    <row r="108" spans="1:1" x14ac:dyDescent="0.2">
      <c r="A108" s="138"/>
    </row>
    <row r="109" spans="1:1" x14ac:dyDescent="0.2">
      <c r="A109" s="138"/>
    </row>
    <row r="110" spans="1:1" x14ac:dyDescent="0.2">
      <c r="A110" s="138"/>
    </row>
    <row r="111" spans="1:1" x14ac:dyDescent="0.2">
      <c r="A111" s="138"/>
    </row>
    <row r="112" spans="1:1" x14ac:dyDescent="0.2">
      <c r="A112" s="138"/>
    </row>
    <row r="113" spans="1:1" x14ac:dyDescent="0.2">
      <c r="A113" s="138"/>
    </row>
    <row r="114" spans="1:1" x14ac:dyDescent="0.2">
      <c r="A114" s="138"/>
    </row>
    <row r="115" spans="1:1" x14ac:dyDescent="0.2">
      <c r="A115" s="138"/>
    </row>
    <row r="116" spans="1:1" x14ac:dyDescent="0.2">
      <c r="A116" s="138"/>
    </row>
    <row r="117" spans="1:1" x14ac:dyDescent="0.2">
      <c r="A117" s="138"/>
    </row>
    <row r="118" spans="1:1" x14ac:dyDescent="0.2">
      <c r="A118" s="138"/>
    </row>
    <row r="119" spans="1:1" x14ac:dyDescent="0.2">
      <c r="A119" s="138"/>
    </row>
    <row r="120" spans="1:1" x14ac:dyDescent="0.2">
      <c r="A120" s="138"/>
    </row>
    <row r="121" spans="1:1" x14ac:dyDescent="0.2">
      <c r="A121" s="138"/>
    </row>
    <row r="122" spans="1:1" x14ac:dyDescent="0.2">
      <c r="A122" s="138"/>
    </row>
    <row r="123" spans="1:1" x14ac:dyDescent="0.2">
      <c r="A123" s="138"/>
    </row>
    <row r="124" spans="1:1" x14ac:dyDescent="0.2">
      <c r="A124" s="138"/>
    </row>
    <row r="125" spans="1:1" x14ac:dyDescent="0.2">
      <c r="A125" s="138"/>
    </row>
    <row r="126" spans="1:1" x14ac:dyDescent="0.2">
      <c r="A126" s="138"/>
    </row>
    <row r="127" spans="1:1" x14ac:dyDescent="0.2">
      <c r="A127" s="138"/>
    </row>
    <row r="128" spans="1:1" x14ac:dyDescent="0.2">
      <c r="A128" s="138"/>
    </row>
    <row r="129" spans="1:1" x14ac:dyDescent="0.2">
      <c r="A129" s="138"/>
    </row>
    <row r="130" spans="1:1" x14ac:dyDescent="0.2">
      <c r="A130" s="138"/>
    </row>
    <row r="131" spans="1:1" x14ac:dyDescent="0.2">
      <c r="A131" s="138"/>
    </row>
    <row r="132" spans="1:1" x14ac:dyDescent="0.2">
      <c r="A132" s="138"/>
    </row>
    <row r="133" spans="1:1" x14ac:dyDescent="0.2">
      <c r="A133" s="138"/>
    </row>
    <row r="134" spans="1:1" x14ac:dyDescent="0.2">
      <c r="A134" s="138"/>
    </row>
    <row r="135" spans="1:1" x14ac:dyDescent="0.2">
      <c r="A135" s="138"/>
    </row>
    <row r="136" spans="1:1" x14ac:dyDescent="0.2">
      <c r="A136" s="138"/>
    </row>
    <row r="137" spans="1:1" x14ac:dyDescent="0.2">
      <c r="A137" s="138"/>
    </row>
    <row r="138" spans="1:1" x14ac:dyDescent="0.2">
      <c r="A138" s="138"/>
    </row>
    <row r="139" spans="1:1" x14ac:dyDescent="0.2">
      <c r="A139" s="138"/>
    </row>
    <row r="140" spans="1:1" x14ac:dyDescent="0.2">
      <c r="A140" s="138"/>
    </row>
    <row r="141" spans="1:1" x14ac:dyDescent="0.2">
      <c r="A141" s="138"/>
    </row>
    <row r="142" spans="1:1" x14ac:dyDescent="0.2">
      <c r="A142" s="138"/>
    </row>
    <row r="143" spans="1:1" x14ac:dyDescent="0.2">
      <c r="A143" s="138"/>
    </row>
    <row r="144" spans="1:1" x14ac:dyDescent="0.2">
      <c r="A144" s="138"/>
    </row>
    <row r="145" spans="1:1" x14ac:dyDescent="0.2">
      <c r="A145" s="138"/>
    </row>
    <row r="146" spans="1:1" x14ac:dyDescent="0.2">
      <c r="A146" s="138"/>
    </row>
    <row r="147" spans="1:1" x14ac:dyDescent="0.2">
      <c r="A147" s="138"/>
    </row>
    <row r="148" spans="1:1" x14ac:dyDescent="0.2">
      <c r="A148" s="138"/>
    </row>
    <row r="149" spans="1:1" x14ac:dyDescent="0.2">
      <c r="A149" s="138"/>
    </row>
    <row r="150" spans="1:1" x14ac:dyDescent="0.2">
      <c r="A150" s="138"/>
    </row>
    <row r="151" spans="1:1" x14ac:dyDescent="0.2">
      <c r="A151" s="138"/>
    </row>
    <row r="152" spans="1:1" x14ac:dyDescent="0.2">
      <c r="A152" s="138"/>
    </row>
    <row r="153" spans="1:1" x14ac:dyDescent="0.2">
      <c r="A153" s="138"/>
    </row>
    <row r="154" spans="1:1" x14ac:dyDescent="0.2">
      <c r="A154" s="138"/>
    </row>
    <row r="155" spans="1:1" x14ac:dyDescent="0.2">
      <c r="A155" s="138"/>
    </row>
    <row r="156" spans="1:1" x14ac:dyDescent="0.2">
      <c r="A156" s="138"/>
    </row>
    <row r="157" spans="1:1" x14ac:dyDescent="0.2">
      <c r="A157" s="138"/>
    </row>
    <row r="158" spans="1:1" x14ac:dyDescent="0.2">
      <c r="A158" s="138"/>
    </row>
    <row r="159" spans="1:1" x14ac:dyDescent="0.2">
      <c r="A159" s="138"/>
    </row>
    <row r="160" spans="1:1" x14ac:dyDescent="0.2">
      <c r="A160" s="138"/>
    </row>
    <row r="161" spans="1:1" x14ac:dyDescent="0.2">
      <c r="A161" s="138"/>
    </row>
    <row r="162" spans="1:1" x14ac:dyDescent="0.2">
      <c r="A162" s="138"/>
    </row>
    <row r="163" spans="1:1" x14ac:dyDescent="0.2">
      <c r="A163" s="138"/>
    </row>
    <row r="164" spans="1:1" x14ac:dyDescent="0.2">
      <c r="A164" s="138"/>
    </row>
    <row r="165" spans="1:1" x14ac:dyDescent="0.2">
      <c r="A165" s="138"/>
    </row>
    <row r="166" spans="1:1" x14ac:dyDescent="0.2">
      <c r="A166" s="138"/>
    </row>
    <row r="167" spans="1:1" x14ac:dyDescent="0.2">
      <c r="A167" s="138"/>
    </row>
    <row r="168" spans="1:1" x14ac:dyDescent="0.2">
      <c r="A168" s="138"/>
    </row>
    <row r="169" spans="1:1" x14ac:dyDescent="0.2">
      <c r="A169" s="138"/>
    </row>
    <row r="170" spans="1:1" x14ac:dyDescent="0.2">
      <c r="A170" s="138"/>
    </row>
    <row r="171" spans="1:1" x14ac:dyDescent="0.2">
      <c r="A171" s="138"/>
    </row>
    <row r="172" spans="1:1" x14ac:dyDescent="0.2">
      <c r="A172" s="138"/>
    </row>
    <row r="173" spans="1:1" x14ac:dyDescent="0.2">
      <c r="A173" s="138"/>
    </row>
    <row r="174" spans="1:1" x14ac:dyDescent="0.2">
      <c r="A174" s="138"/>
    </row>
    <row r="175" spans="1:1" x14ac:dyDescent="0.2">
      <c r="A175" s="138"/>
    </row>
    <row r="176" spans="1:1" x14ac:dyDescent="0.2">
      <c r="A176" s="138"/>
    </row>
    <row r="177" spans="1:1" x14ac:dyDescent="0.2">
      <c r="A177" s="138"/>
    </row>
    <row r="178" spans="1:1" x14ac:dyDescent="0.2">
      <c r="A178" s="138"/>
    </row>
    <row r="179" spans="1:1" x14ac:dyDescent="0.2">
      <c r="A179" s="138"/>
    </row>
    <row r="180" spans="1:1" x14ac:dyDescent="0.2">
      <c r="A180" s="138"/>
    </row>
    <row r="181" spans="1:1" x14ac:dyDescent="0.2">
      <c r="A181" s="138"/>
    </row>
    <row r="182" spans="1:1" x14ac:dyDescent="0.2">
      <c r="A182" s="138"/>
    </row>
    <row r="183" spans="1:1" x14ac:dyDescent="0.2">
      <c r="A183" s="138"/>
    </row>
    <row r="184" spans="1:1" x14ac:dyDescent="0.2">
      <c r="A184" s="138"/>
    </row>
    <row r="185" spans="1:1" x14ac:dyDescent="0.2">
      <c r="A185" s="138"/>
    </row>
    <row r="186" spans="1:1" x14ac:dyDescent="0.2">
      <c r="A186" s="138"/>
    </row>
    <row r="187" spans="1:1" x14ac:dyDescent="0.2">
      <c r="A187" s="138"/>
    </row>
    <row r="188" spans="1:1" x14ac:dyDescent="0.2">
      <c r="A188" s="138"/>
    </row>
    <row r="189" spans="1:1" x14ac:dyDescent="0.2">
      <c r="A189" s="138"/>
    </row>
    <row r="190" spans="1:1" x14ac:dyDescent="0.2">
      <c r="A190" s="138"/>
    </row>
    <row r="191" spans="1:1" x14ac:dyDescent="0.2">
      <c r="A191" s="138"/>
    </row>
    <row r="192" spans="1:1" x14ac:dyDescent="0.2">
      <c r="A192" s="138"/>
    </row>
    <row r="193" spans="1:1" x14ac:dyDescent="0.2">
      <c r="A193" s="138"/>
    </row>
    <row r="194" spans="1:1" x14ac:dyDescent="0.2">
      <c r="A194" s="138"/>
    </row>
    <row r="195" spans="1:1" x14ac:dyDescent="0.2">
      <c r="A195" s="138"/>
    </row>
    <row r="196" spans="1:1" x14ac:dyDescent="0.2">
      <c r="A196" s="138"/>
    </row>
    <row r="197" spans="1:1" x14ac:dyDescent="0.2">
      <c r="A197" s="138"/>
    </row>
    <row r="198" spans="1:1" x14ac:dyDescent="0.2">
      <c r="A198" s="138"/>
    </row>
    <row r="199" spans="1:1" x14ac:dyDescent="0.2">
      <c r="A199" s="138"/>
    </row>
    <row r="200" spans="1:1" x14ac:dyDescent="0.2">
      <c r="A200" s="138"/>
    </row>
    <row r="201" spans="1:1" x14ac:dyDescent="0.2">
      <c r="A201" s="138"/>
    </row>
    <row r="202" spans="1:1" x14ac:dyDescent="0.2">
      <c r="A202" s="138"/>
    </row>
    <row r="203" spans="1:1" x14ac:dyDescent="0.2">
      <c r="A203" s="138"/>
    </row>
    <row r="204" spans="1:1" x14ac:dyDescent="0.2">
      <c r="A204" s="138"/>
    </row>
    <row r="205" spans="1:1" x14ac:dyDescent="0.2">
      <c r="A205" s="138"/>
    </row>
    <row r="206" spans="1:1" x14ac:dyDescent="0.2">
      <c r="A206" s="138"/>
    </row>
    <row r="207" spans="1:1" x14ac:dyDescent="0.2">
      <c r="A207" s="138"/>
    </row>
    <row r="208" spans="1:1" x14ac:dyDescent="0.2">
      <c r="A208" s="138"/>
    </row>
    <row r="209" spans="1:1" x14ac:dyDescent="0.2">
      <c r="A209" s="138"/>
    </row>
    <row r="210" spans="1:1" x14ac:dyDescent="0.2">
      <c r="A210" s="138"/>
    </row>
    <row r="211" spans="1:1" x14ac:dyDescent="0.2">
      <c r="A211" s="138"/>
    </row>
    <row r="212" spans="1:1" x14ac:dyDescent="0.2">
      <c r="A212" s="138"/>
    </row>
    <row r="213" spans="1:1" x14ac:dyDescent="0.2">
      <c r="A213" s="138"/>
    </row>
    <row r="214" spans="1:1" x14ac:dyDescent="0.2">
      <c r="A214" s="138"/>
    </row>
    <row r="215" spans="1:1" x14ac:dyDescent="0.2">
      <c r="A215" s="138"/>
    </row>
    <row r="216" spans="1:1" x14ac:dyDescent="0.2">
      <c r="A216" s="138"/>
    </row>
    <row r="217" spans="1:1" x14ac:dyDescent="0.2">
      <c r="A217" s="138"/>
    </row>
    <row r="218" spans="1:1" x14ac:dyDescent="0.2">
      <c r="A218" s="138"/>
    </row>
    <row r="219" spans="1:1" x14ac:dyDescent="0.2">
      <c r="A219" s="138"/>
    </row>
    <row r="220" spans="1:1" x14ac:dyDescent="0.2">
      <c r="A220" s="138"/>
    </row>
    <row r="221" spans="1:1" x14ac:dyDescent="0.2">
      <c r="A221" s="138"/>
    </row>
    <row r="222" spans="1:1" x14ac:dyDescent="0.2">
      <c r="A222" s="138"/>
    </row>
    <row r="223" spans="1:1" x14ac:dyDescent="0.2">
      <c r="A223" s="138"/>
    </row>
    <row r="224" spans="1:1" x14ac:dyDescent="0.2">
      <c r="A224" s="138"/>
    </row>
    <row r="225" spans="1:1" x14ac:dyDescent="0.2">
      <c r="A225" s="138"/>
    </row>
    <row r="226" spans="1:1" x14ac:dyDescent="0.2">
      <c r="A226" s="138"/>
    </row>
    <row r="227" spans="1:1" x14ac:dyDescent="0.2">
      <c r="A227" s="138"/>
    </row>
    <row r="228" spans="1:1" x14ac:dyDescent="0.2">
      <c r="A228" s="138"/>
    </row>
    <row r="229" spans="1:1" x14ac:dyDescent="0.2">
      <c r="A229" s="138"/>
    </row>
    <row r="230" spans="1:1" x14ac:dyDescent="0.2">
      <c r="A230" s="138"/>
    </row>
    <row r="231" spans="1:1" x14ac:dyDescent="0.2">
      <c r="A231" s="138"/>
    </row>
    <row r="232" spans="1:1" x14ac:dyDescent="0.2">
      <c r="A232" s="138"/>
    </row>
    <row r="233" spans="1:1" x14ac:dyDescent="0.2">
      <c r="A233" s="138"/>
    </row>
    <row r="234" spans="1:1" x14ac:dyDescent="0.2">
      <c r="A234" s="138"/>
    </row>
    <row r="235" spans="1:1" x14ac:dyDescent="0.2">
      <c r="A235" s="138"/>
    </row>
    <row r="236" spans="1:1" x14ac:dyDescent="0.2">
      <c r="A236" s="138"/>
    </row>
    <row r="237" spans="1:1" x14ac:dyDescent="0.2">
      <c r="A237" s="138"/>
    </row>
    <row r="238" spans="1:1" x14ac:dyDescent="0.2">
      <c r="A238" s="138"/>
    </row>
    <row r="239" spans="1:1" x14ac:dyDescent="0.2">
      <c r="A239" s="138"/>
    </row>
    <row r="240" spans="1:1" x14ac:dyDescent="0.2">
      <c r="A240" s="138"/>
    </row>
    <row r="241" spans="1:1" x14ac:dyDescent="0.2">
      <c r="A241" s="138"/>
    </row>
    <row r="242" spans="1:1" x14ac:dyDescent="0.2">
      <c r="A242" s="138"/>
    </row>
    <row r="243" spans="1:1" x14ac:dyDescent="0.2">
      <c r="A243" s="138"/>
    </row>
    <row r="244" spans="1:1" x14ac:dyDescent="0.2">
      <c r="A244" s="138"/>
    </row>
    <row r="245" spans="1:1" x14ac:dyDescent="0.2">
      <c r="A245" s="138"/>
    </row>
    <row r="246" spans="1:1" x14ac:dyDescent="0.2">
      <c r="A246" s="138"/>
    </row>
    <row r="247" spans="1:1" x14ac:dyDescent="0.2">
      <c r="A247" s="138"/>
    </row>
    <row r="248" spans="1:1" x14ac:dyDescent="0.2">
      <c r="A248" s="138"/>
    </row>
    <row r="249" spans="1:1" x14ac:dyDescent="0.2">
      <c r="A249" s="138"/>
    </row>
    <row r="250" spans="1:1" x14ac:dyDescent="0.2">
      <c r="A250" s="138"/>
    </row>
    <row r="251" spans="1:1" x14ac:dyDescent="0.2">
      <c r="A251" s="138"/>
    </row>
    <row r="252" spans="1:1" x14ac:dyDescent="0.2">
      <c r="A252" s="138"/>
    </row>
    <row r="253" spans="1:1" x14ac:dyDescent="0.2">
      <c r="A253" s="138"/>
    </row>
    <row r="254" spans="1:1" x14ac:dyDescent="0.2">
      <c r="A254" s="138"/>
    </row>
    <row r="255" spans="1:1" x14ac:dyDescent="0.2">
      <c r="A255" s="138"/>
    </row>
    <row r="256" spans="1:1" x14ac:dyDescent="0.2">
      <c r="A256" s="138"/>
    </row>
    <row r="257" spans="1:1" x14ac:dyDescent="0.2">
      <c r="A257" s="138"/>
    </row>
    <row r="258" spans="1:1" x14ac:dyDescent="0.2">
      <c r="A258" s="138"/>
    </row>
    <row r="259" spans="1:1" x14ac:dyDescent="0.2">
      <c r="A259" s="138"/>
    </row>
    <row r="260" spans="1:1" x14ac:dyDescent="0.2">
      <c r="A260" s="138"/>
    </row>
    <row r="261" spans="1:1" x14ac:dyDescent="0.2">
      <c r="A261" s="138"/>
    </row>
    <row r="262" spans="1:1" x14ac:dyDescent="0.2">
      <c r="A262" s="138"/>
    </row>
    <row r="263" spans="1:1" x14ac:dyDescent="0.2">
      <c r="A263" s="138"/>
    </row>
    <row r="264" spans="1:1" x14ac:dyDescent="0.2">
      <c r="A264" s="138"/>
    </row>
    <row r="265" spans="1:1" x14ac:dyDescent="0.2">
      <c r="A265" s="138"/>
    </row>
    <row r="266" spans="1:1" x14ac:dyDescent="0.2">
      <c r="A266" s="138"/>
    </row>
    <row r="267" spans="1:1" x14ac:dyDescent="0.2">
      <c r="A267" s="138"/>
    </row>
    <row r="268" spans="1:1" x14ac:dyDescent="0.2">
      <c r="A268" s="138"/>
    </row>
    <row r="269" spans="1:1" x14ac:dyDescent="0.2">
      <c r="A269" s="138"/>
    </row>
    <row r="270" spans="1:1" x14ac:dyDescent="0.2">
      <c r="A270" s="138"/>
    </row>
    <row r="271" spans="1:1" x14ac:dyDescent="0.2">
      <c r="A271" s="138"/>
    </row>
    <row r="272" spans="1:1" x14ac:dyDescent="0.2">
      <c r="A272" s="138"/>
    </row>
    <row r="273" spans="1:1" x14ac:dyDescent="0.2">
      <c r="A273" s="138"/>
    </row>
    <row r="274" spans="1:1" x14ac:dyDescent="0.2">
      <c r="A274" s="138"/>
    </row>
    <row r="275" spans="1:1" x14ac:dyDescent="0.2">
      <c r="A275" s="138"/>
    </row>
    <row r="276" spans="1:1" x14ac:dyDescent="0.2">
      <c r="A276" s="138"/>
    </row>
    <row r="277" spans="1:1" x14ac:dyDescent="0.2">
      <c r="A277" s="138"/>
    </row>
    <row r="278" spans="1:1" x14ac:dyDescent="0.2">
      <c r="A278" s="138"/>
    </row>
    <row r="279" spans="1:1" x14ac:dyDescent="0.2">
      <c r="A279" s="138"/>
    </row>
    <row r="280" spans="1:1" x14ac:dyDescent="0.2">
      <c r="A280" s="138"/>
    </row>
    <row r="281" spans="1:1" x14ac:dyDescent="0.2">
      <c r="A281" s="138"/>
    </row>
    <row r="282" spans="1:1" x14ac:dyDescent="0.2">
      <c r="A282" s="138"/>
    </row>
    <row r="283" spans="1:1" x14ac:dyDescent="0.2">
      <c r="A283" s="138"/>
    </row>
    <row r="284" spans="1:1" x14ac:dyDescent="0.2">
      <c r="A284" s="138"/>
    </row>
    <row r="285" spans="1:1" x14ac:dyDescent="0.2">
      <c r="A285" s="138"/>
    </row>
    <row r="286" spans="1:1" x14ac:dyDescent="0.2">
      <c r="A286" s="138"/>
    </row>
    <row r="287" spans="1:1" x14ac:dyDescent="0.2">
      <c r="A287" s="138"/>
    </row>
    <row r="288" spans="1:1" x14ac:dyDescent="0.2">
      <c r="A288" s="138"/>
    </row>
    <row r="289" spans="1:1" x14ac:dyDescent="0.2">
      <c r="A289" s="138"/>
    </row>
    <row r="290" spans="1:1" x14ac:dyDescent="0.2">
      <c r="A290" s="138"/>
    </row>
    <row r="291" spans="1:1" x14ac:dyDescent="0.2">
      <c r="A291" s="138"/>
    </row>
    <row r="292" spans="1:1" x14ac:dyDescent="0.2">
      <c r="A292" s="138"/>
    </row>
    <row r="293" spans="1:1" x14ac:dyDescent="0.2">
      <c r="A293" s="138"/>
    </row>
    <row r="294" spans="1:1" x14ac:dyDescent="0.2">
      <c r="A294" s="138"/>
    </row>
    <row r="295" spans="1:1" x14ac:dyDescent="0.2">
      <c r="A295" s="138"/>
    </row>
    <row r="296" spans="1:1" x14ac:dyDescent="0.2">
      <c r="A296" s="138"/>
    </row>
    <row r="297" spans="1:1" x14ac:dyDescent="0.2">
      <c r="A297" s="138"/>
    </row>
    <row r="298" spans="1:1" x14ac:dyDescent="0.2">
      <c r="A298" s="138"/>
    </row>
    <row r="299" spans="1:1" x14ac:dyDescent="0.2">
      <c r="A299" s="138"/>
    </row>
    <row r="300" spans="1:1" x14ac:dyDescent="0.2">
      <c r="A300" s="138"/>
    </row>
    <row r="301" spans="1:1" x14ac:dyDescent="0.2">
      <c r="A301" s="138"/>
    </row>
    <row r="302" spans="1:1" x14ac:dyDescent="0.2">
      <c r="A302" s="138"/>
    </row>
    <row r="303" spans="1:1" x14ac:dyDescent="0.2">
      <c r="A303" s="138"/>
    </row>
    <row r="304" spans="1:1" x14ac:dyDescent="0.2">
      <c r="A304" s="138"/>
    </row>
    <row r="305" spans="1:1" x14ac:dyDescent="0.2">
      <c r="A305" s="138"/>
    </row>
    <row r="306" spans="1:1" x14ac:dyDescent="0.2">
      <c r="A306" s="138"/>
    </row>
    <row r="307" spans="1:1" x14ac:dyDescent="0.2">
      <c r="A307" s="138"/>
    </row>
    <row r="308" spans="1:1" x14ac:dyDescent="0.2">
      <c r="A308" s="138"/>
    </row>
    <row r="309" spans="1:1" x14ac:dyDescent="0.2">
      <c r="A309" s="138"/>
    </row>
    <row r="310" spans="1:1" x14ac:dyDescent="0.2">
      <c r="A310" s="138"/>
    </row>
    <row r="311" spans="1:1" x14ac:dyDescent="0.2">
      <c r="A311" s="138"/>
    </row>
    <row r="312" spans="1:1" x14ac:dyDescent="0.2">
      <c r="A312" s="138"/>
    </row>
    <row r="313" spans="1:1" x14ac:dyDescent="0.2">
      <c r="A313" s="138"/>
    </row>
    <row r="314" spans="1:1" x14ac:dyDescent="0.2">
      <c r="A314" s="138"/>
    </row>
    <row r="315" spans="1:1" x14ac:dyDescent="0.2">
      <c r="A315" s="138"/>
    </row>
    <row r="316" spans="1:1" x14ac:dyDescent="0.2">
      <c r="A316" s="138"/>
    </row>
    <row r="317" spans="1:1" x14ac:dyDescent="0.2">
      <c r="A317" s="138"/>
    </row>
    <row r="318" spans="1:1" x14ac:dyDescent="0.2">
      <c r="A318" s="138"/>
    </row>
    <row r="319" spans="1:1" x14ac:dyDescent="0.2">
      <c r="A319" s="138"/>
    </row>
    <row r="320" spans="1:1" x14ac:dyDescent="0.2">
      <c r="A320" s="138"/>
    </row>
    <row r="321" spans="1:1" x14ac:dyDescent="0.2">
      <c r="A321" s="138"/>
    </row>
    <row r="322" spans="1:1" x14ac:dyDescent="0.2">
      <c r="A322" s="138"/>
    </row>
    <row r="323" spans="1:1" x14ac:dyDescent="0.2">
      <c r="A323" s="138"/>
    </row>
    <row r="324" spans="1:1" x14ac:dyDescent="0.2">
      <c r="A324" s="138"/>
    </row>
    <row r="325" spans="1:1" x14ac:dyDescent="0.2">
      <c r="A325" s="138"/>
    </row>
    <row r="326" spans="1:1" x14ac:dyDescent="0.2">
      <c r="A326" s="138"/>
    </row>
    <row r="327" spans="1:1" x14ac:dyDescent="0.2">
      <c r="A327" s="138"/>
    </row>
    <row r="328" spans="1:1" x14ac:dyDescent="0.2">
      <c r="A328" s="138"/>
    </row>
    <row r="329" spans="1:1" x14ac:dyDescent="0.2">
      <c r="A329" s="138"/>
    </row>
    <row r="330" spans="1:1" x14ac:dyDescent="0.2">
      <c r="A330" s="138"/>
    </row>
    <row r="331" spans="1:1" x14ac:dyDescent="0.2">
      <c r="A331" s="138"/>
    </row>
    <row r="332" spans="1:1" x14ac:dyDescent="0.2">
      <c r="A332" s="138"/>
    </row>
    <row r="333" spans="1:1" x14ac:dyDescent="0.2">
      <c r="A333" s="138"/>
    </row>
    <row r="334" spans="1:1" x14ac:dyDescent="0.2">
      <c r="A334" s="138"/>
    </row>
    <row r="335" spans="1:1" x14ac:dyDescent="0.2">
      <c r="A335" s="138"/>
    </row>
    <row r="336" spans="1:1" x14ac:dyDescent="0.2">
      <c r="A336" s="138"/>
    </row>
    <row r="337" spans="1:1" x14ac:dyDescent="0.2">
      <c r="A337" s="138"/>
    </row>
    <row r="338" spans="1:1" x14ac:dyDescent="0.2">
      <c r="A338" s="138"/>
    </row>
    <row r="339" spans="1:1" x14ac:dyDescent="0.2">
      <c r="A339" s="138"/>
    </row>
    <row r="340" spans="1:1" x14ac:dyDescent="0.2">
      <c r="A340" s="138"/>
    </row>
    <row r="341" spans="1:1" x14ac:dyDescent="0.2">
      <c r="A341" s="138"/>
    </row>
    <row r="342" spans="1:1" x14ac:dyDescent="0.2">
      <c r="A342" s="138"/>
    </row>
    <row r="343" spans="1:1" x14ac:dyDescent="0.2">
      <c r="A343" s="138"/>
    </row>
    <row r="344" spans="1:1" x14ac:dyDescent="0.2">
      <c r="A344" s="138"/>
    </row>
    <row r="345" spans="1:1" x14ac:dyDescent="0.2">
      <c r="A345" s="138"/>
    </row>
    <row r="346" spans="1:1" x14ac:dyDescent="0.2">
      <c r="A346" s="138"/>
    </row>
    <row r="347" spans="1:1" x14ac:dyDescent="0.2">
      <c r="A347" s="138"/>
    </row>
    <row r="348" spans="1:1" x14ac:dyDescent="0.2">
      <c r="A348" s="138"/>
    </row>
    <row r="349" spans="1:1" x14ac:dyDescent="0.2">
      <c r="A349" s="138"/>
    </row>
    <row r="350" spans="1:1" x14ac:dyDescent="0.2">
      <c r="A350" s="138"/>
    </row>
    <row r="351" spans="1:1" x14ac:dyDescent="0.2">
      <c r="A351" s="138"/>
    </row>
    <row r="352" spans="1:1" x14ac:dyDescent="0.2">
      <c r="A352" s="138"/>
    </row>
    <row r="353" spans="1:1" x14ac:dyDescent="0.2">
      <c r="A353" s="138"/>
    </row>
  </sheetData>
  <mergeCells count="3">
    <mergeCell ref="A16:A17"/>
    <mergeCell ref="A40:A42"/>
    <mergeCell ref="A19:I22"/>
  </mergeCells>
  <pageMargins left="0.7" right="0.7" top="0.75" bottom="0.75" header="0.3" footer="0.3"/>
  <pageSetup paperSize="9" orientation="portrait" horizontalDpi="4294967295" verticalDpi="4294967295"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353"/>
  <sheetViews>
    <sheetView workbookViewId="0">
      <pane xSplit="1" topLeftCell="B1" activePane="topRight" state="frozen"/>
      <selection activeCell="A10" sqref="A10"/>
      <selection pane="topRight" activeCell="A10" sqref="A10"/>
    </sheetView>
  </sheetViews>
  <sheetFormatPr defaultColWidth="10" defaultRowHeight="12.75" x14ac:dyDescent="0.2"/>
  <cols>
    <col min="1" max="1" width="46.5703125" style="32" customWidth="1"/>
    <col min="2" max="16384" width="10" style="31"/>
  </cols>
  <sheetData>
    <row r="1" spans="1:15" x14ac:dyDescent="0.2">
      <c r="A1" s="63" t="s">
        <v>61</v>
      </c>
    </row>
    <row r="2" spans="1:15" ht="24" customHeight="1" x14ac:dyDescent="0.2">
      <c r="A2" s="182" t="s">
        <v>321</v>
      </c>
    </row>
    <row r="3" spans="1:15" x14ac:dyDescent="0.2">
      <c r="A3" s="168" t="s">
        <v>318</v>
      </c>
    </row>
    <row r="4" spans="1:15" ht="21.75" customHeight="1" x14ac:dyDescent="0.2">
      <c r="A4" s="214" t="s">
        <v>62</v>
      </c>
      <c r="B4" s="116">
        <f>'BAR BB| Open rates'!B3</f>
        <v>45408</v>
      </c>
      <c r="C4" s="116">
        <f>'BAR BB| Open rates'!C3</f>
        <v>45409</v>
      </c>
      <c r="D4" s="116">
        <f>'BAR BB| Open rates'!D3</f>
        <v>45410</v>
      </c>
      <c r="E4" s="116">
        <f>'BAR BB| Open rates'!E3</f>
        <v>45411</v>
      </c>
      <c r="F4" s="116">
        <f>'BAR BB| Open rates'!F3</f>
        <v>45413</v>
      </c>
      <c r="G4" s="116">
        <f>'BAR BB| Open rates'!G3</f>
        <v>45415</v>
      </c>
      <c r="H4" s="116">
        <f>'BAR BB| Open rates'!H3</f>
        <v>45417</v>
      </c>
      <c r="I4" s="116">
        <f>'BAR BB| Open rates'!I3</f>
        <v>45420</v>
      </c>
      <c r="J4" s="116">
        <f>'BAR BB| Open rates'!J3</f>
        <v>45424</v>
      </c>
      <c r="K4" s="116">
        <f>'BAR BB| Open rates'!K3</f>
        <v>45429</v>
      </c>
      <c r="L4" s="116">
        <f>'BAR BB| Open rates'!L3</f>
        <v>45431</v>
      </c>
      <c r="M4" s="116">
        <f>'BAR BB| Open rates'!M3</f>
        <v>45436</v>
      </c>
      <c r="N4" s="116">
        <f>'BAR BB| Open rates'!N3</f>
        <v>45438</v>
      </c>
      <c r="O4" s="116">
        <f>'BAR BB| Open rates'!O3</f>
        <v>45443</v>
      </c>
    </row>
    <row r="5" spans="1:15" ht="21.75" customHeight="1" x14ac:dyDescent="0.2">
      <c r="A5" s="215"/>
      <c r="B5" s="116">
        <f>'BAR BB| Open rates'!B4</f>
        <v>45408</v>
      </c>
      <c r="C5" s="116">
        <f>'BAR BB| Open rates'!C4</f>
        <v>45409</v>
      </c>
      <c r="D5" s="116">
        <f>'BAR BB| Open rates'!D4</f>
        <v>45410</v>
      </c>
      <c r="E5" s="116">
        <f>'BAR BB| Open rates'!E4</f>
        <v>45412</v>
      </c>
      <c r="F5" s="116">
        <f>'BAR BB| Open rates'!F4</f>
        <v>45414</v>
      </c>
      <c r="G5" s="116">
        <f>'BAR BB| Open rates'!G4</f>
        <v>45416</v>
      </c>
      <c r="H5" s="116">
        <f>'BAR BB| Open rates'!H4</f>
        <v>45419</v>
      </c>
      <c r="I5" s="116">
        <f>'BAR BB| Open rates'!I4</f>
        <v>45423</v>
      </c>
      <c r="J5" s="116">
        <f>'BAR BB| Open rates'!J4</f>
        <v>45428</v>
      </c>
      <c r="K5" s="116">
        <f>'BAR BB| Open rates'!K4</f>
        <v>45430</v>
      </c>
      <c r="L5" s="116">
        <f>'BAR BB| Open rates'!L4</f>
        <v>45435</v>
      </c>
      <c r="M5" s="116">
        <f>'BAR BB| Open rates'!M4</f>
        <v>45437</v>
      </c>
      <c r="N5" s="116">
        <f>'BAR BB| Open rates'!N4</f>
        <v>45442</v>
      </c>
      <c r="O5" s="116">
        <f>'BAR BB| Open rates'!O4</f>
        <v>45443</v>
      </c>
    </row>
    <row r="6" spans="1:15" x14ac:dyDescent="0.2">
      <c r="A6" s="164" t="s">
        <v>63</v>
      </c>
    </row>
    <row r="7" spans="1:15" x14ac:dyDescent="0.2">
      <c r="A7" s="164">
        <v>1</v>
      </c>
      <c r="B7" s="57">
        <f>'BAR BB| Open rates'!B6*0.9*0.87+25</f>
        <v>23436.7</v>
      </c>
      <c r="C7" s="57">
        <f>'BAR BB| Open rates'!C6*0.9*0.87+25</f>
        <v>25002.7</v>
      </c>
      <c r="D7" s="57">
        <f>'BAR BB| Open rates'!D6*0.9*0.87+25</f>
        <v>23436.7</v>
      </c>
      <c r="E7" s="57">
        <f>'BAR BB| Open rates'!E6*0.9*0.87+25</f>
        <v>20304.7</v>
      </c>
      <c r="F7" s="57">
        <f>'BAR BB| Open rates'!F6*0.9*0.87+25</f>
        <v>16311.4</v>
      </c>
      <c r="G7" s="57">
        <f>'BAR BB| Open rates'!G6*0.9*0.87+25</f>
        <v>20304.7</v>
      </c>
      <c r="H7" s="57">
        <f>'BAR BB| Open rates'!H6*0.9*0.87+25</f>
        <v>16311.4</v>
      </c>
      <c r="I7" s="57">
        <f>'BAR BB| Open rates'!I6*0.9*0.87+25</f>
        <v>20304.7</v>
      </c>
      <c r="J7" s="57">
        <f>'BAR BB| Open rates'!J6*0.9*0.87+25</f>
        <v>13022.8</v>
      </c>
      <c r="K7" s="57">
        <f>'BAR BB| Open rates'!K6*0.9*0.87+25</f>
        <v>13022.8</v>
      </c>
      <c r="L7" s="57">
        <f>'BAR BB| Open rates'!L6*0.9*0.87+25</f>
        <v>11221.9</v>
      </c>
      <c r="M7" s="57">
        <f>'BAR BB| Open rates'!M6*0.9*0.87+25</f>
        <v>13022.8</v>
      </c>
      <c r="N7" s="57">
        <f>'BAR BB| Open rates'!N6*0.9*0.87+25</f>
        <v>13022.8</v>
      </c>
      <c r="O7" s="57">
        <f>'BAR BB| Open rates'!O6*0.9*0.87+25</f>
        <v>13022.8</v>
      </c>
    </row>
    <row r="8" spans="1:15" x14ac:dyDescent="0.2">
      <c r="A8" s="164">
        <v>2</v>
      </c>
      <c r="B8" s="57">
        <f>'BAR BB| Open rates'!B7*0.9*0.87+25</f>
        <v>25002.7</v>
      </c>
      <c r="C8" s="57">
        <f>'BAR BB| Open rates'!C7*0.9*0.87+25</f>
        <v>26568.7</v>
      </c>
      <c r="D8" s="57">
        <f>'BAR BB| Open rates'!D7*0.9*0.87+25</f>
        <v>25002.7</v>
      </c>
      <c r="E8" s="57">
        <f>'BAR BB| Open rates'!E7*0.9*0.87+25</f>
        <v>21870.7</v>
      </c>
      <c r="F8" s="57">
        <f>'BAR BB| Open rates'!F7*0.9*0.87+25</f>
        <v>17877.400000000001</v>
      </c>
      <c r="G8" s="57">
        <f>'BAR BB| Open rates'!G7*0.9*0.87+25</f>
        <v>21870.7</v>
      </c>
      <c r="H8" s="57">
        <f>'BAR BB| Open rates'!H7*0.9*0.87+25</f>
        <v>17877.400000000001</v>
      </c>
      <c r="I8" s="57">
        <f>'BAR BB| Open rates'!I7*0.9*0.87+25</f>
        <v>21870.7</v>
      </c>
      <c r="J8" s="57">
        <f>'BAR BB| Open rates'!J7*0.9*0.87+25</f>
        <v>14588.8</v>
      </c>
      <c r="K8" s="57">
        <f>'BAR BB| Open rates'!K7*0.9*0.87+25</f>
        <v>14588.8</v>
      </c>
      <c r="L8" s="57">
        <f>'BAR BB| Open rates'!L7*0.9*0.87+25</f>
        <v>12787.9</v>
      </c>
      <c r="M8" s="57">
        <f>'BAR BB| Open rates'!M7*0.9*0.87+25</f>
        <v>14588.8</v>
      </c>
      <c r="N8" s="57">
        <f>'BAR BB| Open rates'!N7*0.9*0.87+25</f>
        <v>14588.8</v>
      </c>
      <c r="O8" s="57">
        <f>'BAR BB| Open rates'!O7*0.9*0.87+25</f>
        <v>14588.8</v>
      </c>
    </row>
    <row r="9" spans="1:15" x14ac:dyDescent="0.2">
      <c r="A9" s="164" t="s">
        <v>175</v>
      </c>
      <c r="B9" s="57"/>
      <c r="C9" s="57"/>
      <c r="D9" s="57"/>
      <c r="E9" s="57"/>
      <c r="F9" s="57"/>
      <c r="G9" s="57"/>
      <c r="H9" s="57"/>
      <c r="I9" s="57"/>
      <c r="J9" s="57"/>
      <c r="K9" s="57"/>
      <c r="L9" s="57"/>
      <c r="M9" s="57"/>
      <c r="N9" s="57"/>
      <c r="O9" s="57"/>
    </row>
    <row r="10" spans="1:15" x14ac:dyDescent="0.2">
      <c r="A10" s="164">
        <v>1</v>
      </c>
      <c r="B10" s="57">
        <f>'BAR BB| Open rates'!B9*0.9*0.87+25</f>
        <v>25785.7</v>
      </c>
      <c r="C10" s="57">
        <f>'BAR BB| Open rates'!C9*0.9*0.87+25</f>
        <v>27351.7</v>
      </c>
      <c r="D10" s="57">
        <f>'BAR BB| Open rates'!D9*0.9*0.87+25</f>
        <v>25785.7</v>
      </c>
      <c r="E10" s="57">
        <f>'BAR BB| Open rates'!E9*0.9*0.87+25</f>
        <v>22653.7</v>
      </c>
      <c r="F10" s="57">
        <f>'BAR BB| Open rates'!F9*0.9*0.87+25</f>
        <v>18660.400000000001</v>
      </c>
      <c r="G10" s="57">
        <f>'BAR BB| Open rates'!G9*0.9*0.87+25</f>
        <v>22653.7</v>
      </c>
      <c r="H10" s="57">
        <f>'BAR BB| Open rates'!H9*0.9*0.87+25</f>
        <v>18660.400000000001</v>
      </c>
      <c r="I10" s="57">
        <f>'BAR BB| Open rates'!I9*0.9*0.87+25</f>
        <v>22653.7</v>
      </c>
      <c r="J10" s="57">
        <f>'BAR BB| Open rates'!J9*0.9*0.87+25</f>
        <v>15371.8</v>
      </c>
      <c r="K10" s="57">
        <f>'BAR BB| Open rates'!K9*0.9*0.87+25</f>
        <v>15371.8</v>
      </c>
      <c r="L10" s="57">
        <f>'BAR BB| Open rates'!L9*0.9*0.87+25</f>
        <v>13570.9</v>
      </c>
      <c r="M10" s="57">
        <f>'BAR BB| Open rates'!M9*0.9*0.87+25</f>
        <v>15371.8</v>
      </c>
      <c r="N10" s="57">
        <f>'BAR BB| Open rates'!N9*0.9*0.87+25</f>
        <v>15371.8</v>
      </c>
      <c r="O10" s="57">
        <f>'BAR BB| Open rates'!O9*0.9*0.87+25</f>
        <v>15371.8</v>
      </c>
    </row>
    <row r="11" spans="1:15" x14ac:dyDescent="0.2">
      <c r="A11" s="164">
        <v>2</v>
      </c>
      <c r="B11" s="57">
        <f>'BAR BB| Open rates'!B10*0.9*0.87+25</f>
        <v>27351.7</v>
      </c>
      <c r="C11" s="57">
        <f>'BAR BB| Open rates'!C10*0.9*0.87+25</f>
        <v>28917.7</v>
      </c>
      <c r="D11" s="57">
        <f>'BAR BB| Open rates'!D10*0.9*0.87+25</f>
        <v>27351.7</v>
      </c>
      <c r="E11" s="57">
        <f>'BAR BB| Open rates'!E10*0.9*0.87+25</f>
        <v>24219.7</v>
      </c>
      <c r="F11" s="57">
        <f>'BAR BB| Open rates'!F10*0.9*0.87+25</f>
        <v>20226.400000000001</v>
      </c>
      <c r="G11" s="57">
        <f>'BAR BB| Open rates'!G10*0.9*0.87+25</f>
        <v>24219.7</v>
      </c>
      <c r="H11" s="57">
        <f>'BAR BB| Open rates'!H10*0.9*0.87+25</f>
        <v>20226.400000000001</v>
      </c>
      <c r="I11" s="57">
        <f>'BAR BB| Open rates'!I10*0.9*0.87+25</f>
        <v>24219.7</v>
      </c>
      <c r="J11" s="57">
        <f>'BAR BB| Open rates'!J10*0.9*0.87+25</f>
        <v>16937.8</v>
      </c>
      <c r="K11" s="57">
        <f>'BAR BB| Open rates'!K10*0.9*0.87+25</f>
        <v>16937.8</v>
      </c>
      <c r="L11" s="57">
        <f>'BAR BB| Open rates'!L10*0.9*0.87+25</f>
        <v>15136.9</v>
      </c>
      <c r="M11" s="57">
        <f>'BAR BB| Open rates'!M10*0.9*0.87+25</f>
        <v>16937.8</v>
      </c>
      <c r="N11" s="57">
        <f>'BAR BB| Open rates'!N10*0.9*0.87+25</f>
        <v>16937.8</v>
      </c>
      <c r="O11" s="57">
        <f>'BAR BB| Open rates'!O10*0.9*0.87+25</f>
        <v>16937.8</v>
      </c>
    </row>
    <row r="12" spans="1:15" x14ac:dyDescent="0.2">
      <c r="A12" s="164" t="s">
        <v>176</v>
      </c>
      <c r="B12" s="57"/>
      <c r="C12" s="57"/>
      <c r="D12" s="57"/>
      <c r="E12" s="57"/>
      <c r="F12" s="57"/>
      <c r="G12" s="57"/>
      <c r="H12" s="57"/>
      <c r="I12" s="57"/>
      <c r="J12" s="57"/>
      <c r="K12" s="57"/>
      <c r="L12" s="57"/>
      <c r="M12" s="57"/>
      <c r="N12" s="57"/>
      <c r="O12" s="57"/>
    </row>
    <row r="13" spans="1:15" x14ac:dyDescent="0.2">
      <c r="A13" s="164">
        <v>1</v>
      </c>
      <c r="B13" s="57">
        <f>'BAR BB| Open rates'!B12*0.9*0.87+25</f>
        <v>28839.4</v>
      </c>
      <c r="C13" s="57">
        <f>'BAR BB| Open rates'!C12*0.9*0.87+25</f>
        <v>30405.4</v>
      </c>
      <c r="D13" s="57">
        <f>'BAR BB| Open rates'!D12*0.9*0.87+25</f>
        <v>28839.4</v>
      </c>
      <c r="E13" s="57">
        <f>'BAR BB| Open rates'!E12*0.9*0.87+25</f>
        <v>25707.4</v>
      </c>
      <c r="F13" s="57">
        <f>'BAR BB| Open rates'!F12*0.9*0.87+25</f>
        <v>21714.1</v>
      </c>
      <c r="G13" s="57">
        <f>'BAR BB| Open rates'!G12*0.9*0.87+25</f>
        <v>25707.4</v>
      </c>
      <c r="H13" s="57">
        <f>'BAR BB| Open rates'!H12*0.9*0.87+25</f>
        <v>21714.1</v>
      </c>
      <c r="I13" s="57">
        <f>'BAR BB| Open rates'!I12*0.9*0.87+25</f>
        <v>25707.4</v>
      </c>
      <c r="J13" s="57">
        <f>'BAR BB| Open rates'!J12*0.9*0.87+25</f>
        <v>18425.5</v>
      </c>
      <c r="K13" s="57">
        <f>'BAR BB| Open rates'!K12*0.9*0.87+25</f>
        <v>18425.5</v>
      </c>
      <c r="L13" s="57">
        <f>'BAR BB| Open rates'!L12*0.9*0.87+25</f>
        <v>16624.599999999999</v>
      </c>
      <c r="M13" s="57">
        <f>'BAR BB| Open rates'!M12*0.9*0.87+25</f>
        <v>18425.5</v>
      </c>
      <c r="N13" s="57">
        <f>'BAR BB| Open rates'!N12*0.9*0.87+25</f>
        <v>18425.5</v>
      </c>
      <c r="O13" s="57">
        <f>'BAR BB| Open rates'!O12*0.9*0.87+25</f>
        <v>18425.5</v>
      </c>
    </row>
    <row r="14" spans="1:15" x14ac:dyDescent="0.2">
      <c r="A14" s="164">
        <v>2</v>
      </c>
      <c r="B14" s="57">
        <f>'BAR BB| Open rates'!B13*0.9*0.87+25</f>
        <v>30405.4</v>
      </c>
      <c r="C14" s="57">
        <f>'BAR BB| Open rates'!C13*0.9*0.87+25</f>
        <v>31971.4</v>
      </c>
      <c r="D14" s="57">
        <f>'BAR BB| Open rates'!D13*0.9*0.87+25</f>
        <v>30405.4</v>
      </c>
      <c r="E14" s="57">
        <f>'BAR BB| Open rates'!E13*0.9*0.87+25</f>
        <v>27273.4</v>
      </c>
      <c r="F14" s="57">
        <f>'BAR BB| Open rates'!F13*0.9*0.87+25</f>
        <v>23280.1</v>
      </c>
      <c r="G14" s="57">
        <f>'BAR BB| Open rates'!G13*0.9*0.87+25</f>
        <v>27273.4</v>
      </c>
      <c r="H14" s="57">
        <f>'BAR BB| Open rates'!H13*0.9*0.87+25</f>
        <v>23280.1</v>
      </c>
      <c r="I14" s="57">
        <f>'BAR BB| Open rates'!I13*0.9*0.87+25</f>
        <v>27273.4</v>
      </c>
      <c r="J14" s="57">
        <f>'BAR BB| Open rates'!J13*0.9*0.87+25</f>
        <v>19991.5</v>
      </c>
      <c r="K14" s="57">
        <f>'BAR BB| Open rates'!K13*0.9*0.87+25</f>
        <v>19991.5</v>
      </c>
      <c r="L14" s="57">
        <f>'BAR BB| Open rates'!L13*0.9*0.87+25</f>
        <v>18190.599999999999</v>
      </c>
      <c r="M14" s="57">
        <f>'BAR BB| Open rates'!M13*0.9*0.87+25</f>
        <v>19991.5</v>
      </c>
      <c r="N14" s="57">
        <f>'BAR BB| Open rates'!N13*0.9*0.87+25</f>
        <v>19991.5</v>
      </c>
      <c r="O14" s="57">
        <f>'BAR BB| Open rates'!O13*0.9*0.87+25</f>
        <v>19991.5</v>
      </c>
    </row>
    <row r="15" spans="1:15" x14ac:dyDescent="0.2">
      <c r="A15" s="90"/>
    </row>
    <row r="16" spans="1:15" x14ac:dyDescent="0.2">
      <c r="A16" s="288" t="s">
        <v>172</v>
      </c>
    </row>
    <row r="17" spans="1:8" x14ac:dyDescent="0.2">
      <c r="A17" s="288"/>
    </row>
    <row r="18" spans="1:8" x14ac:dyDescent="0.2">
      <c r="A18" s="90"/>
    </row>
    <row r="19" spans="1:8" s="155" customFormat="1" ht="12.75" customHeight="1" x14ac:dyDescent="0.2">
      <c r="A19" s="312" t="s">
        <v>297</v>
      </c>
      <c r="B19" s="304"/>
      <c r="C19" s="304"/>
      <c r="D19" s="304"/>
      <c r="E19" s="304"/>
      <c r="F19" s="304"/>
      <c r="G19" s="304"/>
      <c r="H19" s="304"/>
    </row>
    <row r="20" spans="1:8" s="155" customFormat="1" ht="19.5" customHeight="1" x14ac:dyDescent="0.2">
      <c r="A20" s="312"/>
      <c r="B20" s="304"/>
      <c r="C20" s="304"/>
      <c r="D20" s="304"/>
      <c r="E20" s="304"/>
      <c r="F20" s="304"/>
      <c r="G20" s="304"/>
      <c r="H20" s="304"/>
    </row>
    <row r="21" spans="1:8" s="155" customFormat="1" ht="18" customHeight="1" x14ac:dyDescent="0.2">
      <c r="A21" s="312"/>
      <c r="B21" s="304"/>
      <c r="C21" s="304"/>
      <c r="D21" s="304"/>
      <c r="E21" s="304"/>
      <c r="F21" s="304"/>
      <c r="G21" s="304"/>
      <c r="H21" s="304"/>
    </row>
    <row r="22" spans="1:8" s="155" customFormat="1" ht="12.75" customHeight="1" x14ac:dyDescent="0.2">
      <c r="A22" s="312"/>
      <c r="B22" s="304"/>
      <c r="C22" s="304"/>
      <c r="D22" s="304"/>
      <c r="E22" s="304"/>
      <c r="F22" s="304"/>
      <c r="G22" s="304"/>
      <c r="H22" s="304"/>
    </row>
    <row r="23" spans="1:8" ht="12.75" customHeight="1" x14ac:dyDescent="0.2">
      <c r="A23" s="31"/>
    </row>
    <row r="24" spans="1:8" x14ac:dyDescent="0.2">
      <c r="A24" s="182" t="s">
        <v>83</v>
      </c>
    </row>
    <row r="25" spans="1:8" ht="24" x14ac:dyDescent="0.2">
      <c r="A25" s="158" t="s">
        <v>298</v>
      </c>
    </row>
    <row r="26" spans="1:8" ht="24" x14ac:dyDescent="0.2">
      <c r="A26" s="158" t="s">
        <v>299</v>
      </c>
    </row>
    <row r="27" spans="1:8" x14ac:dyDescent="0.2">
      <c r="A27" s="33"/>
    </row>
    <row r="28" spans="1:8" x14ac:dyDescent="0.2">
      <c r="A28" s="178" t="s">
        <v>74</v>
      </c>
    </row>
    <row r="29" spans="1:8" ht="24" x14ac:dyDescent="0.2">
      <c r="A29" s="184" t="s">
        <v>207</v>
      </c>
    </row>
    <row r="30" spans="1:8" x14ac:dyDescent="0.2">
      <c r="A30" s="183" t="s">
        <v>75</v>
      </c>
    </row>
    <row r="31" spans="1:8" ht="24" x14ac:dyDescent="0.2">
      <c r="A31" s="180" t="s">
        <v>76</v>
      </c>
    </row>
    <row r="32" spans="1:8" ht="24" x14ac:dyDescent="0.2">
      <c r="A32" s="180" t="s">
        <v>89</v>
      </c>
    </row>
    <row r="33" spans="1:1" x14ac:dyDescent="0.2">
      <c r="A33" s="180" t="s">
        <v>78</v>
      </c>
    </row>
    <row r="34" spans="1:1" ht="24" x14ac:dyDescent="0.2">
      <c r="A34" s="180" t="s">
        <v>79</v>
      </c>
    </row>
    <row r="35" spans="1:1" ht="24" x14ac:dyDescent="0.2">
      <c r="A35" s="180" t="s">
        <v>187</v>
      </c>
    </row>
    <row r="36" spans="1:1" x14ac:dyDescent="0.2">
      <c r="A36" s="180" t="s">
        <v>105</v>
      </c>
    </row>
    <row r="37" spans="1:1" ht="24" x14ac:dyDescent="0.2">
      <c r="A37" s="180" t="s">
        <v>208</v>
      </c>
    </row>
    <row r="38" spans="1:1" ht="72" customHeight="1" x14ac:dyDescent="0.2">
      <c r="A38" s="216" t="s">
        <v>101</v>
      </c>
    </row>
    <row r="39" spans="1:1" ht="15.75" customHeight="1" x14ac:dyDescent="0.2">
      <c r="A39" s="242"/>
    </row>
    <row r="40" spans="1:1" ht="15.75" customHeight="1" x14ac:dyDescent="0.2">
      <c r="A40" s="309" t="s">
        <v>324</v>
      </c>
    </row>
    <row r="41" spans="1:1" ht="15" customHeight="1" x14ac:dyDescent="0.2">
      <c r="A41" s="310"/>
    </row>
    <row r="42" spans="1:1" ht="15" customHeight="1" x14ac:dyDescent="0.2">
      <c r="A42" s="311"/>
    </row>
    <row r="43" spans="1:1" x14ac:dyDescent="0.2">
      <c r="A43" s="69"/>
    </row>
    <row r="44" spans="1:1" ht="36" x14ac:dyDescent="0.2">
      <c r="A44" s="219" t="s">
        <v>209</v>
      </c>
    </row>
    <row r="45" spans="1:1" s="155" customFormat="1" ht="27.75" customHeight="1" x14ac:dyDescent="0.2">
      <c r="A45" s="217" t="s">
        <v>300</v>
      </c>
    </row>
    <row r="46" spans="1:1" x14ac:dyDescent="0.2">
      <c r="A46" s="6"/>
    </row>
    <row r="47" spans="1:1" x14ac:dyDescent="0.2">
      <c r="A47" s="175" t="s">
        <v>81</v>
      </c>
    </row>
    <row r="48" spans="1:1" ht="36" x14ac:dyDescent="0.2">
      <c r="A48" s="181" t="s">
        <v>102</v>
      </c>
    </row>
    <row r="49" spans="1:1" ht="36" x14ac:dyDescent="0.2">
      <c r="A49" s="181" t="s">
        <v>104</v>
      </c>
    </row>
    <row r="50" spans="1:1" x14ac:dyDescent="0.2">
      <c r="A50" s="169"/>
    </row>
    <row r="51" spans="1:1" ht="26.25" x14ac:dyDescent="0.2">
      <c r="A51" s="178" t="s">
        <v>322</v>
      </c>
    </row>
    <row r="52" spans="1:1" x14ac:dyDescent="0.2">
      <c r="A52" s="171"/>
    </row>
    <row r="53" spans="1:1" s="155" customFormat="1" ht="24" x14ac:dyDescent="0.2">
      <c r="A53" s="220" t="s">
        <v>301</v>
      </c>
    </row>
    <row r="54" spans="1:1" s="155" customFormat="1" x14ac:dyDescent="0.2">
      <c r="A54" s="218" t="s">
        <v>210</v>
      </c>
    </row>
    <row r="55" spans="1:1" s="155" customFormat="1" ht="12.75" customHeight="1" x14ac:dyDescent="0.2">
      <c r="A55" s="218"/>
    </row>
    <row r="56" spans="1:1" s="155" customFormat="1" ht="24" x14ac:dyDescent="0.2">
      <c r="A56" s="220" t="s">
        <v>302</v>
      </c>
    </row>
    <row r="57" spans="1:1" s="155" customFormat="1" x14ac:dyDescent="0.2">
      <c r="A57" s="221" t="s">
        <v>303</v>
      </c>
    </row>
    <row r="58" spans="1:1" s="155" customFormat="1" ht="13.5" customHeight="1" x14ac:dyDescent="0.2">
      <c r="A58" s="181"/>
    </row>
    <row r="59" spans="1:1" s="155" customFormat="1" ht="24" x14ac:dyDescent="0.2">
      <c r="A59" s="220" t="s">
        <v>304</v>
      </c>
    </row>
    <row r="60" spans="1:1" s="155" customFormat="1" x14ac:dyDescent="0.2">
      <c r="A60" s="221" t="s">
        <v>305</v>
      </c>
    </row>
    <row r="61" spans="1:1" s="155" customFormat="1" ht="12.75" customHeight="1" x14ac:dyDescent="0.2">
      <c r="A61" s="181"/>
    </row>
    <row r="62" spans="1:1" s="155" customFormat="1" x14ac:dyDescent="0.2">
      <c r="A62" s="220" t="s">
        <v>274</v>
      </c>
    </row>
    <row r="63" spans="1:1" s="155" customFormat="1" x14ac:dyDescent="0.2">
      <c r="A63" s="218" t="s">
        <v>214</v>
      </c>
    </row>
    <row r="64" spans="1:1" s="155" customFormat="1" x14ac:dyDescent="0.2">
      <c r="A64" s="231"/>
    </row>
    <row r="65" spans="1:1" s="155" customFormat="1" ht="23.25" customHeight="1" x14ac:dyDescent="0.2">
      <c r="A65" s="220" t="s">
        <v>306</v>
      </c>
    </row>
    <row r="66" spans="1:1" s="155" customFormat="1" x14ac:dyDescent="0.2">
      <c r="A66" s="221" t="s">
        <v>307</v>
      </c>
    </row>
    <row r="67" spans="1:1" s="155" customFormat="1" x14ac:dyDescent="0.2">
      <c r="A67" s="221"/>
    </row>
    <row r="68" spans="1:1" s="155" customFormat="1" x14ac:dyDescent="0.2">
      <c r="A68" s="220" t="s">
        <v>308</v>
      </c>
    </row>
    <row r="69" spans="1:1" s="155" customFormat="1" x14ac:dyDescent="0.2">
      <c r="A69" s="221" t="s">
        <v>309</v>
      </c>
    </row>
    <row r="70" spans="1:1" s="155" customFormat="1" x14ac:dyDescent="0.2">
      <c r="A70" s="218"/>
    </row>
    <row r="71" spans="1:1" ht="24" x14ac:dyDescent="0.2">
      <c r="A71" s="182" t="s">
        <v>323</v>
      </c>
    </row>
    <row r="72" spans="1:1" s="155" customFormat="1" ht="24" x14ac:dyDescent="0.2">
      <c r="A72" s="220" t="s">
        <v>310</v>
      </c>
    </row>
    <row r="73" spans="1:1" s="155" customFormat="1" x14ac:dyDescent="0.2">
      <c r="A73" s="218" t="s">
        <v>211</v>
      </c>
    </row>
    <row r="74" spans="1:1" s="155" customFormat="1" x14ac:dyDescent="0.2">
      <c r="A74" s="181"/>
    </row>
    <row r="75" spans="1:1" s="155" customFormat="1" ht="30" customHeight="1" x14ac:dyDescent="0.2">
      <c r="A75" s="220" t="s">
        <v>311</v>
      </c>
    </row>
    <row r="76" spans="1:1" s="155" customFormat="1" x14ac:dyDescent="0.2">
      <c r="A76" s="218" t="s">
        <v>312</v>
      </c>
    </row>
    <row r="77" spans="1:1" s="155" customFormat="1" x14ac:dyDescent="0.2">
      <c r="A77" s="181"/>
    </row>
    <row r="78" spans="1:1" s="155" customFormat="1" ht="24" x14ac:dyDescent="0.2">
      <c r="A78" s="220" t="s">
        <v>313</v>
      </c>
    </row>
    <row r="79" spans="1:1" s="155" customFormat="1" x14ac:dyDescent="0.2">
      <c r="A79" s="218" t="s">
        <v>314</v>
      </c>
    </row>
    <row r="80" spans="1:1" s="155" customFormat="1" x14ac:dyDescent="0.2">
      <c r="A80" s="181"/>
    </row>
    <row r="81" spans="1:1" s="155" customFormat="1" x14ac:dyDescent="0.2">
      <c r="A81" s="220" t="s">
        <v>275</v>
      </c>
    </row>
    <row r="82" spans="1:1" s="155" customFormat="1" x14ac:dyDescent="0.2">
      <c r="A82" s="218" t="s">
        <v>215</v>
      </c>
    </row>
    <row r="83" spans="1:1" s="155" customFormat="1" x14ac:dyDescent="0.2">
      <c r="A83" s="181"/>
    </row>
    <row r="84" spans="1:1" s="155" customFormat="1" ht="24" x14ac:dyDescent="0.2">
      <c r="A84" s="220" t="s">
        <v>315</v>
      </c>
    </row>
    <row r="85" spans="1:1" s="155" customFormat="1" x14ac:dyDescent="0.2">
      <c r="A85" s="218" t="s">
        <v>316</v>
      </c>
    </row>
    <row r="86" spans="1:1" x14ac:dyDescent="0.2">
      <c r="A86" s="171"/>
    </row>
    <row r="87" spans="1:1" x14ac:dyDescent="0.2">
      <c r="A87" s="220" t="s">
        <v>317</v>
      </c>
    </row>
    <row r="88" spans="1:1" x14ac:dyDescent="0.2">
      <c r="A88" s="218" t="s">
        <v>309</v>
      </c>
    </row>
    <row r="89" spans="1:1" x14ac:dyDescent="0.2">
      <c r="A89" s="138"/>
    </row>
    <row r="90" spans="1:1" x14ac:dyDescent="0.2">
      <c r="A90" s="138"/>
    </row>
    <row r="91" spans="1:1" x14ac:dyDescent="0.2">
      <c r="A91" s="138"/>
    </row>
    <row r="92" spans="1:1" x14ac:dyDescent="0.2">
      <c r="A92" s="138"/>
    </row>
    <row r="93" spans="1:1" x14ac:dyDescent="0.2">
      <c r="A93" s="138"/>
    </row>
    <row r="94" spans="1:1" x14ac:dyDescent="0.2">
      <c r="A94" s="138"/>
    </row>
    <row r="95" spans="1:1" x14ac:dyDescent="0.2">
      <c r="A95" s="138"/>
    </row>
    <row r="96" spans="1:1" x14ac:dyDescent="0.2">
      <c r="A96" s="138"/>
    </row>
    <row r="97" spans="1:1" x14ac:dyDescent="0.2">
      <c r="A97" s="138"/>
    </row>
    <row r="98" spans="1:1" x14ac:dyDescent="0.2">
      <c r="A98" s="138"/>
    </row>
    <row r="99" spans="1:1" x14ac:dyDescent="0.2">
      <c r="A99" s="138"/>
    </row>
    <row r="100" spans="1:1" x14ac:dyDescent="0.2">
      <c r="A100" s="138"/>
    </row>
    <row r="101" spans="1:1" x14ac:dyDescent="0.2">
      <c r="A101" s="138"/>
    </row>
    <row r="102" spans="1:1" x14ac:dyDescent="0.2">
      <c r="A102" s="138"/>
    </row>
    <row r="103" spans="1:1" x14ac:dyDescent="0.2">
      <c r="A103" s="138"/>
    </row>
    <row r="104" spans="1:1" x14ac:dyDescent="0.2">
      <c r="A104" s="138"/>
    </row>
    <row r="105" spans="1:1" x14ac:dyDescent="0.2">
      <c r="A105" s="138"/>
    </row>
    <row r="106" spans="1:1" x14ac:dyDescent="0.2">
      <c r="A106" s="138"/>
    </row>
    <row r="107" spans="1:1" x14ac:dyDescent="0.2">
      <c r="A107" s="138"/>
    </row>
    <row r="108" spans="1:1" x14ac:dyDescent="0.2">
      <c r="A108" s="138"/>
    </row>
    <row r="109" spans="1:1" x14ac:dyDescent="0.2">
      <c r="A109" s="138"/>
    </row>
    <row r="110" spans="1:1" x14ac:dyDescent="0.2">
      <c r="A110" s="138"/>
    </row>
    <row r="111" spans="1:1" x14ac:dyDescent="0.2">
      <c r="A111" s="138"/>
    </row>
    <row r="112" spans="1:1" x14ac:dyDescent="0.2">
      <c r="A112" s="138"/>
    </row>
    <row r="113" spans="1:1" x14ac:dyDescent="0.2">
      <c r="A113" s="138"/>
    </row>
    <row r="114" spans="1:1" x14ac:dyDescent="0.2">
      <c r="A114" s="138"/>
    </row>
    <row r="115" spans="1:1" x14ac:dyDescent="0.2">
      <c r="A115" s="138"/>
    </row>
    <row r="116" spans="1:1" x14ac:dyDescent="0.2">
      <c r="A116" s="138"/>
    </row>
    <row r="117" spans="1:1" x14ac:dyDescent="0.2">
      <c r="A117" s="138"/>
    </row>
    <row r="118" spans="1:1" x14ac:dyDescent="0.2">
      <c r="A118" s="138"/>
    </row>
    <row r="119" spans="1:1" x14ac:dyDescent="0.2">
      <c r="A119" s="138"/>
    </row>
    <row r="120" spans="1:1" x14ac:dyDescent="0.2">
      <c r="A120" s="138"/>
    </row>
    <row r="121" spans="1:1" x14ac:dyDescent="0.2">
      <c r="A121" s="138"/>
    </row>
    <row r="122" spans="1:1" x14ac:dyDescent="0.2">
      <c r="A122" s="138"/>
    </row>
    <row r="123" spans="1:1" x14ac:dyDescent="0.2">
      <c r="A123" s="138"/>
    </row>
    <row r="124" spans="1:1" x14ac:dyDescent="0.2">
      <c r="A124" s="138"/>
    </row>
    <row r="125" spans="1:1" x14ac:dyDescent="0.2">
      <c r="A125" s="138"/>
    </row>
    <row r="126" spans="1:1" x14ac:dyDescent="0.2">
      <c r="A126" s="138"/>
    </row>
    <row r="127" spans="1:1" x14ac:dyDescent="0.2">
      <c r="A127" s="138"/>
    </row>
    <row r="128" spans="1:1" x14ac:dyDescent="0.2">
      <c r="A128" s="138"/>
    </row>
    <row r="129" spans="1:1" x14ac:dyDescent="0.2">
      <c r="A129" s="138"/>
    </row>
    <row r="130" spans="1:1" x14ac:dyDescent="0.2">
      <c r="A130" s="138"/>
    </row>
    <row r="131" spans="1:1" x14ac:dyDescent="0.2">
      <c r="A131" s="138"/>
    </row>
    <row r="132" spans="1:1" x14ac:dyDescent="0.2">
      <c r="A132" s="138"/>
    </row>
    <row r="133" spans="1:1" x14ac:dyDescent="0.2">
      <c r="A133" s="138"/>
    </row>
    <row r="134" spans="1:1" x14ac:dyDescent="0.2">
      <c r="A134" s="138"/>
    </row>
    <row r="135" spans="1:1" x14ac:dyDescent="0.2">
      <c r="A135" s="138"/>
    </row>
    <row r="136" spans="1:1" x14ac:dyDescent="0.2">
      <c r="A136" s="138"/>
    </row>
    <row r="137" spans="1:1" x14ac:dyDescent="0.2">
      <c r="A137" s="138"/>
    </row>
    <row r="138" spans="1:1" x14ac:dyDescent="0.2">
      <c r="A138" s="138"/>
    </row>
    <row r="139" spans="1:1" x14ac:dyDescent="0.2">
      <c r="A139" s="138"/>
    </row>
    <row r="140" spans="1:1" x14ac:dyDescent="0.2">
      <c r="A140" s="138"/>
    </row>
    <row r="141" spans="1:1" x14ac:dyDescent="0.2">
      <c r="A141" s="138"/>
    </row>
    <row r="142" spans="1:1" x14ac:dyDescent="0.2">
      <c r="A142" s="138"/>
    </row>
    <row r="143" spans="1:1" x14ac:dyDescent="0.2">
      <c r="A143" s="138"/>
    </row>
    <row r="144" spans="1:1" x14ac:dyDescent="0.2">
      <c r="A144" s="138"/>
    </row>
    <row r="145" spans="1:1" x14ac:dyDescent="0.2">
      <c r="A145" s="138"/>
    </row>
    <row r="146" spans="1:1" x14ac:dyDescent="0.2">
      <c r="A146" s="138"/>
    </row>
    <row r="147" spans="1:1" x14ac:dyDescent="0.2">
      <c r="A147" s="138"/>
    </row>
    <row r="148" spans="1:1" x14ac:dyDescent="0.2">
      <c r="A148" s="138"/>
    </row>
    <row r="149" spans="1:1" x14ac:dyDescent="0.2">
      <c r="A149" s="138"/>
    </row>
    <row r="150" spans="1:1" x14ac:dyDescent="0.2">
      <c r="A150" s="138"/>
    </row>
    <row r="151" spans="1:1" x14ac:dyDescent="0.2">
      <c r="A151" s="138"/>
    </row>
    <row r="152" spans="1:1" x14ac:dyDescent="0.2">
      <c r="A152" s="138"/>
    </row>
    <row r="153" spans="1:1" x14ac:dyDescent="0.2">
      <c r="A153" s="138"/>
    </row>
    <row r="154" spans="1:1" x14ac:dyDescent="0.2">
      <c r="A154" s="138"/>
    </row>
    <row r="155" spans="1:1" x14ac:dyDescent="0.2">
      <c r="A155" s="138"/>
    </row>
    <row r="156" spans="1:1" x14ac:dyDescent="0.2">
      <c r="A156" s="138"/>
    </row>
    <row r="157" spans="1:1" x14ac:dyDescent="0.2">
      <c r="A157" s="138"/>
    </row>
    <row r="158" spans="1:1" x14ac:dyDescent="0.2">
      <c r="A158" s="138"/>
    </row>
    <row r="159" spans="1:1" x14ac:dyDescent="0.2">
      <c r="A159" s="138"/>
    </row>
    <row r="160" spans="1:1" x14ac:dyDescent="0.2">
      <c r="A160" s="138"/>
    </row>
    <row r="161" spans="1:1" x14ac:dyDescent="0.2">
      <c r="A161" s="138"/>
    </row>
    <row r="162" spans="1:1" x14ac:dyDescent="0.2">
      <c r="A162" s="138"/>
    </row>
    <row r="163" spans="1:1" x14ac:dyDescent="0.2">
      <c r="A163" s="138"/>
    </row>
    <row r="164" spans="1:1" x14ac:dyDescent="0.2">
      <c r="A164" s="138"/>
    </row>
    <row r="165" spans="1:1" x14ac:dyDescent="0.2">
      <c r="A165" s="138"/>
    </row>
    <row r="166" spans="1:1" x14ac:dyDescent="0.2">
      <c r="A166" s="138"/>
    </row>
    <row r="167" spans="1:1" x14ac:dyDescent="0.2">
      <c r="A167" s="138"/>
    </row>
    <row r="168" spans="1:1" x14ac:dyDescent="0.2">
      <c r="A168" s="138"/>
    </row>
    <row r="169" spans="1:1" x14ac:dyDescent="0.2">
      <c r="A169" s="138"/>
    </row>
    <row r="170" spans="1:1" x14ac:dyDescent="0.2">
      <c r="A170" s="138"/>
    </row>
    <row r="171" spans="1:1" x14ac:dyDescent="0.2">
      <c r="A171" s="138"/>
    </row>
    <row r="172" spans="1:1" x14ac:dyDescent="0.2">
      <c r="A172" s="138"/>
    </row>
    <row r="173" spans="1:1" x14ac:dyDescent="0.2">
      <c r="A173" s="138"/>
    </row>
    <row r="174" spans="1:1" x14ac:dyDescent="0.2">
      <c r="A174" s="138"/>
    </row>
    <row r="175" spans="1:1" x14ac:dyDescent="0.2">
      <c r="A175" s="138"/>
    </row>
    <row r="176" spans="1:1" x14ac:dyDescent="0.2">
      <c r="A176" s="138"/>
    </row>
    <row r="177" spans="1:1" x14ac:dyDescent="0.2">
      <c r="A177" s="138"/>
    </row>
    <row r="178" spans="1:1" x14ac:dyDescent="0.2">
      <c r="A178" s="138"/>
    </row>
    <row r="179" spans="1:1" x14ac:dyDescent="0.2">
      <c r="A179" s="138"/>
    </row>
    <row r="180" spans="1:1" x14ac:dyDescent="0.2">
      <c r="A180" s="138"/>
    </row>
    <row r="181" spans="1:1" x14ac:dyDescent="0.2">
      <c r="A181" s="138"/>
    </row>
    <row r="182" spans="1:1" x14ac:dyDescent="0.2">
      <c r="A182" s="138"/>
    </row>
    <row r="183" spans="1:1" x14ac:dyDescent="0.2">
      <c r="A183" s="138"/>
    </row>
    <row r="184" spans="1:1" x14ac:dyDescent="0.2">
      <c r="A184" s="138"/>
    </row>
    <row r="185" spans="1:1" x14ac:dyDescent="0.2">
      <c r="A185" s="138"/>
    </row>
    <row r="186" spans="1:1" x14ac:dyDescent="0.2">
      <c r="A186" s="138"/>
    </row>
    <row r="187" spans="1:1" x14ac:dyDescent="0.2">
      <c r="A187" s="138"/>
    </row>
    <row r="188" spans="1:1" x14ac:dyDescent="0.2">
      <c r="A188" s="138"/>
    </row>
    <row r="189" spans="1:1" x14ac:dyDescent="0.2">
      <c r="A189" s="138"/>
    </row>
    <row r="190" spans="1:1" x14ac:dyDescent="0.2">
      <c r="A190" s="138"/>
    </row>
    <row r="191" spans="1:1" x14ac:dyDescent="0.2">
      <c r="A191" s="138"/>
    </row>
    <row r="192" spans="1:1" x14ac:dyDescent="0.2">
      <c r="A192" s="138"/>
    </row>
    <row r="193" spans="1:1" x14ac:dyDescent="0.2">
      <c r="A193" s="138"/>
    </row>
    <row r="194" spans="1:1" x14ac:dyDescent="0.2">
      <c r="A194" s="138"/>
    </row>
    <row r="195" spans="1:1" x14ac:dyDescent="0.2">
      <c r="A195" s="138"/>
    </row>
    <row r="196" spans="1:1" x14ac:dyDescent="0.2">
      <c r="A196" s="138"/>
    </row>
    <row r="197" spans="1:1" x14ac:dyDescent="0.2">
      <c r="A197" s="138"/>
    </row>
    <row r="198" spans="1:1" x14ac:dyDescent="0.2">
      <c r="A198" s="138"/>
    </row>
    <row r="199" spans="1:1" x14ac:dyDescent="0.2">
      <c r="A199" s="138"/>
    </row>
    <row r="200" spans="1:1" x14ac:dyDescent="0.2">
      <c r="A200" s="138"/>
    </row>
    <row r="201" spans="1:1" x14ac:dyDescent="0.2">
      <c r="A201" s="138"/>
    </row>
    <row r="202" spans="1:1" x14ac:dyDescent="0.2">
      <c r="A202" s="138"/>
    </row>
    <row r="203" spans="1:1" x14ac:dyDescent="0.2">
      <c r="A203" s="138"/>
    </row>
    <row r="204" spans="1:1" x14ac:dyDescent="0.2">
      <c r="A204" s="138"/>
    </row>
    <row r="205" spans="1:1" x14ac:dyDescent="0.2">
      <c r="A205" s="138"/>
    </row>
    <row r="206" spans="1:1" x14ac:dyDescent="0.2">
      <c r="A206" s="138"/>
    </row>
    <row r="207" spans="1:1" x14ac:dyDescent="0.2">
      <c r="A207" s="138"/>
    </row>
    <row r="208" spans="1:1" x14ac:dyDescent="0.2">
      <c r="A208" s="138"/>
    </row>
    <row r="209" spans="1:1" x14ac:dyDescent="0.2">
      <c r="A209" s="138"/>
    </row>
    <row r="210" spans="1:1" x14ac:dyDescent="0.2">
      <c r="A210" s="138"/>
    </row>
    <row r="211" spans="1:1" x14ac:dyDescent="0.2">
      <c r="A211" s="138"/>
    </row>
    <row r="212" spans="1:1" x14ac:dyDescent="0.2">
      <c r="A212" s="138"/>
    </row>
    <row r="213" spans="1:1" x14ac:dyDescent="0.2">
      <c r="A213" s="138"/>
    </row>
    <row r="214" spans="1:1" x14ac:dyDescent="0.2">
      <c r="A214" s="138"/>
    </row>
    <row r="215" spans="1:1" x14ac:dyDescent="0.2">
      <c r="A215" s="138"/>
    </row>
    <row r="216" spans="1:1" x14ac:dyDescent="0.2">
      <c r="A216" s="138"/>
    </row>
    <row r="217" spans="1:1" x14ac:dyDescent="0.2">
      <c r="A217" s="138"/>
    </row>
    <row r="218" spans="1:1" x14ac:dyDescent="0.2">
      <c r="A218" s="138"/>
    </row>
    <row r="219" spans="1:1" x14ac:dyDescent="0.2">
      <c r="A219" s="138"/>
    </row>
    <row r="220" spans="1:1" x14ac:dyDescent="0.2">
      <c r="A220" s="138"/>
    </row>
    <row r="221" spans="1:1" x14ac:dyDescent="0.2">
      <c r="A221" s="138"/>
    </row>
    <row r="222" spans="1:1" x14ac:dyDescent="0.2">
      <c r="A222" s="138"/>
    </row>
    <row r="223" spans="1:1" x14ac:dyDescent="0.2">
      <c r="A223" s="138"/>
    </row>
    <row r="224" spans="1:1" x14ac:dyDescent="0.2">
      <c r="A224" s="138"/>
    </row>
    <row r="225" spans="1:1" x14ac:dyDescent="0.2">
      <c r="A225" s="138"/>
    </row>
    <row r="226" spans="1:1" x14ac:dyDescent="0.2">
      <c r="A226" s="138"/>
    </row>
    <row r="227" spans="1:1" x14ac:dyDescent="0.2">
      <c r="A227" s="138"/>
    </row>
    <row r="228" spans="1:1" x14ac:dyDescent="0.2">
      <c r="A228" s="138"/>
    </row>
    <row r="229" spans="1:1" x14ac:dyDescent="0.2">
      <c r="A229" s="138"/>
    </row>
    <row r="230" spans="1:1" x14ac:dyDescent="0.2">
      <c r="A230" s="138"/>
    </row>
    <row r="231" spans="1:1" x14ac:dyDescent="0.2">
      <c r="A231" s="138"/>
    </row>
    <row r="232" spans="1:1" x14ac:dyDescent="0.2">
      <c r="A232" s="138"/>
    </row>
    <row r="233" spans="1:1" x14ac:dyDescent="0.2">
      <c r="A233" s="138"/>
    </row>
    <row r="234" spans="1:1" x14ac:dyDescent="0.2">
      <c r="A234" s="138"/>
    </row>
    <row r="235" spans="1:1" x14ac:dyDescent="0.2">
      <c r="A235" s="138"/>
    </row>
    <row r="236" spans="1:1" x14ac:dyDescent="0.2">
      <c r="A236" s="138"/>
    </row>
    <row r="237" spans="1:1" x14ac:dyDescent="0.2">
      <c r="A237" s="138"/>
    </row>
    <row r="238" spans="1:1" x14ac:dyDescent="0.2">
      <c r="A238" s="138"/>
    </row>
    <row r="239" spans="1:1" x14ac:dyDescent="0.2">
      <c r="A239" s="138"/>
    </row>
    <row r="240" spans="1:1" x14ac:dyDescent="0.2">
      <c r="A240" s="138"/>
    </row>
    <row r="241" spans="1:1" x14ac:dyDescent="0.2">
      <c r="A241" s="138"/>
    </row>
    <row r="242" spans="1:1" x14ac:dyDescent="0.2">
      <c r="A242" s="138"/>
    </row>
    <row r="243" spans="1:1" x14ac:dyDescent="0.2">
      <c r="A243" s="138"/>
    </row>
    <row r="244" spans="1:1" x14ac:dyDescent="0.2">
      <c r="A244" s="138"/>
    </row>
    <row r="245" spans="1:1" x14ac:dyDescent="0.2">
      <c r="A245" s="138"/>
    </row>
    <row r="246" spans="1:1" x14ac:dyDescent="0.2">
      <c r="A246" s="138"/>
    </row>
    <row r="247" spans="1:1" x14ac:dyDescent="0.2">
      <c r="A247" s="138"/>
    </row>
    <row r="248" spans="1:1" x14ac:dyDescent="0.2">
      <c r="A248" s="138"/>
    </row>
    <row r="249" spans="1:1" x14ac:dyDescent="0.2">
      <c r="A249" s="138"/>
    </row>
    <row r="250" spans="1:1" x14ac:dyDescent="0.2">
      <c r="A250" s="138"/>
    </row>
    <row r="251" spans="1:1" x14ac:dyDescent="0.2">
      <c r="A251" s="138"/>
    </row>
    <row r="252" spans="1:1" x14ac:dyDescent="0.2">
      <c r="A252" s="138"/>
    </row>
    <row r="253" spans="1:1" x14ac:dyDescent="0.2">
      <c r="A253" s="138"/>
    </row>
    <row r="254" spans="1:1" x14ac:dyDescent="0.2">
      <c r="A254" s="138"/>
    </row>
    <row r="255" spans="1:1" x14ac:dyDescent="0.2">
      <c r="A255" s="138"/>
    </row>
    <row r="256" spans="1:1" x14ac:dyDescent="0.2">
      <c r="A256" s="138"/>
    </row>
    <row r="257" spans="1:1" x14ac:dyDescent="0.2">
      <c r="A257" s="138"/>
    </row>
    <row r="258" spans="1:1" x14ac:dyDescent="0.2">
      <c r="A258" s="138"/>
    </row>
    <row r="259" spans="1:1" x14ac:dyDescent="0.2">
      <c r="A259" s="138"/>
    </row>
    <row r="260" spans="1:1" x14ac:dyDescent="0.2">
      <c r="A260" s="138"/>
    </row>
    <row r="261" spans="1:1" x14ac:dyDescent="0.2">
      <c r="A261" s="138"/>
    </row>
    <row r="262" spans="1:1" x14ac:dyDescent="0.2">
      <c r="A262" s="138"/>
    </row>
    <row r="263" spans="1:1" x14ac:dyDescent="0.2">
      <c r="A263" s="138"/>
    </row>
    <row r="264" spans="1:1" x14ac:dyDescent="0.2">
      <c r="A264" s="138"/>
    </row>
    <row r="265" spans="1:1" x14ac:dyDescent="0.2">
      <c r="A265" s="138"/>
    </row>
    <row r="266" spans="1:1" x14ac:dyDescent="0.2">
      <c r="A266" s="138"/>
    </row>
    <row r="267" spans="1:1" x14ac:dyDescent="0.2">
      <c r="A267" s="138"/>
    </row>
    <row r="268" spans="1:1" x14ac:dyDescent="0.2">
      <c r="A268" s="138"/>
    </row>
    <row r="269" spans="1:1" x14ac:dyDescent="0.2">
      <c r="A269" s="138"/>
    </row>
    <row r="270" spans="1:1" x14ac:dyDescent="0.2">
      <c r="A270" s="138"/>
    </row>
    <row r="271" spans="1:1" x14ac:dyDescent="0.2">
      <c r="A271" s="138"/>
    </row>
    <row r="272" spans="1:1" x14ac:dyDescent="0.2">
      <c r="A272" s="138"/>
    </row>
    <row r="273" spans="1:1" x14ac:dyDescent="0.2">
      <c r="A273" s="138"/>
    </row>
    <row r="274" spans="1:1" x14ac:dyDescent="0.2">
      <c r="A274" s="138"/>
    </row>
    <row r="275" spans="1:1" x14ac:dyDescent="0.2">
      <c r="A275" s="138"/>
    </row>
    <row r="276" spans="1:1" x14ac:dyDescent="0.2">
      <c r="A276" s="138"/>
    </row>
    <row r="277" spans="1:1" x14ac:dyDescent="0.2">
      <c r="A277" s="138"/>
    </row>
    <row r="278" spans="1:1" x14ac:dyDescent="0.2">
      <c r="A278" s="138"/>
    </row>
    <row r="279" spans="1:1" x14ac:dyDescent="0.2">
      <c r="A279" s="138"/>
    </row>
    <row r="280" spans="1:1" x14ac:dyDescent="0.2">
      <c r="A280" s="138"/>
    </row>
    <row r="281" spans="1:1" x14ac:dyDescent="0.2">
      <c r="A281" s="138"/>
    </row>
    <row r="282" spans="1:1" x14ac:dyDescent="0.2">
      <c r="A282" s="138"/>
    </row>
    <row r="283" spans="1:1" x14ac:dyDescent="0.2">
      <c r="A283" s="138"/>
    </row>
    <row r="284" spans="1:1" x14ac:dyDescent="0.2">
      <c r="A284" s="138"/>
    </row>
    <row r="285" spans="1:1" x14ac:dyDescent="0.2">
      <c r="A285" s="138"/>
    </row>
    <row r="286" spans="1:1" x14ac:dyDescent="0.2">
      <c r="A286" s="138"/>
    </row>
    <row r="287" spans="1:1" x14ac:dyDescent="0.2">
      <c r="A287" s="138"/>
    </row>
    <row r="288" spans="1:1" x14ac:dyDescent="0.2">
      <c r="A288" s="138"/>
    </row>
    <row r="289" spans="1:1" x14ac:dyDescent="0.2">
      <c r="A289" s="138"/>
    </row>
    <row r="290" spans="1:1" x14ac:dyDescent="0.2">
      <c r="A290" s="138"/>
    </row>
    <row r="291" spans="1:1" x14ac:dyDescent="0.2">
      <c r="A291" s="138"/>
    </row>
    <row r="292" spans="1:1" x14ac:dyDescent="0.2">
      <c r="A292" s="138"/>
    </row>
    <row r="293" spans="1:1" x14ac:dyDescent="0.2">
      <c r="A293" s="138"/>
    </row>
    <row r="294" spans="1:1" x14ac:dyDescent="0.2">
      <c r="A294" s="138"/>
    </row>
    <row r="295" spans="1:1" x14ac:dyDescent="0.2">
      <c r="A295" s="138"/>
    </row>
    <row r="296" spans="1:1" x14ac:dyDescent="0.2">
      <c r="A296" s="138"/>
    </row>
    <row r="297" spans="1:1" x14ac:dyDescent="0.2">
      <c r="A297" s="138"/>
    </row>
    <row r="298" spans="1:1" x14ac:dyDescent="0.2">
      <c r="A298" s="138"/>
    </row>
    <row r="299" spans="1:1" x14ac:dyDescent="0.2">
      <c r="A299" s="138"/>
    </row>
    <row r="300" spans="1:1" x14ac:dyDescent="0.2">
      <c r="A300" s="138"/>
    </row>
    <row r="301" spans="1:1" x14ac:dyDescent="0.2">
      <c r="A301" s="138"/>
    </row>
    <row r="302" spans="1:1" x14ac:dyDescent="0.2">
      <c r="A302" s="138"/>
    </row>
    <row r="303" spans="1:1" x14ac:dyDescent="0.2">
      <c r="A303" s="138"/>
    </row>
    <row r="304" spans="1:1" x14ac:dyDescent="0.2">
      <c r="A304" s="138"/>
    </row>
    <row r="305" spans="1:1" x14ac:dyDescent="0.2">
      <c r="A305" s="138"/>
    </row>
    <row r="306" spans="1:1" x14ac:dyDescent="0.2">
      <c r="A306" s="138"/>
    </row>
    <row r="307" spans="1:1" x14ac:dyDescent="0.2">
      <c r="A307" s="138"/>
    </row>
    <row r="308" spans="1:1" x14ac:dyDescent="0.2">
      <c r="A308" s="138"/>
    </row>
    <row r="309" spans="1:1" x14ac:dyDescent="0.2">
      <c r="A309" s="138"/>
    </row>
    <row r="310" spans="1:1" x14ac:dyDescent="0.2">
      <c r="A310" s="138"/>
    </row>
    <row r="311" spans="1:1" x14ac:dyDescent="0.2">
      <c r="A311" s="138"/>
    </row>
    <row r="312" spans="1:1" x14ac:dyDescent="0.2">
      <c r="A312" s="138"/>
    </row>
    <row r="313" spans="1:1" x14ac:dyDescent="0.2">
      <c r="A313" s="138"/>
    </row>
    <row r="314" spans="1:1" x14ac:dyDescent="0.2">
      <c r="A314" s="138"/>
    </row>
    <row r="315" spans="1:1" x14ac:dyDescent="0.2">
      <c r="A315" s="138"/>
    </row>
    <row r="316" spans="1:1" x14ac:dyDescent="0.2">
      <c r="A316" s="138"/>
    </row>
    <row r="317" spans="1:1" x14ac:dyDescent="0.2">
      <c r="A317" s="138"/>
    </row>
    <row r="318" spans="1:1" x14ac:dyDescent="0.2">
      <c r="A318" s="138"/>
    </row>
    <row r="319" spans="1:1" x14ac:dyDescent="0.2">
      <c r="A319" s="138"/>
    </row>
    <row r="320" spans="1:1" x14ac:dyDescent="0.2">
      <c r="A320" s="138"/>
    </row>
    <row r="321" spans="1:1" x14ac:dyDescent="0.2">
      <c r="A321" s="138"/>
    </row>
    <row r="322" spans="1:1" x14ac:dyDescent="0.2">
      <c r="A322" s="138"/>
    </row>
    <row r="323" spans="1:1" x14ac:dyDescent="0.2">
      <c r="A323" s="138"/>
    </row>
    <row r="324" spans="1:1" x14ac:dyDescent="0.2">
      <c r="A324" s="138"/>
    </row>
    <row r="325" spans="1:1" x14ac:dyDescent="0.2">
      <c r="A325" s="138"/>
    </row>
    <row r="326" spans="1:1" x14ac:dyDescent="0.2">
      <c r="A326" s="138"/>
    </row>
    <row r="327" spans="1:1" x14ac:dyDescent="0.2">
      <c r="A327" s="138"/>
    </row>
    <row r="328" spans="1:1" x14ac:dyDescent="0.2">
      <c r="A328" s="138"/>
    </row>
    <row r="329" spans="1:1" x14ac:dyDescent="0.2">
      <c r="A329" s="138"/>
    </row>
    <row r="330" spans="1:1" x14ac:dyDescent="0.2">
      <c r="A330" s="138"/>
    </row>
    <row r="331" spans="1:1" x14ac:dyDescent="0.2">
      <c r="A331" s="138"/>
    </row>
    <row r="332" spans="1:1" x14ac:dyDescent="0.2">
      <c r="A332" s="138"/>
    </row>
    <row r="333" spans="1:1" x14ac:dyDescent="0.2">
      <c r="A333" s="138"/>
    </row>
    <row r="334" spans="1:1" x14ac:dyDescent="0.2">
      <c r="A334" s="138"/>
    </row>
    <row r="335" spans="1:1" x14ac:dyDescent="0.2">
      <c r="A335" s="138"/>
    </row>
    <row r="336" spans="1:1" x14ac:dyDescent="0.2">
      <c r="A336" s="138"/>
    </row>
    <row r="337" spans="1:1" x14ac:dyDescent="0.2">
      <c r="A337" s="138"/>
    </row>
    <row r="338" spans="1:1" x14ac:dyDescent="0.2">
      <c r="A338" s="138"/>
    </row>
    <row r="339" spans="1:1" x14ac:dyDescent="0.2">
      <c r="A339" s="138"/>
    </row>
    <row r="340" spans="1:1" x14ac:dyDescent="0.2">
      <c r="A340" s="138"/>
    </row>
    <row r="341" spans="1:1" x14ac:dyDescent="0.2">
      <c r="A341" s="138"/>
    </row>
    <row r="342" spans="1:1" x14ac:dyDescent="0.2">
      <c r="A342" s="138"/>
    </row>
    <row r="343" spans="1:1" x14ac:dyDescent="0.2">
      <c r="A343" s="138"/>
    </row>
    <row r="344" spans="1:1" x14ac:dyDescent="0.2">
      <c r="A344" s="138"/>
    </row>
    <row r="345" spans="1:1" x14ac:dyDescent="0.2">
      <c r="A345" s="138"/>
    </row>
    <row r="346" spans="1:1" x14ac:dyDescent="0.2">
      <c r="A346" s="138"/>
    </row>
    <row r="347" spans="1:1" x14ac:dyDescent="0.2">
      <c r="A347" s="138"/>
    </row>
    <row r="348" spans="1:1" x14ac:dyDescent="0.2">
      <c r="A348" s="138"/>
    </row>
    <row r="349" spans="1:1" x14ac:dyDescent="0.2">
      <c r="A349" s="138"/>
    </row>
    <row r="350" spans="1:1" x14ac:dyDescent="0.2">
      <c r="A350" s="138"/>
    </row>
    <row r="351" spans="1:1" x14ac:dyDescent="0.2">
      <c r="A351" s="138"/>
    </row>
    <row r="352" spans="1:1" x14ac:dyDescent="0.2">
      <c r="A352" s="138"/>
    </row>
    <row r="353" spans="1:1" x14ac:dyDescent="0.2">
      <c r="A353" s="138"/>
    </row>
  </sheetData>
  <mergeCells count="3">
    <mergeCell ref="A16:A17"/>
    <mergeCell ref="A40:A42"/>
    <mergeCell ref="A19:H22"/>
  </mergeCells>
  <pageMargins left="0.7" right="0.7" top="0.75" bottom="0.75" header="0.3" footer="0.3"/>
  <pageSetup paperSize="9" orientation="portrait" horizontalDpi="4294967295" verticalDpi="4294967295"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353"/>
  <sheetViews>
    <sheetView workbookViewId="0">
      <pane xSplit="1" topLeftCell="B1" activePane="topRight" state="frozen"/>
      <selection activeCell="A10" sqref="A10"/>
      <selection pane="topRight" activeCell="B6" sqref="B5:B6"/>
    </sheetView>
  </sheetViews>
  <sheetFormatPr defaultColWidth="10" defaultRowHeight="12.75" x14ac:dyDescent="0.2"/>
  <cols>
    <col min="1" max="1" width="46.5703125" style="32" customWidth="1"/>
    <col min="2" max="16384" width="10" style="31"/>
  </cols>
  <sheetData>
    <row r="1" spans="1:15" x14ac:dyDescent="0.2">
      <c r="A1" s="63" t="s">
        <v>61</v>
      </c>
    </row>
    <row r="2" spans="1:15" ht="28.5" customHeight="1" x14ac:dyDescent="0.2">
      <c r="A2" s="182" t="s">
        <v>321</v>
      </c>
    </row>
    <row r="3" spans="1:15" x14ac:dyDescent="0.2">
      <c r="A3" s="168" t="s">
        <v>319</v>
      </c>
    </row>
    <row r="4" spans="1:15" ht="21.75" customHeight="1" x14ac:dyDescent="0.2">
      <c r="A4" s="214" t="s">
        <v>62</v>
      </c>
      <c r="B4" s="116">
        <f>'BAR BB| Open rates'!B3</f>
        <v>45408</v>
      </c>
      <c r="C4" s="116">
        <f>'BAR BB| Open rates'!C3</f>
        <v>45409</v>
      </c>
      <c r="D4" s="116">
        <f>'BAR BB| Open rates'!D3</f>
        <v>45410</v>
      </c>
      <c r="E4" s="116">
        <f>'BAR BB| Open rates'!E3</f>
        <v>45411</v>
      </c>
      <c r="F4" s="116">
        <f>'BAR BB| Open rates'!F3</f>
        <v>45413</v>
      </c>
      <c r="G4" s="116">
        <f>'BAR BB| Open rates'!G3</f>
        <v>45415</v>
      </c>
      <c r="H4" s="116">
        <f>'BAR BB| Open rates'!H3</f>
        <v>45417</v>
      </c>
      <c r="I4" s="116">
        <f>'BAR BB| Open rates'!I3</f>
        <v>45420</v>
      </c>
      <c r="J4" s="116">
        <f>'BAR BB| Open rates'!J3</f>
        <v>45424</v>
      </c>
      <c r="K4" s="116">
        <f>'BAR BB| Open rates'!K3</f>
        <v>45429</v>
      </c>
      <c r="L4" s="116">
        <f>'BAR BB| Open rates'!L3</f>
        <v>45431</v>
      </c>
      <c r="M4" s="116">
        <f>'BAR BB| Open rates'!M3</f>
        <v>45436</v>
      </c>
      <c r="N4" s="116">
        <f>'BAR BB| Open rates'!N3</f>
        <v>45438</v>
      </c>
      <c r="O4" s="116">
        <f>'BAR BB| Open rates'!O3</f>
        <v>45443</v>
      </c>
    </row>
    <row r="5" spans="1:15" ht="21.75" customHeight="1" x14ac:dyDescent="0.2">
      <c r="A5" s="215"/>
      <c r="B5" s="116">
        <f>'BAR BB| Open rates'!B4</f>
        <v>45408</v>
      </c>
      <c r="C5" s="116">
        <f>'BAR BB| Open rates'!C4</f>
        <v>45409</v>
      </c>
      <c r="D5" s="116">
        <f>'BAR BB| Open rates'!D4</f>
        <v>45410</v>
      </c>
      <c r="E5" s="116">
        <f>'BAR BB| Open rates'!E4</f>
        <v>45412</v>
      </c>
      <c r="F5" s="116">
        <f>'BAR BB| Open rates'!F4</f>
        <v>45414</v>
      </c>
      <c r="G5" s="116">
        <f>'BAR BB| Open rates'!G4</f>
        <v>45416</v>
      </c>
      <c r="H5" s="116">
        <f>'BAR BB| Open rates'!H4</f>
        <v>45419</v>
      </c>
      <c r="I5" s="116">
        <f>'BAR BB| Open rates'!I4</f>
        <v>45423</v>
      </c>
      <c r="J5" s="116">
        <f>'BAR BB| Open rates'!J4</f>
        <v>45428</v>
      </c>
      <c r="K5" s="116">
        <f>'BAR BB| Open rates'!K4</f>
        <v>45430</v>
      </c>
      <c r="L5" s="116">
        <f>'BAR BB| Open rates'!L4</f>
        <v>45435</v>
      </c>
      <c r="M5" s="116">
        <f>'BAR BB| Open rates'!M4</f>
        <v>45437</v>
      </c>
      <c r="N5" s="116">
        <f>'BAR BB| Open rates'!N4</f>
        <v>45442</v>
      </c>
      <c r="O5" s="116">
        <f>'BAR BB| Open rates'!O4</f>
        <v>45443</v>
      </c>
    </row>
    <row r="6" spans="1:15" x14ac:dyDescent="0.2">
      <c r="A6" s="164" t="s">
        <v>63</v>
      </c>
    </row>
    <row r="7" spans="1:15" x14ac:dyDescent="0.2">
      <c r="A7" s="164">
        <v>1</v>
      </c>
      <c r="B7" s="57">
        <f>'BAR BB| Open rates'!B6*0.9*0.85+35</f>
        <v>22908.5</v>
      </c>
      <c r="C7" s="57">
        <f>'BAR BB| Open rates'!C6*0.9*0.85+35</f>
        <v>24438.5</v>
      </c>
      <c r="D7" s="57">
        <f>'BAR BB| Open rates'!D6*0.9*0.85+35</f>
        <v>22908.5</v>
      </c>
      <c r="E7" s="57">
        <f>'BAR BB| Open rates'!E6*0.9*0.85+35</f>
        <v>19848.5</v>
      </c>
      <c r="F7" s="57">
        <f>'BAR BB| Open rates'!F6*0.9*0.85+35</f>
        <v>15947</v>
      </c>
      <c r="G7" s="57">
        <f>'BAR BB| Open rates'!G6*0.9*0.85+35</f>
        <v>19848.5</v>
      </c>
      <c r="H7" s="57">
        <f>'BAR BB| Open rates'!H6*0.9*0.85+35</f>
        <v>15947</v>
      </c>
      <c r="I7" s="57">
        <f>'BAR BB| Open rates'!I6*0.9*0.85+35</f>
        <v>19848.5</v>
      </c>
      <c r="J7" s="57">
        <f>'BAR BB| Open rates'!J6*0.9*0.85+35</f>
        <v>12734</v>
      </c>
      <c r="K7" s="57">
        <f>'BAR BB| Open rates'!K6*0.9*0.85+35</f>
        <v>12734</v>
      </c>
      <c r="L7" s="57">
        <f>'BAR BB| Open rates'!L6*0.9*0.85+35</f>
        <v>10974.5</v>
      </c>
      <c r="M7" s="57">
        <f>'BAR BB| Open rates'!M6*0.9*0.85+35</f>
        <v>12734</v>
      </c>
      <c r="N7" s="57">
        <f>'BAR BB| Open rates'!N6*0.9*0.85+35</f>
        <v>12734</v>
      </c>
      <c r="O7" s="57">
        <f>'BAR BB| Open rates'!O6*0.9*0.85+35</f>
        <v>12734</v>
      </c>
    </row>
    <row r="8" spans="1:15" x14ac:dyDescent="0.2">
      <c r="A8" s="164">
        <v>2</v>
      </c>
      <c r="B8" s="57">
        <f>'BAR BB| Open rates'!B7*0.9*0.85+35</f>
        <v>24438.5</v>
      </c>
      <c r="C8" s="57">
        <f>'BAR BB| Open rates'!C7*0.9*0.85+35</f>
        <v>25968.5</v>
      </c>
      <c r="D8" s="57">
        <f>'BAR BB| Open rates'!D7*0.9*0.85+35</f>
        <v>24438.5</v>
      </c>
      <c r="E8" s="57">
        <f>'BAR BB| Open rates'!E7*0.9*0.85+35</f>
        <v>21378.5</v>
      </c>
      <c r="F8" s="57">
        <f>'BAR BB| Open rates'!F7*0.9*0.85+35</f>
        <v>17477</v>
      </c>
      <c r="G8" s="57">
        <f>'BAR BB| Open rates'!G7*0.9*0.85+35</f>
        <v>21378.5</v>
      </c>
      <c r="H8" s="57">
        <f>'BAR BB| Open rates'!H7*0.9*0.85+35</f>
        <v>17477</v>
      </c>
      <c r="I8" s="57">
        <f>'BAR BB| Open rates'!I7*0.9*0.85+35</f>
        <v>21378.5</v>
      </c>
      <c r="J8" s="57">
        <f>'BAR BB| Open rates'!J7*0.9*0.85+35</f>
        <v>14264</v>
      </c>
      <c r="K8" s="57">
        <f>'BAR BB| Open rates'!K7*0.9*0.85+35</f>
        <v>14264</v>
      </c>
      <c r="L8" s="57">
        <f>'BAR BB| Open rates'!L7*0.9*0.85+35</f>
        <v>12504.5</v>
      </c>
      <c r="M8" s="57">
        <f>'BAR BB| Open rates'!M7*0.9*0.85+35</f>
        <v>14264</v>
      </c>
      <c r="N8" s="57">
        <f>'BAR BB| Open rates'!N7*0.9*0.85+35</f>
        <v>14264</v>
      </c>
      <c r="O8" s="57">
        <f>'BAR BB| Open rates'!O7*0.9*0.85+35</f>
        <v>14264</v>
      </c>
    </row>
    <row r="9" spans="1:15" x14ac:dyDescent="0.2">
      <c r="A9" s="164" t="s">
        <v>175</v>
      </c>
      <c r="B9" s="57"/>
      <c r="C9" s="57"/>
      <c r="D9" s="57"/>
      <c r="E9" s="57"/>
      <c r="F9" s="57"/>
      <c r="G9" s="57"/>
      <c r="H9" s="57"/>
      <c r="I9" s="57"/>
      <c r="J9" s="57"/>
      <c r="K9" s="57"/>
      <c r="L9" s="57"/>
      <c r="M9" s="57"/>
      <c r="N9" s="57"/>
      <c r="O9" s="57"/>
    </row>
    <row r="10" spans="1:15" x14ac:dyDescent="0.2">
      <c r="A10" s="164">
        <v>1</v>
      </c>
      <c r="B10" s="57">
        <f>'BAR BB| Open rates'!B9*0.9*0.85+35</f>
        <v>25203.5</v>
      </c>
      <c r="C10" s="57">
        <f>'BAR BB| Open rates'!C9*0.9*0.85+35</f>
        <v>26733.5</v>
      </c>
      <c r="D10" s="57">
        <f>'BAR BB| Open rates'!D9*0.9*0.85+35</f>
        <v>25203.5</v>
      </c>
      <c r="E10" s="57">
        <f>'BAR BB| Open rates'!E9*0.9*0.85+35</f>
        <v>22143.5</v>
      </c>
      <c r="F10" s="57">
        <f>'BAR BB| Open rates'!F9*0.9*0.85+35</f>
        <v>18242</v>
      </c>
      <c r="G10" s="57">
        <f>'BAR BB| Open rates'!G9*0.9*0.85+35</f>
        <v>22143.5</v>
      </c>
      <c r="H10" s="57">
        <f>'BAR BB| Open rates'!H9*0.9*0.85+35</f>
        <v>18242</v>
      </c>
      <c r="I10" s="57">
        <f>'BAR BB| Open rates'!I9*0.9*0.85+35</f>
        <v>22143.5</v>
      </c>
      <c r="J10" s="57">
        <f>'BAR BB| Open rates'!J9*0.9*0.85+35</f>
        <v>15029</v>
      </c>
      <c r="K10" s="57">
        <f>'BAR BB| Open rates'!K9*0.9*0.85+35</f>
        <v>15029</v>
      </c>
      <c r="L10" s="57">
        <f>'BAR BB| Open rates'!L9*0.9*0.85+35</f>
        <v>13269.5</v>
      </c>
      <c r="M10" s="57">
        <f>'BAR BB| Open rates'!M9*0.9*0.85+35</f>
        <v>15029</v>
      </c>
      <c r="N10" s="57">
        <f>'BAR BB| Open rates'!N9*0.9*0.85+35</f>
        <v>15029</v>
      </c>
      <c r="O10" s="57">
        <f>'BAR BB| Open rates'!O9*0.9*0.85+35</f>
        <v>15029</v>
      </c>
    </row>
    <row r="11" spans="1:15" x14ac:dyDescent="0.2">
      <c r="A11" s="164">
        <v>2</v>
      </c>
      <c r="B11" s="57">
        <f>'BAR BB| Open rates'!B10*0.9*0.85+35</f>
        <v>26733.5</v>
      </c>
      <c r="C11" s="57">
        <f>'BAR BB| Open rates'!C10*0.9*0.85+35</f>
        <v>28263.5</v>
      </c>
      <c r="D11" s="57">
        <f>'BAR BB| Open rates'!D10*0.9*0.85+35</f>
        <v>26733.5</v>
      </c>
      <c r="E11" s="57">
        <f>'BAR BB| Open rates'!E10*0.9*0.85+35</f>
        <v>23673.5</v>
      </c>
      <c r="F11" s="57">
        <f>'BAR BB| Open rates'!F10*0.9*0.85+35</f>
        <v>19772</v>
      </c>
      <c r="G11" s="57">
        <f>'BAR BB| Open rates'!G10*0.9*0.85+35</f>
        <v>23673.5</v>
      </c>
      <c r="H11" s="57">
        <f>'BAR BB| Open rates'!H10*0.9*0.85+35</f>
        <v>19772</v>
      </c>
      <c r="I11" s="57">
        <f>'BAR BB| Open rates'!I10*0.9*0.85+35</f>
        <v>23673.5</v>
      </c>
      <c r="J11" s="57">
        <f>'BAR BB| Open rates'!J10*0.9*0.85+35</f>
        <v>16559</v>
      </c>
      <c r="K11" s="57">
        <f>'BAR BB| Open rates'!K10*0.9*0.85+35</f>
        <v>16559</v>
      </c>
      <c r="L11" s="57">
        <f>'BAR BB| Open rates'!L10*0.9*0.85+35</f>
        <v>14799.5</v>
      </c>
      <c r="M11" s="57">
        <f>'BAR BB| Open rates'!M10*0.9*0.85+35</f>
        <v>16559</v>
      </c>
      <c r="N11" s="57">
        <f>'BAR BB| Open rates'!N10*0.9*0.85+35</f>
        <v>16559</v>
      </c>
      <c r="O11" s="57">
        <f>'BAR BB| Open rates'!O10*0.9*0.85+35</f>
        <v>16559</v>
      </c>
    </row>
    <row r="12" spans="1:15" x14ac:dyDescent="0.2">
      <c r="A12" s="164" t="s">
        <v>176</v>
      </c>
      <c r="B12" s="57"/>
      <c r="C12" s="57"/>
      <c r="D12" s="57"/>
      <c r="E12" s="57"/>
      <c r="F12" s="57"/>
      <c r="G12" s="57"/>
      <c r="H12" s="57"/>
      <c r="I12" s="57"/>
      <c r="J12" s="57"/>
      <c r="K12" s="57"/>
      <c r="L12" s="57"/>
      <c r="M12" s="57"/>
      <c r="N12" s="57"/>
      <c r="O12" s="57"/>
    </row>
    <row r="13" spans="1:15" x14ac:dyDescent="0.2">
      <c r="A13" s="164">
        <v>1</v>
      </c>
      <c r="B13" s="57">
        <f>'BAR BB| Open rates'!B12*0.9*0.85+35</f>
        <v>28187</v>
      </c>
      <c r="C13" s="57">
        <f>'BAR BB| Open rates'!C12*0.9*0.85+35</f>
        <v>29717</v>
      </c>
      <c r="D13" s="57">
        <f>'BAR BB| Open rates'!D12*0.9*0.85+35</f>
        <v>28187</v>
      </c>
      <c r="E13" s="57">
        <f>'BAR BB| Open rates'!E12*0.9*0.85+35</f>
        <v>25127</v>
      </c>
      <c r="F13" s="57">
        <f>'BAR BB| Open rates'!F12*0.9*0.85+35</f>
        <v>21225.5</v>
      </c>
      <c r="G13" s="57">
        <f>'BAR BB| Open rates'!G12*0.9*0.85+35</f>
        <v>25127</v>
      </c>
      <c r="H13" s="57">
        <f>'BAR BB| Open rates'!H12*0.9*0.85+35</f>
        <v>21225.5</v>
      </c>
      <c r="I13" s="57">
        <f>'BAR BB| Open rates'!I12*0.9*0.85+35</f>
        <v>25127</v>
      </c>
      <c r="J13" s="57">
        <f>'BAR BB| Open rates'!J12*0.9*0.85+35</f>
        <v>18012.5</v>
      </c>
      <c r="K13" s="57">
        <f>'BAR BB| Open rates'!K12*0.9*0.85+35</f>
        <v>18012.5</v>
      </c>
      <c r="L13" s="57">
        <f>'BAR BB| Open rates'!L12*0.9*0.85+35</f>
        <v>16253</v>
      </c>
      <c r="M13" s="57">
        <f>'BAR BB| Open rates'!M12*0.9*0.85+35</f>
        <v>18012.5</v>
      </c>
      <c r="N13" s="57">
        <f>'BAR BB| Open rates'!N12*0.9*0.85+35</f>
        <v>18012.5</v>
      </c>
      <c r="O13" s="57">
        <f>'BAR BB| Open rates'!O12*0.9*0.85+35</f>
        <v>18012.5</v>
      </c>
    </row>
    <row r="14" spans="1:15" x14ac:dyDescent="0.2">
      <c r="A14" s="164">
        <v>2</v>
      </c>
      <c r="B14" s="57">
        <f>'BAR BB| Open rates'!B13*0.9*0.85+35</f>
        <v>29717</v>
      </c>
      <c r="C14" s="57">
        <f>'BAR BB| Open rates'!C13*0.9*0.85+35</f>
        <v>31247</v>
      </c>
      <c r="D14" s="57">
        <f>'BAR BB| Open rates'!D13*0.9*0.85+35</f>
        <v>29717</v>
      </c>
      <c r="E14" s="57">
        <f>'BAR BB| Open rates'!E13*0.9*0.85+35</f>
        <v>26657</v>
      </c>
      <c r="F14" s="57">
        <f>'BAR BB| Open rates'!F13*0.9*0.85+35</f>
        <v>22755.5</v>
      </c>
      <c r="G14" s="57">
        <f>'BAR BB| Open rates'!G13*0.9*0.85+35</f>
        <v>26657</v>
      </c>
      <c r="H14" s="57">
        <f>'BAR BB| Open rates'!H13*0.9*0.85+35</f>
        <v>22755.5</v>
      </c>
      <c r="I14" s="57">
        <f>'BAR BB| Open rates'!I13*0.9*0.85+35</f>
        <v>26657</v>
      </c>
      <c r="J14" s="57">
        <f>'BAR BB| Open rates'!J13*0.9*0.85+35</f>
        <v>19542.5</v>
      </c>
      <c r="K14" s="57">
        <f>'BAR BB| Open rates'!K13*0.9*0.85+35</f>
        <v>19542.5</v>
      </c>
      <c r="L14" s="57">
        <f>'BAR BB| Open rates'!L13*0.9*0.85+35</f>
        <v>17783</v>
      </c>
      <c r="M14" s="57">
        <f>'BAR BB| Open rates'!M13*0.9*0.85+35</f>
        <v>19542.5</v>
      </c>
      <c r="N14" s="57">
        <f>'BAR BB| Open rates'!N13*0.9*0.85+35</f>
        <v>19542.5</v>
      </c>
      <c r="O14" s="57">
        <f>'BAR BB| Open rates'!O13*0.9*0.85+35</f>
        <v>19542.5</v>
      </c>
    </row>
    <row r="15" spans="1:15" x14ac:dyDescent="0.2">
      <c r="A15" s="90"/>
    </row>
    <row r="16" spans="1:15" x14ac:dyDescent="0.2">
      <c r="A16" s="288" t="s">
        <v>172</v>
      </c>
    </row>
    <row r="17" spans="1:8" x14ac:dyDescent="0.2">
      <c r="A17" s="288"/>
    </row>
    <row r="18" spans="1:8" x14ac:dyDescent="0.2">
      <c r="A18" s="90"/>
    </row>
    <row r="19" spans="1:8" s="155" customFormat="1" ht="12.75" customHeight="1" x14ac:dyDescent="0.2">
      <c r="A19" s="312" t="s">
        <v>297</v>
      </c>
      <c r="B19" s="304"/>
      <c r="C19" s="304"/>
      <c r="D19" s="304"/>
      <c r="E19" s="304"/>
      <c r="F19" s="304"/>
      <c r="G19" s="304"/>
      <c r="H19" s="304"/>
    </row>
    <row r="20" spans="1:8" s="155" customFormat="1" ht="19.5" customHeight="1" x14ac:dyDescent="0.2">
      <c r="A20" s="312"/>
      <c r="B20" s="304"/>
      <c r="C20" s="304"/>
      <c r="D20" s="304"/>
      <c r="E20" s="304"/>
      <c r="F20" s="304"/>
      <c r="G20" s="304"/>
      <c r="H20" s="304"/>
    </row>
    <row r="21" spans="1:8" s="155" customFormat="1" ht="18" customHeight="1" x14ac:dyDescent="0.2">
      <c r="A21" s="312"/>
      <c r="B21" s="304"/>
      <c r="C21" s="304"/>
      <c r="D21" s="304"/>
      <c r="E21" s="304"/>
      <c r="F21" s="304"/>
      <c r="G21" s="304"/>
      <c r="H21" s="304"/>
    </row>
    <row r="22" spans="1:8" s="155" customFormat="1" ht="12.75" customHeight="1" x14ac:dyDescent="0.2">
      <c r="A22" s="312"/>
      <c r="B22" s="304"/>
      <c r="C22" s="304"/>
      <c r="D22" s="304"/>
      <c r="E22" s="304"/>
      <c r="F22" s="304"/>
      <c r="G22" s="304"/>
      <c r="H22" s="304"/>
    </row>
    <row r="23" spans="1:8" ht="12.75" customHeight="1" x14ac:dyDescent="0.2">
      <c r="A23" s="31"/>
    </row>
    <row r="24" spans="1:8" x14ac:dyDescent="0.2">
      <c r="A24" s="182" t="s">
        <v>83</v>
      </c>
    </row>
    <row r="25" spans="1:8" ht="24" x14ac:dyDescent="0.2">
      <c r="A25" s="158" t="s">
        <v>298</v>
      </c>
    </row>
    <row r="26" spans="1:8" ht="24" x14ac:dyDescent="0.2">
      <c r="A26" s="158" t="s">
        <v>299</v>
      </c>
    </row>
    <row r="27" spans="1:8" x14ac:dyDescent="0.2">
      <c r="A27" s="33"/>
    </row>
    <row r="28" spans="1:8" x14ac:dyDescent="0.2">
      <c r="A28" s="178" t="s">
        <v>74</v>
      </c>
    </row>
    <row r="29" spans="1:8" ht="24" x14ac:dyDescent="0.2">
      <c r="A29" s="184" t="s">
        <v>207</v>
      </c>
    </row>
    <row r="30" spans="1:8" x14ac:dyDescent="0.2">
      <c r="A30" s="183" t="s">
        <v>75</v>
      </c>
    </row>
    <row r="31" spans="1:8" ht="24" x14ac:dyDescent="0.2">
      <c r="A31" s="180" t="s">
        <v>76</v>
      </c>
    </row>
    <row r="32" spans="1:8" ht="24" x14ac:dyDescent="0.2">
      <c r="A32" s="180" t="s">
        <v>89</v>
      </c>
    </row>
    <row r="33" spans="1:1" x14ac:dyDescent="0.2">
      <c r="A33" s="180" t="s">
        <v>78</v>
      </c>
    </row>
    <row r="34" spans="1:1" ht="24" x14ac:dyDescent="0.2">
      <c r="A34" s="180" t="s">
        <v>79</v>
      </c>
    </row>
    <row r="35" spans="1:1" ht="24" x14ac:dyDescent="0.2">
      <c r="A35" s="180" t="s">
        <v>187</v>
      </c>
    </row>
    <row r="36" spans="1:1" x14ac:dyDescent="0.2">
      <c r="A36" s="180" t="s">
        <v>105</v>
      </c>
    </row>
    <row r="37" spans="1:1" ht="24" x14ac:dyDescent="0.2">
      <c r="A37" s="180" t="s">
        <v>208</v>
      </c>
    </row>
    <row r="38" spans="1:1" ht="72" customHeight="1" x14ac:dyDescent="0.2">
      <c r="A38" s="216" t="s">
        <v>101</v>
      </c>
    </row>
    <row r="39" spans="1:1" ht="15.75" customHeight="1" x14ac:dyDescent="0.2">
      <c r="A39" s="242"/>
    </row>
    <row r="40" spans="1:1" ht="15.75" customHeight="1" x14ac:dyDescent="0.2">
      <c r="A40" s="309" t="s">
        <v>324</v>
      </c>
    </row>
    <row r="41" spans="1:1" ht="15" customHeight="1" x14ac:dyDescent="0.2">
      <c r="A41" s="310"/>
    </row>
    <row r="42" spans="1:1" ht="15" customHeight="1" x14ac:dyDescent="0.2">
      <c r="A42" s="311"/>
    </row>
    <row r="43" spans="1:1" x14ac:dyDescent="0.2">
      <c r="A43" s="69"/>
    </row>
    <row r="44" spans="1:1" ht="36" x14ac:dyDescent="0.2">
      <c r="A44" s="219" t="s">
        <v>209</v>
      </c>
    </row>
    <row r="45" spans="1:1" s="155" customFormat="1" ht="27.75" customHeight="1" x14ac:dyDescent="0.2">
      <c r="A45" s="217" t="s">
        <v>300</v>
      </c>
    </row>
    <row r="46" spans="1:1" x14ac:dyDescent="0.2">
      <c r="A46" s="6"/>
    </row>
    <row r="47" spans="1:1" x14ac:dyDescent="0.2">
      <c r="A47" s="175" t="s">
        <v>81</v>
      </c>
    </row>
    <row r="48" spans="1:1" ht="36" x14ac:dyDescent="0.2">
      <c r="A48" s="181" t="s">
        <v>102</v>
      </c>
    </row>
    <row r="49" spans="1:1" ht="36" x14ac:dyDescent="0.2">
      <c r="A49" s="181" t="s">
        <v>104</v>
      </c>
    </row>
    <row r="50" spans="1:1" x14ac:dyDescent="0.2">
      <c r="A50" s="169"/>
    </row>
    <row r="51" spans="1:1" ht="26.25" x14ac:dyDescent="0.2">
      <c r="A51" s="178" t="s">
        <v>322</v>
      </c>
    </row>
    <row r="52" spans="1:1" x14ac:dyDescent="0.2">
      <c r="A52" s="171"/>
    </row>
    <row r="53" spans="1:1" s="155" customFormat="1" ht="24" x14ac:dyDescent="0.2">
      <c r="A53" s="220" t="s">
        <v>301</v>
      </c>
    </row>
    <row r="54" spans="1:1" s="155" customFormat="1" x14ac:dyDescent="0.2">
      <c r="A54" s="218" t="s">
        <v>210</v>
      </c>
    </row>
    <row r="55" spans="1:1" s="155" customFormat="1" ht="12.75" customHeight="1" x14ac:dyDescent="0.2">
      <c r="A55" s="218"/>
    </row>
    <row r="56" spans="1:1" s="155" customFormat="1" ht="24" x14ac:dyDescent="0.2">
      <c r="A56" s="220" t="s">
        <v>302</v>
      </c>
    </row>
    <row r="57" spans="1:1" s="155" customFormat="1" x14ac:dyDescent="0.2">
      <c r="A57" s="221" t="s">
        <v>303</v>
      </c>
    </row>
    <row r="58" spans="1:1" s="155" customFormat="1" ht="13.5" customHeight="1" x14ac:dyDescent="0.2">
      <c r="A58" s="181"/>
    </row>
    <row r="59" spans="1:1" s="155" customFormat="1" ht="24" x14ac:dyDescent="0.2">
      <c r="A59" s="220" t="s">
        <v>304</v>
      </c>
    </row>
    <row r="60" spans="1:1" s="155" customFormat="1" x14ac:dyDescent="0.2">
      <c r="A60" s="221" t="s">
        <v>305</v>
      </c>
    </row>
    <row r="61" spans="1:1" s="155" customFormat="1" ht="12.75" customHeight="1" x14ac:dyDescent="0.2">
      <c r="A61" s="181"/>
    </row>
    <row r="62" spans="1:1" s="155" customFormat="1" x14ac:dyDescent="0.2">
      <c r="A62" s="220" t="s">
        <v>274</v>
      </c>
    </row>
    <row r="63" spans="1:1" s="155" customFormat="1" x14ac:dyDescent="0.2">
      <c r="A63" s="218" t="s">
        <v>214</v>
      </c>
    </row>
    <row r="64" spans="1:1" s="155" customFormat="1" x14ac:dyDescent="0.2">
      <c r="A64" s="231"/>
    </row>
    <row r="65" spans="1:1" s="155" customFormat="1" ht="23.25" customHeight="1" x14ac:dyDescent="0.2">
      <c r="A65" s="220" t="s">
        <v>306</v>
      </c>
    </row>
    <row r="66" spans="1:1" s="155" customFormat="1" x14ac:dyDescent="0.2">
      <c r="A66" s="221" t="s">
        <v>307</v>
      </c>
    </row>
    <row r="67" spans="1:1" s="155" customFormat="1" x14ac:dyDescent="0.2">
      <c r="A67" s="221"/>
    </row>
    <row r="68" spans="1:1" s="155" customFormat="1" x14ac:dyDescent="0.2">
      <c r="A68" s="220" t="s">
        <v>308</v>
      </c>
    </row>
    <row r="69" spans="1:1" s="155" customFormat="1" x14ac:dyDescent="0.2">
      <c r="A69" s="221" t="s">
        <v>309</v>
      </c>
    </row>
    <row r="70" spans="1:1" s="155" customFormat="1" x14ac:dyDescent="0.2">
      <c r="A70" s="218"/>
    </row>
    <row r="71" spans="1:1" ht="24" x14ac:dyDescent="0.2">
      <c r="A71" s="182" t="s">
        <v>323</v>
      </c>
    </row>
    <row r="72" spans="1:1" s="155" customFormat="1" ht="24" x14ac:dyDescent="0.2">
      <c r="A72" s="220" t="s">
        <v>310</v>
      </c>
    </row>
    <row r="73" spans="1:1" s="155" customFormat="1" x14ac:dyDescent="0.2">
      <c r="A73" s="218" t="s">
        <v>211</v>
      </c>
    </row>
    <row r="74" spans="1:1" s="155" customFormat="1" x14ac:dyDescent="0.2">
      <c r="A74" s="181"/>
    </row>
    <row r="75" spans="1:1" s="155" customFormat="1" ht="30" customHeight="1" x14ac:dyDescent="0.2">
      <c r="A75" s="220" t="s">
        <v>311</v>
      </c>
    </row>
    <row r="76" spans="1:1" s="155" customFormat="1" x14ac:dyDescent="0.2">
      <c r="A76" s="218" t="s">
        <v>312</v>
      </c>
    </row>
    <row r="77" spans="1:1" s="155" customFormat="1" x14ac:dyDescent="0.2">
      <c r="A77" s="181"/>
    </row>
    <row r="78" spans="1:1" s="155" customFormat="1" ht="24" x14ac:dyDescent="0.2">
      <c r="A78" s="220" t="s">
        <v>313</v>
      </c>
    </row>
    <row r="79" spans="1:1" s="155" customFormat="1" x14ac:dyDescent="0.2">
      <c r="A79" s="218" t="s">
        <v>314</v>
      </c>
    </row>
    <row r="80" spans="1:1" s="155" customFormat="1" x14ac:dyDescent="0.2">
      <c r="A80" s="181"/>
    </row>
    <row r="81" spans="1:1" s="155" customFormat="1" x14ac:dyDescent="0.2">
      <c r="A81" s="220" t="s">
        <v>275</v>
      </c>
    </row>
    <row r="82" spans="1:1" s="155" customFormat="1" x14ac:dyDescent="0.2">
      <c r="A82" s="218" t="s">
        <v>215</v>
      </c>
    </row>
    <row r="83" spans="1:1" s="155" customFormat="1" x14ac:dyDescent="0.2">
      <c r="A83" s="181"/>
    </row>
    <row r="84" spans="1:1" s="155" customFormat="1" ht="24" x14ac:dyDescent="0.2">
      <c r="A84" s="220" t="s">
        <v>315</v>
      </c>
    </row>
    <row r="85" spans="1:1" s="155" customFormat="1" x14ac:dyDescent="0.2">
      <c r="A85" s="218" t="s">
        <v>316</v>
      </c>
    </row>
    <row r="86" spans="1:1" x14ac:dyDescent="0.2">
      <c r="A86" s="171"/>
    </row>
    <row r="87" spans="1:1" x14ac:dyDescent="0.2">
      <c r="A87" s="220" t="s">
        <v>317</v>
      </c>
    </row>
    <row r="88" spans="1:1" x14ac:dyDescent="0.2">
      <c r="A88" s="218" t="s">
        <v>309</v>
      </c>
    </row>
    <row r="89" spans="1:1" x14ac:dyDescent="0.2">
      <c r="A89" s="138"/>
    </row>
    <row r="90" spans="1:1" x14ac:dyDescent="0.2">
      <c r="A90" s="138"/>
    </row>
    <row r="91" spans="1:1" x14ac:dyDescent="0.2">
      <c r="A91" s="138"/>
    </row>
    <row r="92" spans="1:1" x14ac:dyDescent="0.2">
      <c r="A92" s="138"/>
    </row>
    <row r="93" spans="1:1" x14ac:dyDescent="0.2">
      <c r="A93" s="138"/>
    </row>
    <row r="94" spans="1:1" x14ac:dyDescent="0.2">
      <c r="A94" s="138"/>
    </row>
    <row r="95" spans="1:1" x14ac:dyDescent="0.2">
      <c r="A95" s="138"/>
    </row>
    <row r="96" spans="1:1" x14ac:dyDescent="0.2">
      <c r="A96" s="138"/>
    </row>
    <row r="97" spans="1:1" x14ac:dyDescent="0.2">
      <c r="A97" s="138"/>
    </row>
    <row r="98" spans="1:1" x14ac:dyDescent="0.2">
      <c r="A98" s="138"/>
    </row>
    <row r="99" spans="1:1" x14ac:dyDescent="0.2">
      <c r="A99" s="138"/>
    </row>
    <row r="100" spans="1:1" x14ac:dyDescent="0.2">
      <c r="A100" s="138"/>
    </row>
    <row r="101" spans="1:1" x14ac:dyDescent="0.2">
      <c r="A101" s="138"/>
    </row>
    <row r="102" spans="1:1" x14ac:dyDescent="0.2">
      <c r="A102" s="138"/>
    </row>
    <row r="103" spans="1:1" x14ac:dyDescent="0.2">
      <c r="A103" s="138"/>
    </row>
    <row r="104" spans="1:1" x14ac:dyDescent="0.2">
      <c r="A104" s="138"/>
    </row>
    <row r="105" spans="1:1" x14ac:dyDescent="0.2">
      <c r="A105" s="138"/>
    </row>
    <row r="106" spans="1:1" x14ac:dyDescent="0.2">
      <c r="A106" s="138"/>
    </row>
    <row r="107" spans="1:1" x14ac:dyDescent="0.2">
      <c r="A107" s="138"/>
    </row>
    <row r="108" spans="1:1" x14ac:dyDescent="0.2">
      <c r="A108" s="138"/>
    </row>
    <row r="109" spans="1:1" x14ac:dyDescent="0.2">
      <c r="A109" s="138"/>
    </row>
    <row r="110" spans="1:1" x14ac:dyDescent="0.2">
      <c r="A110" s="138"/>
    </row>
    <row r="111" spans="1:1" x14ac:dyDescent="0.2">
      <c r="A111" s="138"/>
    </row>
    <row r="112" spans="1:1" x14ac:dyDescent="0.2">
      <c r="A112" s="138"/>
    </row>
    <row r="113" spans="1:1" x14ac:dyDescent="0.2">
      <c r="A113" s="138"/>
    </row>
    <row r="114" spans="1:1" x14ac:dyDescent="0.2">
      <c r="A114" s="138"/>
    </row>
    <row r="115" spans="1:1" x14ac:dyDescent="0.2">
      <c r="A115" s="138"/>
    </row>
    <row r="116" spans="1:1" x14ac:dyDescent="0.2">
      <c r="A116" s="138"/>
    </row>
    <row r="117" spans="1:1" x14ac:dyDescent="0.2">
      <c r="A117" s="138"/>
    </row>
    <row r="118" spans="1:1" x14ac:dyDescent="0.2">
      <c r="A118" s="138"/>
    </row>
    <row r="119" spans="1:1" x14ac:dyDescent="0.2">
      <c r="A119" s="138"/>
    </row>
    <row r="120" spans="1:1" x14ac:dyDescent="0.2">
      <c r="A120" s="138"/>
    </row>
    <row r="121" spans="1:1" x14ac:dyDescent="0.2">
      <c r="A121" s="138"/>
    </row>
    <row r="122" spans="1:1" x14ac:dyDescent="0.2">
      <c r="A122" s="138"/>
    </row>
    <row r="123" spans="1:1" x14ac:dyDescent="0.2">
      <c r="A123" s="138"/>
    </row>
    <row r="124" spans="1:1" x14ac:dyDescent="0.2">
      <c r="A124" s="138"/>
    </row>
    <row r="125" spans="1:1" x14ac:dyDescent="0.2">
      <c r="A125" s="138"/>
    </row>
    <row r="126" spans="1:1" x14ac:dyDescent="0.2">
      <c r="A126" s="138"/>
    </row>
    <row r="127" spans="1:1" x14ac:dyDescent="0.2">
      <c r="A127" s="138"/>
    </row>
    <row r="128" spans="1:1" x14ac:dyDescent="0.2">
      <c r="A128" s="138"/>
    </row>
    <row r="129" spans="1:1" x14ac:dyDescent="0.2">
      <c r="A129" s="138"/>
    </row>
    <row r="130" spans="1:1" x14ac:dyDescent="0.2">
      <c r="A130" s="138"/>
    </row>
    <row r="131" spans="1:1" x14ac:dyDescent="0.2">
      <c r="A131" s="138"/>
    </row>
    <row r="132" spans="1:1" x14ac:dyDescent="0.2">
      <c r="A132" s="138"/>
    </row>
    <row r="133" spans="1:1" x14ac:dyDescent="0.2">
      <c r="A133" s="138"/>
    </row>
    <row r="134" spans="1:1" x14ac:dyDescent="0.2">
      <c r="A134" s="138"/>
    </row>
    <row r="135" spans="1:1" x14ac:dyDescent="0.2">
      <c r="A135" s="138"/>
    </row>
    <row r="136" spans="1:1" x14ac:dyDescent="0.2">
      <c r="A136" s="138"/>
    </row>
    <row r="137" spans="1:1" x14ac:dyDescent="0.2">
      <c r="A137" s="138"/>
    </row>
    <row r="138" spans="1:1" x14ac:dyDescent="0.2">
      <c r="A138" s="138"/>
    </row>
    <row r="139" spans="1:1" x14ac:dyDescent="0.2">
      <c r="A139" s="138"/>
    </row>
    <row r="140" spans="1:1" x14ac:dyDescent="0.2">
      <c r="A140" s="138"/>
    </row>
    <row r="141" spans="1:1" x14ac:dyDescent="0.2">
      <c r="A141" s="138"/>
    </row>
    <row r="142" spans="1:1" x14ac:dyDescent="0.2">
      <c r="A142" s="138"/>
    </row>
    <row r="143" spans="1:1" x14ac:dyDescent="0.2">
      <c r="A143" s="138"/>
    </row>
    <row r="144" spans="1:1" x14ac:dyDescent="0.2">
      <c r="A144" s="138"/>
    </row>
    <row r="145" spans="1:1" x14ac:dyDescent="0.2">
      <c r="A145" s="138"/>
    </row>
    <row r="146" spans="1:1" x14ac:dyDescent="0.2">
      <c r="A146" s="138"/>
    </row>
    <row r="147" spans="1:1" x14ac:dyDescent="0.2">
      <c r="A147" s="138"/>
    </row>
    <row r="148" spans="1:1" x14ac:dyDescent="0.2">
      <c r="A148" s="138"/>
    </row>
    <row r="149" spans="1:1" x14ac:dyDescent="0.2">
      <c r="A149" s="138"/>
    </row>
    <row r="150" spans="1:1" x14ac:dyDescent="0.2">
      <c r="A150" s="138"/>
    </row>
    <row r="151" spans="1:1" x14ac:dyDescent="0.2">
      <c r="A151" s="138"/>
    </row>
    <row r="152" spans="1:1" x14ac:dyDescent="0.2">
      <c r="A152" s="138"/>
    </row>
    <row r="153" spans="1:1" x14ac:dyDescent="0.2">
      <c r="A153" s="138"/>
    </row>
    <row r="154" spans="1:1" x14ac:dyDescent="0.2">
      <c r="A154" s="138"/>
    </row>
    <row r="155" spans="1:1" x14ac:dyDescent="0.2">
      <c r="A155" s="138"/>
    </row>
    <row r="156" spans="1:1" x14ac:dyDescent="0.2">
      <c r="A156" s="138"/>
    </row>
    <row r="157" spans="1:1" x14ac:dyDescent="0.2">
      <c r="A157" s="138"/>
    </row>
    <row r="158" spans="1:1" x14ac:dyDescent="0.2">
      <c r="A158" s="138"/>
    </row>
    <row r="159" spans="1:1" x14ac:dyDescent="0.2">
      <c r="A159" s="138"/>
    </row>
    <row r="160" spans="1:1" x14ac:dyDescent="0.2">
      <c r="A160" s="138"/>
    </row>
    <row r="161" spans="1:1" x14ac:dyDescent="0.2">
      <c r="A161" s="138"/>
    </row>
    <row r="162" spans="1:1" x14ac:dyDescent="0.2">
      <c r="A162" s="138"/>
    </row>
    <row r="163" spans="1:1" x14ac:dyDescent="0.2">
      <c r="A163" s="138"/>
    </row>
    <row r="164" spans="1:1" x14ac:dyDescent="0.2">
      <c r="A164" s="138"/>
    </row>
    <row r="165" spans="1:1" x14ac:dyDescent="0.2">
      <c r="A165" s="138"/>
    </row>
    <row r="166" spans="1:1" x14ac:dyDescent="0.2">
      <c r="A166" s="138"/>
    </row>
    <row r="167" spans="1:1" x14ac:dyDescent="0.2">
      <c r="A167" s="138"/>
    </row>
    <row r="168" spans="1:1" x14ac:dyDescent="0.2">
      <c r="A168" s="138"/>
    </row>
    <row r="169" spans="1:1" x14ac:dyDescent="0.2">
      <c r="A169" s="138"/>
    </row>
    <row r="170" spans="1:1" x14ac:dyDescent="0.2">
      <c r="A170" s="138"/>
    </row>
    <row r="171" spans="1:1" x14ac:dyDescent="0.2">
      <c r="A171" s="138"/>
    </row>
    <row r="172" spans="1:1" x14ac:dyDescent="0.2">
      <c r="A172" s="138"/>
    </row>
    <row r="173" spans="1:1" x14ac:dyDescent="0.2">
      <c r="A173" s="138"/>
    </row>
    <row r="174" spans="1:1" x14ac:dyDescent="0.2">
      <c r="A174" s="138"/>
    </row>
    <row r="175" spans="1:1" x14ac:dyDescent="0.2">
      <c r="A175" s="138"/>
    </row>
    <row r="176" spans="1:1" x14ac:dyDescent="0.2">
      <c r="A176" s="138"/>
    </row>
    <row r="177" spans="1:1" x14ac:dyDescent="0.2">
      <c r="A177" s="138"/>
    </row>
    <row r="178" spans="1:1" x14ac:dyDescent="0.2">
      <c r="A178" s="138"/>
    </row>
    <row r="179" spans="1:1" x14ac:dyDescent="0.2">
      <c r="A179" s="138"/>
    </row>
    <row r="180" spans="1:1" x14ac:dyDescent="0.2">
      <c r="A180" s="138"/>
    </row>
    <row r="181" spans="1:1" x14ac:dyDescent="0.2">
      <c r="A181" s="138"/>
    </row>
    <row r="182" spans="1:1" x14ac:dyDescent="0.2">
      <c r="A182" s="138"/>
    </row>
    <row r="183" spans="1:1" x14ac:dyDescent="0.2">
      <c r="A183" s="138"/>
    </row>
    <row r="184" spans="1:1" x14ac:dyDescent="0.2">
      <c r="A184" s="138"/>
    </row>
    <row r="185" spans="1:1" x14ac:dyDescent="0.2">
      <c r="A185" s="138"/>
    </row>
    <row r="186" spans="1:1" x14ac:dyDescent="0.2">
      <c r="A186" s="138"/>
    </row>
    <row r="187" spans="1:1" x14ac:dyDescent="0.2">
      <c r="A187" s="138"/>
    </row>
    <row r="188" spans="1:1" x14ac:dyDescent="0.2">
      <c r="A188" s="138"/>
    </row>
    <row r="189" spans="1:1" x14ac:dyDescent="0.2">
      <c r="A189" s="138"/>
    </row>
    <row r="190" spans="1:1" x14ac:dyDescent="0.2">
      <c r="A190" s="138"/>
    </row>
    <row r="191" spans="1:1" x14ac:dyDescent="0.2">
      <c r="A191" s="138"/>
    </row>
    <row r="192" spans="1:1" x14ac:dyDescent="0.2">
      <c r="A192" s="138"/>
    </row>
    <row r="193" spans="1:1" x14ac:dyDescent="0.2">
      <c r="A193" s="138"/>
    </row>
    <row r="194" spans="1:1" x14ac:dyDescent="0.2">
      <c r="A194" s="138"/>
    </row>
    <row r="195" spans="1:1" x14ac:dyDescent="0.2">
      <c r="A195" s="138"/>
    </row>
    <row r="196" spans="1:1" x14ac:dyDescent="0.2">
      <c r="A196" s="138"/>
    </row>
    <row r="197" spans="1:1" x14ac:dyDescent="0.2">
      <c r="A197" s="138"/>
    </row>
    <row r="198" spans="1:1" x14ac:dyDescent="0.2">
      <c r="A198" s="138"/>
    </row>
    <row r="199" spans="1:1" x14ac:dyDescent="0.2">
      <c r="A199" s="138"/>
    </row>
    <row r="200" spans="1:1" x14ac:dyDescent="0.2">
      <c r="A200" s="138"/>
    </row>
    <row r="201" spans="1:1" x14ac:dyDescent="0.2">
      <c r="A201" s="138"/>
    </row>
    <row r="202" spans="1:1" x14ac:dyDescent="0.2">
      <c r="A202" s="138"/>
    </row>
    <row r="203" spans="1:1" x14ac:dyDescent="0.2">
      <c r="A203" s="138"/>
    </row>
    <row r="204" spans="1:1" x14ac:dyDescent="0.2">
      <c r="A204" s="138"/>
    </row>
    <row r="205" spans="1:1" x14ac:dyDescent="0.2">
      <c r="A205" s="138"/>
    </row>
    <row r="206" spans="1:1" x14ac:dyDescent="0.2">
      <c r="A206" s="138"/>
    </row>
    <row r="207" spans="1:1" x14ac:dyDescent="0.2">
      <c r="A207" s="138"/>
    </row>
    <row r="208" spans="1:1" x14ac:dyDescent="0.2">
      <c r="A208" s="138"/>
    </row>
    <row r="209" spans="1:1" x14ac:dyDescent="0.2">
      <c r="A209" s="138"/>
    </row>
    <row r="210" spans="1:1" x14ac:dyDescent="0.2">
      <c r="A210" s="138"/>
    </row>
    <row r="211" spans="1:1" x14ac:dyDescent="0.2">
      <c r="A211" s="138"/>
    </row>
    <row r="212" spans="1:1" x14ac:dyDescent="0.2">
      <c r="A212" s="138"/>
    </row>
    <row r="213" spans="1:1" x14ac:dyDescent="0.2">
      <c r="A213" s="138"/>
    </row>
    <row r="214" spans="1:1" x14ac:dyDescent="0.2">
      <c r="A214" s="138"/>
    </row>
    <row r="215" spans="1:1" x14ac:dyDescent="0.2">
      <c r="A215" s="138"/>
    </row>
    <row r="216" spans="1:1" x14ac:dyDescent="0.2">
      <c r="A216" s="138"/>
    </row>
    <row r="217" spans="1:1" x14ac:dyDescent="0.2">
      <c r="A217" s="138"/>
    </row>
    <row r="218" spans="1:1" x14ac:dyDescent="0.2">
      <c r="A218" s="138"/>
    </row>
    <row r="219" spans="1:1" x14ac:dyDescent="0.2">
      <c r="A219" s="138"/>
    </row>
    <row r="220" spans="1:1" x14ac:dyDescent="0.2">
      <c r="A220" s="138"/>
    </row>
    <row r="221" spans="1:1" x14ac:dyDescent="0.2">
      <c r="A221" s="138"/>
    </row>
    <row r="222" spans="1:1" x14ac:dyDescent="0.2">
      <c r="A222" s="138"/>
    </row>
    <row r="223" spans="1:1" x14ac:dyDescent="0.2">
      <c r="A223" s="138"/>
    </row>
    <row r="224" spans="1:1" x14ac:dyDescent="0.2">
      <c r="A224" s="138"/>
    </row>
    <row r="225" spans="1:1" x14ac:dyDescent="0.2">
      <c r="A225" s="138"/>
    </row>
    <row r="226" spans="1:1" x14ac:dyDescent="0.2">
      <c r="A226" s="138"/>
    </row>
    <row r="227" spans="1:1" x14ac:dyDescent="0.2">
      <c r="A227" s="138"/>
    </row>
    <row r="228" spans="1:1" x14ac:dyDescent="0.2">
      <c r="A228" s="138"/>
    </row>
    <row r="229" spans="1:1" x14ac:dyDescent="0.2">
      <c r="A229" s="138"/>
    </row>
    <row r="230" spans="1:1" x14ac:dyDescent="0.2">
      <c r="A230" s="138"/>
    </row>
    <row r="231" spans="1:1" x14ac:dyDescent="0.2">
      <c r="A231" s="138"/>
    </row>
    <row r="232" spans="1:1" x14ac:dyDescent="0.2">
      <c r="A232" s="138"/>
    </row>
    <row r="233" spans="1:1" x14ac:dyDescent="0.2">
      <c r="A233" s="138"/>
    </row>
    <row r="234" spans="1:1" x14ac:dyDescent="0.2">
      <c r="A234" s="138"/>
    </row>
    <row r="235" spans="1:1" x14ac:dyDescent="0.2">
      <c r="A235" s="138"/>
    </row>
    <row r="236" spans="1:1" x14ac:dyDescent="0.2">
      <c r="A236" s="138"/>
    </row>
    <row r="237" spans="1:1" x14ac:dyDescent="0.2">
      <c r="A237" s="138"/>
    </row>
    <row r="238" spans="1:1" x14ac:dyDescent="0.2">
      <c r="A238" s="138"/>
    </row>
    <row r="239" spans="1:1" x14ac:dyDescent="0.2">
      <c r="A239" s="138"/>
    </row>
    <row r="240" spans="1:1" x14ac:dyDescent="0.2">
      <c r="A240" s="138"/>
    </row>
    <row r="241" spans="1:1" x14ac:dyDescent="0.2">
      <c r="A241" s="138"/>
    </row>
    <row r="242" spans="1:1" x14ac:dyDescent="0.2">
      <c r="A242" s="138"/>
    </row>
    <row r="243" spans="1:1" x14ac:dyDescent="0.2">
      <c r="A243" s="138"/>
    </row>
    <row r="244" spans="1:1" x14ac:dyDescent="0.2">
      <c r="A244" s="138"/>
    </row>
    <row r="245" spans="1:1" x14ac:dyDescent="0.2">
      <c r="A245" s="138"/>
    </row>
    <row r="246" spans="1:1" x14ac:dyDescent="0.2">
      <c r="A246" s="138"/>
    </row>
    <row r="247" spans="1:1" x14ac:dyDescent="0.2">
      <c r="A247" s="138"/>
    </row>
    <row r="248" spans="1:1" x14ac:dyDescent="0.2">
      <c r="A248" s="138"/>
    </row>
    <row r="249" spans="1:1" x14ac:dyDescent="0.2">
      <c r="A249" s="138"/>
    </row>
    <row r="250" spans="1:1" x14ac:dyDescent="0.2">
      <c r="A250" s="138"/>
    </row>
    <row r="251" spans="1:1" x14ac:dyDescent="0.2">
      <c r="A251" s="138"/>
    </row>
    <row r="252" spans="1:1" x14ac:dyDescent="0.2">
      <c r="A252" s="138"/>
    </row>
    <row r="253" spans="1:1" x14ac:dyDescent="0.2">
      <c r="A253" s="138"/>
    </row>
    <row r="254" spans="1:1" x14ac:dyDescent="0.2">
      <c r="A254" s="138"/>
    </row>
    <row r="255" spans="1:1" x14ac:dyDescent="0.2">
      <c r="A255" s="138"/>
    </row>
    <row r="256" spans="1:1" x14ac:dyDescent="0.2">
      <c r="A256" s="138"/>
    </row>
    <row r="257" spans="1:1" x14ac:dyDescent="0.2">
      <c r="A257" s="138"/>
    </row>
    <row r="258" spans="1:1" x14ac:dyDescent="0.2">
      <c r="A258" s="138"/>
    </row>
    <row r="259" spans="1:1" x14ac:dyDescent="0.2">
      <c r="A259" s="138"/>
    </row>
    <row r="260" spans="1:1" x14ac:dyDescent="0.2">
      <c r="A260" s="138"/>
    </row>
    <row r="261" spans="1:1" x14ac:dyDescent="0.2">
      <c r="A261" s="138"/>
    </row>
    <row r="262" spans="1:1" x14ac:dyDescent="0.2">
      <c r="A262" s="138"/>
    </row>
    <row r="263" spans="1:1" x14ac:dyDescent="0.2">
      <c r="A263" s="138"/>
    </row>
    <row r="264" spans="1:1" x14ac:dyDescent="0.2">
      <c r="A264" s="138"/>
    </row>
    <row r="265" spans="1:1" x14ac:dyDescent="0.2">
      <c r="A265" s="138"/>
    </row>
    <row r="266" spans="1:1" x14ac:dyDescent="0.2">
      <c r="A266" s="138"/>
    </row>
    <row r="267" spans="1:1" x14ac:dyDescent="0.2">
      <c r="A267" s="138"/>
    </row>
    <row r="268" spans="1:1" x14ac:dyDescent="0.2">
      <c r="A268" s="138"/>
    </row>
    <row r="269" spans="1:1" x14ac:dyDescent="0.2">
      <c r="A269" s="138"/>
    </row>
    <row r="270" spans="1:1" x14ac:dyDescent="0.2">
      <c r="A270" s="138"/>
    </row>
    <row r="271" spans="1:1" x14ac:dyDescent="0.2">
      <c r="A271" s="138"/>
    </row>
    <row r="272" spans="1:1" x14ac:dyDescent="0.2">
      <c r="A272" s="138"/>
    </row>
    <row r="273" spans="1:1" x14ac:dyDescent="0.2">
      <c r="A273" s="138"/>
    </row>
    <row r="274" spans="1:1" x14ac:dyDescent="0.2">
      <c r="A274" s="138"/>
    </row>
    <row r="275" spans="1:1" x14ac:dyDescent="0.2">
      <c r="A275" s="138"/>
    </row>
    <row r="276" spans="1:1" x14ac:dyDescent="0.2">
      <c r="A276" s="138"/>
    </row>
    <row r="277" spans="1:1" x14ac:dyDescent="0.2">
      <c r="A277" s="138"/>
    </row>
    <row r="278" spans="1:1" x14ac:dyDescent="0.2">
      <c r="A278" s="138"/>
    </row>
    <row r="279" spans="1:1" x14ac:dyDescent="0.2">
      <c r="A279" s="138"/>
    </row>
    <row r="280" spans="1:1" x14ac:dyDescent="0.2">
      <c r="A280" s="138"/>
    </row>
    <row r="281" spans="1:1" x14ac:dyDescent="0.2">
      <c r="A281" s="138"/>
    </row>
    <row r="282" spans="1:1" x14ac:dyDescent="0.2">
      <c r="A282" s="138"/>
    </row>
    <row r="283" spans="1:1" x14ac:dyDescent="0.2">
      <c r="A283" s="138"/>
    </row>
    <row r="284" spans="1:1" x14ac:dyDescent="0.2">
      <c r="A284" s="138"/>
    </row>
    <row r="285" spans="1:1" x14ac:dyDescent="0.2">
      <c r="A285" s="138"/>
    </row>
    <row r="286" spans="1:1" x14ac:dyDescent="0.2">
      <c r="A286" s="138"/>
    </row>
    <row r="287" spans="1:1" x14ac:dyDescent="0.2">
      <c r="A287" s="138"/>
    </row>
    <row r="288" spans="1:1" x14ac:dyDescent="0.2">
      <c r="A288" s="138"/>
    </row>
    <row r="289" spans="1:1" x14ac:dyDescent="0.2">
      <c r="A289" s="138"/>
    </row>
    <row r="290" spans="1:1" x14ac:dyDescent="0.2">
      <c r="A290" s="138"/>
    </row>
    <row r="291" spans="1:1" x14ac:dyDescent="0.2">
      <c r="A291" s="138"/>
    </row>
    <row r="292" spans="1:1" x14ac:dyDescent="0.2">
      <c r="A292" s="138"/>
    </row>
    <row r="293" spans="1:1" x14ac:dyDescent="0.2">
      <c r="A293" s="138"/>
    </row>
    <row r="294" spans="1:1" x14ac:dyDescent="0.2">
      <c r="A294" s="138"/>
    </row>
    <row r="295" spans="1:1" x14ac:dyDescent="0.2">
      <c r="A295" s="138"/>
    </row>
    <row r="296" spans="1:1" x14ac:dyDescent="0.2">
      <c r="A296" s="138"/>
    </row>
    <row r="297" spans="1:1" x14ac:dyDescent="0.2">
      <c r="A297" s="138"/>
    </row>
    <row r="298" spans="1:1" x14ac:dyDescent="0.2">
      <c r="A298" s="138"/>
    </row>
    <row r="299" spans="1:1" x14ac:dyDescent="0.2">
      <c r="A299" s="138"/>
    </row>
    <row r="300" spans="1:1" x14ac:dyDescent="0.2">
      <c r="A300" s="138"/>
    </row>
    <row r="301" spans="1:1" x14ac:dyDescent="0.2">
      <c r="A301" s="138"/>
    </row>
    <row r="302" spans="1:1" x14ac:dyDescent="0.2">
      <c r="A302" s="138"/>
    </row>
    <row r="303" spans="1:1" x14ac:dyDescent="0.2">
      <c r="A303" s="138"/>
    </row>
    <row r="304" spans="1:1" x14ac:dyDescent="0.2">
      <c r="A304" s="138"/>
    </row>
    <row r="305" spans="1:1" x14ac:dyDescent="0.2">
      <c r="A305" s="138"/>
    </row>
    <row r="306" spans="1:1" x14ac:dyDescent="0.2">
      <c r="A306" s="138"/>
    </row>
    <row r="307" spans="1:1" x14ac:dyDescent="0.2">
      <c r="A307" s="138"/>
    </row>
    <row r="308" spans="1:1" x14ac:dyDescent="0.2">
      <c r="A308" s="138"/>
    </row>
    <row r="309" spans="1:1" x14ac:dyDescent="0.2">
      <c r="A309" s="138"/>
    </row>
    <row r="310" spans="1:1" x14ac:dyDescent="0.2">
      <c r="A310" s="138"/>
    </row>
    <row r="311" spans="1:1" x14ac:dyDescent="0.2">
      <c r="A311" s="138"/>
    </row>
    <row r="312" spans="1:1" x14ac:dyDescent="0.2">
      <c r="A312" s="138"/>
    </row>
    <row r="313" spans="1:1" x14ac:dyDescent="0.2">
      <c r="A313" s="138"/>
    </row>
    <row r="314" spans="1:1" x14ac:dyDescent="0.2">
      <c r="A314" s="138"/>
    </row>
    <row r="315" spans="1:1" x14ac:dyDescent="0.2">
      <c r="A315" s="138"/>
    </row>
    <row r="316" spans="1:1" x14ac:dyDescent="0.2">
      <c r="A316" s="138"/>
    </row>
    <row r="317" spans="1:1" x14ac:dyDescent="0.2">
      <c r="A317" s="138"/>
    </row>
    <row r="318" spans="1:1" x14ac:dyDescent="0.2">
      <c r="A318" s="138"/>
    </row>
    <row r="319" spans="1:1" x14ac:dyDescent="0.2">
      <c r="A319" s="138"/>
    </row>
    <row r="320" spans="1:1" x14ac:dyDescent="0.2">
      <c r="A320" s="138"/>
    </row>
    <row r="321" spans="1:1" x14ac:dyDescent="0.2">
      <c r="A321" s="138"/>
    </row>
    <row r="322" spans="1:1" x14ac:dyDescent="0.2">
      <c r="A322" s="138"/>
    </row>
    <row r="323" spans="1:1" x14ac:dyDescent="0.2">
      <c r="A323" s="138"/>
    </row>
    <row r="324" spans="1:1" x14ac:dyDescent="0.2">
      <c r="A324" s="138"/>
    </row>
    <row r="325" spans="1:1" x14ac:dyDescent="0.2">
      <c r="A325" s="138"/>
    </row>
    <row r="326" spans="1:1" x14ac:dyDescent="0.2">
      <c r="A326" s="138"/>
    </row>
    <row r="327" spans="1:1" x14ac:dyDescent="0.2">
      <c r="A327" s="138"/>
    </row>
    <row r="328" spans="1:1" x14ac:dyDescent="0.2">
      <c r="A328" s="138"/>
    </row>
    <row r="329" spans="1:1" x14ac:dyDescent="0.2">
      <c r="A329" s="138"/>
    </row>
    <row r="330" spans="1:1" x14ac:dyDescent="0.2">
      <c r="A330" s="138"/>
    </row>
    <row r="331" spans="1:1" x14ac:dyDescent="0.2">
      <c r="A331" s="138"/>
    </row>
    <row r="332" spans="1:1" x14ac:dyDescent="0.2">
      <c r="A332" s="138"/>
    </row>
    <row r="333" spans="1:1" x14ac:dyDescent="0.2">
      <c r="A333" s="138"/>
    </row>
    <row r="334" spans="1:1" x14ac:dyDescent="0.2">
      <c r="A334" s="138"/>
    </row>
    <row r="335" spans="1:1" x14ac:dyDescent="0.2">
      <c r="A335" s="138"/>
    </row>
    <row r="336" spans="1:1" x14ac:dyDescent="0.2">
      <c r="A336" s="138"/>
    </row>
    <row r="337" spans="1:1" x14ac:dyDescent="0.2">
      <c r="A337" s="138"/>
    </row>
    <row r="338" spans="1:1" x14ac:dyDescent="0.2">
      <c r="A338" s="138"/>
    </row>
    <row r="339" spans="1:1" x14ac:dyDescent="0.2">
      <c r="A339" s="138"/>
    </row>
    <row r="340" spans="1:1" x14ac:dyDescent="0.2">
      <c r="A340" s="138"/>
    </row>
    <row r="341" spans="1:1" x14ac:dyDescent="0.2">
      <c r="A341" s="138"/>
    </row>
    <row r="342" spans="1:1" x14ac:dyDescent="0.2">
      <c r="A342" s="138"/>
    </row>
    <row r="343" spans="1:1" x14ac:dyDescent="0.2">
      <c r="A343" s="138"/>
    </row>
    <row r="344" spans="1:1" x14ac:dyDescent="0.2">
      <c r="A344" s="138"/>
    </row>
    <row r="345" spans="1:1" x14ac:dyDescent="0.2">
      <c r="A345" s="138"/>
    </row>
    <row r="346" spans="1:1" x14ac:dyDescent="0.2">
      <c r="A346" s="138"/>
    </row>
    <row r="347" spans="1:1" x14ac:dyDescent="0.2">
      <c r="A347" s="138"/>
    </row>
    <row r="348" spans="1:1" x14ac:dyDescent="0.2">
      <c r="A348" s="138"/>
    </row>
    <row r="349" spans="1:1" x14ac:dyDescent="0.2">
      <c r="A349" s="138"/>
    </row>
    <row r="350" spans="1:1" x14ac:dyDescent="0.2">
      <c r="A350" s="138"/>
    </row>
    <row r="351" spans="1:1" x14ac:dyDescent="0.2">
      <c r="A351" s="138"/>
    </row>
    <row r="352" spans="1:1" x14ac:dyDescent="0.2">
      <c r="A352" s="138"/>
    </row>
    <row r="353" spans="1:1" x14ac:dyDescent="0.2">
      <c r="A353" s="138"/>
    </row>
  </sheetData>
  <mergeCells count="3">
    <mergeCell ref="A16:A17"/>
    <mergeCell ref="A40:A42"/>
    <mergeCell ref="A19:H22"/>
  </mergeCells>
  <pageMargins left="0.7" right="0.7" top="0.75" bottom="0.75" header="0.3" footer="0.3"/>
  <pageSetup paperSize="9"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BZ53"/>
  <sheetViews>
    <sheetView showGridLines="0" zoomScaleNormal="100" workbookViewId="0">
      <pane xSplit="1" ySplit="3" topLeftCell="B4" activePane="bottomRight" state="frozen"/>
      <selection pane="topRight" activeCell="B1" sqref="B1"/>
      <selection pane="bottomLeft" activeCell="A3" sqref="A3"/>
      <selection pane="bottomRight" activeCell="C14" sqref="C14"/>
    </sheetView>
  </sheetViews>
  <sheetFormatPr defaultColWidth="9.140625" defaultRowHeight="12.75" x14ac:dyDescent="0.2"/>
  <cols>
    <col min="1" max="1" width="58" style="32" customWidth="1"/>
    <col min="2" max="10" width="9.7109375" style="32" customWidth="1"/>
    <col min="11" max="11" width="10" style="32" customWidth="1"/>
    <col min="12" max="12" width="9.85546875" style="32" customWidth="1"/>
    <col min="13" max="13" width="9.7109375" style="32" customWidth="1"/>
    <col min="14" max="16" width="10" style="32" customWidth="1"/>
    <col min="17" max="17" width="10.5703125" style="32" customWidth="1"/>
    <col min="18" max="18" width="10.140625" style="32" customWidth="1"/>
    <col min="19" max="22" width="10" style="32" customWidth="1"/>
    <col min="23" max="78" width="9.7109375" style="32" customWidth="1"/>
    <col min="79" max="16384" width="9.140625" style="32"/>
  </cols>
  <sheetData>
    <row r="1" spans="1:78" ht="27" customHeight="1" x14ac:dyDescent="0.2">
      <c r="A1" s="185" t="str">
        <f>'BAR BB| Open rates'!A1</f>
        <v>Сочи Марриотт Красная Поляна 5*/ Sochi Marriott Krasnaya Polyana 5*</v>
      </c>
    </row>
    <row r="2" spans="1:78" x14ac:dyDescent="0.2">
      <c r="A2" s="11" t="s">
        <v>25</v>
      </c>
    </row>
    <row r="3" spans="1:78" s="33" customFormat="1" ht="26.25" customHeight="1" x14ac:dyDescent="0.2">
      <c r="A3" s="64" t="s">
        <v>62</v>
      </c>
      <c r="B3" s="109" t="e">
        <f>'BAR BB| Open rates'!#REF!</f>
        <v>#REF!</v>
      </c>
      <c r="C3" s="109" t="e">
        <f>'BAR BB| Open rates'!#REF!</f>
        <v>#REF!</v>
      </c>
      <c r="D3" s="109" t="e">
        <f>'BAR BB| Open rates'!#REF!</f>
        <v>#REF!</v>
      </c>
      <c r="E3" s="109" t="e">
        <f>'BAR BB| Open rates'!#REF!</f>
        <v>#REF!</v>
      </c>
      <c r="F3" s="109" t="e">
        <f>'BAR BB| Open rates'!#REF!</f>
        <v>#REF!</v>
      </c>
      <c r="G3" s="109" t="e">
        <f>'BAR BB| Open rates'!#REF!</f>
        <v>#REF!</v>
      </c>
      <c r="H3" s="109" t="e">
        <f>'BAR BB| Open rates'!#REF!</f>
        <v>#REF!</v>
      </c>
      <c r="I3" s="109" t="e">
        <f>'BAR BB| Open rates'!#REF!</f>
        <v>#REF!</v>
      </c>
      <c r="J3" s="109" t="e">
        <f>'BAR BB| Open rates'!#REF!</f>
        <v>#REF!</v>
      </c>
      <c r="K3" s="109" t="e">
        <f>'BAR BB| Open rates'!#REF!</f>
        <v>#REF!</v>
      </c>
      <c r="L3" s="109" t="e">
        <f>'BAR BB| Open rates'!#REF!</f>
        <v>#REF!</v>
      </c>
      <c r="M3" s="109" t="e">
        <f>'BAR BB| Open rates'!#REF!</f>
        <v>#REF!</v>
      </c>
      <c r="N3" s="109" t="e">
        <f>'BAR BB| Open rates'!#REF!</f>
        <v>#REF!</v>
      </c>
      <c r="O3" s="109" t="e">
        <f>'BAR BB| Open rates'!#REF!</f>
        <v>#REF!</v>
      </c>
      <c r="P3" s="109" t="e">
        <f>'BAR BB| Open rates'!#REF!</f>
        <v>#REF!</v>
      </c>
      <c r="Q3" s="109" t="e">
        <f>'BAR BB| Open rates'!#REF!</f>
        <v>#REF!</v>
      </c>
      <c r="R3" s="109" t="e">
        <f>'BAR BB| Open rates'!#REF!</f>
        <v>#REF!</v>
      </c>
      <c r="S3" s="109" t="e">
        <f>'BAR BB| Open rates'!#REF!</f>
        <v>#REF!</v>
      </c>
      <c r="T3" s="109" t="e">
        <f>'BAR BB| Open rates'!#REF!</f>
        <v>#REF!</v>
      </c>
      <c r="U3" s="109" t="e">
        <f>'BAR BB| Open rates'!#REF!</f>
        <v>#REF!</v>
      </c>
      <c r="V3" s="109" t="e">
        <f>'BAR BB| Open rates'!#REF!</f>
        <v>#REF!</v>
      </c>
      <c r="W3" s="109" t="e">
        <f>'BAR BB| Open rates'!#REF!</f>
        <v>#REF!</v>
      </c>
      <c r="X3" s="109" t="e">
        <f>'BAR BB| Open rates'!#REF!</f>
        <v>#REF!</v>
      </c>
      <c r="Y3" s="109" t="e">
        <f>'BAR BB| Open rates'!#REF!</f>
        <v>#REF!</v>
      </c>
      <c r="Z3" s="109" t="e">
        <f>'BAR BB| Open rates'!#REF!</f>
        <v>#REF!</v>
      </c>
      <c r="AA3" s="109" t="e">
        <f>'BAR BB| Open rates'!#REF!</f>
        <v>#REF!</v>
      </c>
      <c r="AB3" s="109" t="e">
        <f>'BAR BB| Open rates'!#REF!</f>
        <v>#REF!</v>
      </c>
      <c r="AC3" s="109" t="e">
        <f>'BAR BB| Open rates'!#REF!</f>
        <v>#REF!</v>
      </c>
      <c r="AD3" s="109">
        <f>'BAR BB| Open rates'!E3</f>
        <v>45411</v>
      </c>
      <c r="AE3" s="109">
        <f>'BAR BB| Open rates'!F3</f>
        <v>45413</v>
      </c>
      <c r="AF3" s="109">
        <f>'BAR BB| Open rates'!G3</f>
        <v>45415</v>
      </c>
      <c r="AG3" s="109">
        <f>'BAR BB| Open rates'!H3</f>
        <v>45417</v>
      </c>
      <c r="AH3" s="109">
        <f>'BAR BB| Open rates'!I3</f>
        <v>45420</v>
      </c>
      <c r="AI3" s="109">
        <f>'BAR BB| Open rates'!J3</f>
        <v>45424</v>
      </c>
      <c r="AJ3" s="109">
        <f>'BAR BB| Open rates'!K3</f>
        <v>45429</v>
      </c>
      <c r="AK3" s="109">
        <f>'BAR BB| Open rates'!L3</f>
        <v>45431</v>
      </c>
      <c r="AL3" s="109">
        <f>'BAR BB| Open rates'!M3</f>
        <v>45436</v>
      </c>
      <c r="AM3" s="109">
        <f>'BAR BB| Open rates'!N3</f>
        <v>45438</v>
      </c>
      <c r="AN3" s="109">
        <f>'BAR BB| Open rates'!O3</f>
        <v>45443</v>
      </c>
      <c r="AO3" s="109">
        <f>'BAR BB| Open rates'!P3</f>
        <v>45444</v>
      </c>
      <c r="AP3" s="109">
        <f>'BAR BB| Open rates'!Q3</f>
        <v>45446</v>
      </c>
      <c r="AQ3" s="109">
        <f>'BAR BB| Open rates'!R3</f>
        <v>45451</v>
      </c>
      <c r="AR3" s="109">
        <f>'BAR BB| Open rates'!S3</f>
        <v>45452</v>
      </c>
      <c r="AS3" s="109">
        <f>'BAR BB| Open rates'!T3</f>
        <v>45457</v>
      </c>
      <c r="AT3" s="109">
        <f>'BAR BB| Open rates'!U3</f>
        <v>45459</v>
      </c>
      <c r="AU3" s="109">
        <f>'BAR BB| Open rates'!V3</f>
        <v>45460</v>
      </c>
      <c r="AV3" s="109">
        <f>'BAR BB| Open rates'!W3</f>
        <v>45466</v>
      </c>
      <c r="AW3" s="109">
        <f>'BAR BB| Open rates'!X3</f>
        <v>45470</v>
      </c>
      <c r="AX3" s="109">
        <f>'BAR BB| Open rates'!Y3</f>
        <v>45474</v>
      </c>
      <c r="AY3" s="109">
        <f>'BAR BB| Open rates'!Z3</f>
        <v>45478</v>
      </c>
      <c r="AZ3" s="109">
        <f>'BAR BB| Open rates'!AA3</f>
        <v>45480</v>
      </c>
      <c r="BA3" s="109">
        <f>'BAR BB| Open rates'!AB3</f>
        <v>45485</v>
      </c>
      <c r="BB3" s="109">
        <f>'BAR BB| Open rates'!AC3</f>
        <v>45487</v>
      </c>
      <c r="BC3" s="109">
        <f>'BAR BB| Open rates'!AD3</f>
        <v>45492</v>
      </c>
      <c r="BD3" s="109">
        <f>'BAR BB| Open rates'!AE3</f>
        <v>45494</v>
      </c>
      <c r="BE3" s="109">
        <f>'BAR BB| Open rates'!AF3</f>
        <v>45499</v>
      </c>
      <c r="BF3" s="109">
        <f>'BAR BB| Open rates'!AG3</f>
        <v>45501</v>
      </c>
      <c r="BG3" s="109">
        <f>'BAR BB| Open rates'!AH3</f>
        <v>45505</v>
      </c>
      <c r="BH3" s="109">
        <f>'BAR BB| Open rates'!AI3</f>
        <v>45506</v>
      </c>
      <c r="BI3" s="109">
        <f>'BAR BB| Open rates'!AJ3</f>
        <v>45508</v>
      </c>
      <c r="BJ3" s="109">
        <f>'BAR BB| Open rates'!AK3</f>
        <v>45513</v>
      </c>
      <c r="BK3" s="109">
        <f>'BAR BB| Open rates'!AL3</f>
        <v>45515</v>
      </c>
      <c r="BL3" s="109">
        <f>'BAR BB| Open rates'!AM3</f>
        <v>45520</v>
      </c>
      <c r="BM3" s="109">
        <f>'BAR BB| Open rates'!AN3</f>
        <v>45522</v>
      </c>
      <c r="BN3" s="109">
        <f>'BAR BB| Open rates'!AO3</f>
        <v>45526</v>
      </c>
      <c r="BO3" s="109">
        <f>'BAR BB| Open rates'!AP3</f>
        <v>45532</v>
      </c>
      <c r="BP3" s="109">
        <f>'BAR BB| Open rates'!AQ3</f>
        <v>45534</v>
      </c>
      <c r="BQ3" s="109">
        <f>'BAR BB| Open rates'!AR3</f>
        <v>45536</v>
      </c>
      <c r="BR3" s="109">
        <f>'BAR BB| Open rates'!AS3</f>
        <v>45537</v>
      </c>
      <c r="BS3" s="109">
        <f>'BAR BB| Open rates'!AT3</f>
        <v>45541</v>
      </c>
      <c r="BT3" s="109">
        <f>'BAR BB| Open rates'!AU3</f>
        <v>45543</v>
      </c>
      <c r="BU3" s="109">
        <f>'BAR BB| Open rates'!AV3</f>
        <v>45548</v>
      </c>
      <c r="BV3" s="109">
        <f>'BAR BB| Open rates'!AW3</f>
        <v>45550</v>
      </c>
      <c r="BW3" s="109">
        <f>'BAR BB| Open rates'!AX3</f>
        <v>45555</v>
      </c>
      <c r="BX3" s="109">
        <f>'BAR BB| Open rates'!AY3</f>
        <v>45557</v>
      </c>
      <c r="BY3" s="109">
        <f>'BAR BB| Open rates'!AZ3</f>
        <v>45562</v>
      </c>
      <c r="BZ3" s="109">
        <f>'BAR BB| Open rates'!BA3</f>
        <v>45564</v>
      </c>
    </row>
    <row r="4" spans="1:78" s="33" customFormat="1" ht="26.25" customHeight="1" x14ac:dyDescent="0.2">
      <c r="A4" s="49"/>
      <c r="B4" s="109" t="e">
        <f>'BAR BB| Open rates'!#REF!</f>
        <v>#REF!</v>
      </c>
      <c r="C4" s="109" t="e">
        <f>'BAR BB| Open rates'!#REF!</f>
        <v>#REF!</v>
      </c>
      <c r="D4" s="109" t="e">
        <f>'BAR BB| Open rates'!#REF!</f>
        <v>#REF!</v>
      </c>
      <c r="E4" s="109" t="e">
        <f>'BAR BB| Open rates'!#REF!</f>
        <v>#REF!</v>
      </c>
      <c r="F4" s="109" t="e">
        <f>'BAR BB| Open rates'!#REF!</f>
        <v>#REF!</v>
      </c>
      <c r="G4" s="109" t="e">
        <f>'BAR BB| Open rates'!#REF!</f>
        <v>#REF!</v>
      </c>
      <c r="H4" s="109" t="e">
        <f>'BAR BB| Open rates'!#REF!</f>
        <v>#REF!</v>
      </c>
      <c r="I4" s="109" t="e">
        <f>'BAR BB| Open rates'!#REF!</f>
        <v>#REF!</v>
      </c>
      <c r="J4" s="109" t="e">
        <f>'BAR BB| Open rates'!#REF!</f>
        <v>#REF!</v>
      </c>
      <c r="K4" s="109" t="e">
        <f>'BAR BB| Open rates'!#REF!</f>
        <v>#REF!</v>
      </c>
      <c r="L4" s="109" t="e">
        <f>'BAR BB| Open rates'!#REF!</f>
        <v>#REF!</v>
      </c>
      <c r="M4" s="109" t="e">
        <f>'BAR BB| Open rates'!#REF!</f>
        <v>#REF!</v>
      </c>
      <c r="N4" s="109" t="e">
        <f>'BAR BB| Open rates'!#REF!</f>
        <v>#REF!</v>
      </c>
      <c r="O4" s="109" t="e">
        <f>'BAR BB| Open rates'!#REF!</f>
        <v>#REF!</v>
      </c>
      <c r="P4" s="109" t="e">
        <f>'BAR BB| Open rates'!#REF!</f>
        <v>#REF!</v>
      </c>
      <c r="Q4" s="109" t="e">
        <f>'BAR BB| Open rates'!#REF!</f>
        <v>#REF!</v>
      </c>
      <c r="R4" s="109" t="e">
        <f>'BAR BB| Open rates'!#REF!</f>
        <v>#REF!</v>
      </c>
      <c r="S4" s="109" t="e">
        <f>'BAR BB| Open rates'!#REF!</f>
        <v>#REF!</v>
      </c>
      <c r="T4" s="109" t="e">
        <f>'BAR BB| Open rates'!#REF!</f>
        <v>#REF!</v>
      </c>
      <c r="U4" s="109" t="e">
        <f>'BAR BB| Open rates'!#REF!</f>
        <v>#REF!</v>
      </c>
      <c r="V4" s="109" t="e">
        <f>'BAR BB| Open rates'!#REF!</f>
        <v>#REF!</v>
      </c>
      <c r="W4" s="109" t="e">
        <f>'BAR BB| Open rates'!#REF!</f>
        <v>#REF!</v>
      </c>
      <c r="X4" s="109" t="e">
        <f>'BAR BB| Open rates'!#REF!</f>
        <v>#REF!</v>
      </c>
      <c r="Y4" s="109" t="e">
        <f>'BAR BB| Open rates'!#REF!</f>
        <v>#REF!</v>
      </c>
      <c r="Z4" s="109" t="e">
        <f>'BAR BB| Open rates'!#REF!</f>
        <v>#REF!</v>
      </c>
      <c r="AA4" s="109" t="e">
        <f>'BAR BB| Open rates'!#REF!</f>
        <v>#REF!</v>
      </c>
      <c r="AB4" s="109" t="e">
        <f>'BAR BB| Open rates'!#REF!</f>
        <v>#REF!</v>
      </c>
      <c r="AC4" s="109" t="e">
        <f>'BAR BB| Open rates'!#REF!</f>
        <v>#REF!</v>
      </c>
      <c r="AD4" s="109">
        <f>'BAR BB| Open rates'!E4</f>
        <v>45412</v>
      </c>
      <c r="AE4" s="109">
        <f>'BAR BB| Open rates'!F4</f>
        <v>45414</v>
      </c>
      <c r="AF4" s="109">
        <f>'BAR BB| Open rates'!G4</f>
        <v>45416</v>
      </c>
      <c r="AG4" s="109">
        <f>'BAR BB| Open rates'!H4</f>
        <v>45419</v>
      </c>
      <c r="AH4" s="109">
        <f>'BAR BB| Open rates'!I4</f>
        <v>45423</v>
      </c>
      <c r="AI4" s="109">
        <f>'BAR BB| Open rates'!J4</f>
        <v>45428</v>
      </c>
      <c r="AJ4" s="109">
        <f>'BAR BB| Open rates'!K4</f>
        <v>45430</v>
      </c>
      <c r="AK4" s="109">
        <f>'BAR BB| Open rates'!L4</f>
        <v>45435</v>
      </c>
      <c r="AL4" s="109">
        <f>'BAR BB| Open rates'!M4</f>
        <v>45437</v>
      </c>
      <c r="AM4" s="109">
        <f>'BAR BB| Open rates'!N4</f>
        <v>45442</v>
      </c>
      <c r="AN4" s="109">
        <f>'BAR BB| Open rates'!O4</f>
        <v>45443</v>
      </c>
      <c r="AO4" s="109">
        <f>'BAR BB| Open rates'!P4</f>
        <v>45445</v>
      </c>
      <c r="AP4" s="109">
        <f>'BAR BB| Open rates'!Q4</f>
        <v>45450</v>
      </c>
      <c r="AQ4" s="109">
        <f>'BAR BB| Open rates'!R4</f>
        <v>45451</v>
      </c>
      <c r="AR4" s="109">
        <f>'BAR BB| Open rates'!S4</f>
        <v>45456</v>
      </c>
      <c r="AS4" s="109">
        <f>'BAR BB| Open rates'!T4</f>
        <v>45458</v>
      </c>
      <c r="AT4" s="109">
        <f>'BAR BB| Open rates'!U4</f>
        <v>45459</v>
      </c>
      <c r="AU4" s="109">
        <f>'BAR BB| Open rates'!V4</f>
        <v>45465</v>
      </c>
      <c r="AV4" s="109">
        <f>'BAR BB| Open rates'!W4</f>
        <v>45469</v>
      </c>
      <c r="AW4" s="109">
        <f>'BAR BB| Open rates'!X4</f>
        <v>45473</v>
      </c>
      <c r="AX4" s="109">
        <f>'BAR BB| Open rates'!Y4</f>
        <v>45477</v>
      </c>
      <c r="AY4" s="109">
        <f>'BAR BB| Open rates'!Z4</f>
        <v>45479</v>
      </c>
      <c r="AZ4" s="109">
        <f>'BAR BB| Open rates'!AA4</f>
        <v>45484</v>
      </c>
      <c r="BA4" s="109">
        <f>'BAR BB| Open rates'!AB4</f>
        <v>45486</v>
      </c>
      <c r="BB4" s="109">
        <f>'BAR BB| Open rates'!AC4</f>
        <v>45491</v>
      </c>
      <c r="BC4" s="109">
        <f>'BAR BB| Open rates'!AD4</f>
        <v>45493</v>
      </c>
      <c r="BD4" s="109">
        <f>'BAR BB| Open rates'!AE4</f>
        <v>45498</v>
      </c>
      <c r="BE4" s="109">
        <f>'BAR BB| Open rates'!AF4</f>
        <v>45500</v>
      </c>
      <c r="BF4" s="109">
        <f>'BAR BB| Open rates'!AG4</f>
        <v>45504</v>
      </c>
      <c r="BG4" s="109">
        <f>'BAR BB| Open rates'!AH4</f>
        <v>45505</v>
      </c>
      <c r="BH4" s="109">
        <f>'BAR BB| Open rates'!AI4</f>
        <v>45507</v>
      </c>
      <c r="BI4" s="109">
        <f>'BAR BB| Open rates'!AJ4</f>
        <v>45512</v>
      </c>
      <c r="BJ4" s="109">
        <f>'BAR BB| Open rates'!AK4</f>
        <v>45514</v>
      </c>
      <c r="BK4" s="109">
        <f>'BAR BB| Open rates'!AL4</f>
        <v>45519</v>
      </c>
      <c r="BL4" s="109">
        <f>'BAR BB| Open rates'!AM4</f>
        <v>45521</v>
      </c>
      <c r="BM4" s="109">
        <f>'BAR BB| Open rates'!AN4</f>
        <v>45525</v>
      </c>
      <c r="BN4" s="109">
        <f>'BAR BB| Open rates'!AO4</f>
        <v>45531</v>
      </c>
      <c r="BO4" s="109">
        <f>'BAR BB| Open rates'!AP4</f>
        <v>45533</v>
      </c>
      <c r="BP4" s="109">
        <f>'BAR BB| Open rates'!AQ4</f>
        <v>45535</v>
      </c>
      <c r="BQ4" s="109">
        <f>'BAR BB| Open rates'!AR4</f>
        <v>45536</v>
      </c>
      <c r="BR4" s="109">
        <f>'BAR BB| Open rates'!AS4</f>
        <v>45540</v>
      </c>
      <c r="BS4" s="109">
        <f>'BAR BB| Open rates'!AT4</f>
        <v>45542</v>
      </c>
      <c r="BT4" s="109">
        <f>'BAR BB| Open rates'!AU4</f>
        <v>45547</v>
      </c>
      <c r="BU4" s="109">
        <f>'BAR BB| Open rates'!AV4</f>
        <v>45549</v>
      </c>
      <c r="BV4" s="109">
        <f>'BAR BB| Open rates'!AW4</f>
        <v>45554</v>
      </c>
      <c r="BW4" s="109">
        <f>'BAR BB| Open rates'!AX4</f>
        <v>45556</v>
      </c>
      <c r="BX4" s="109">
        <f>'BAR BB| Open rates'!AY4</f>
        <v>45561</v>
      </c>
      <c r="BY4" s="109">
        <f>'BAR BB| Open rates'!AZ4</f>
        <v>45563</v>
      </c>
      <c r="BZ4" s="109">
        <f>'BAR BB| Open rates'!BA4</f>
        <v>45565</v>
      </c>
    </row>
    <row r="5" spans="1:78" s="36" customFormat="1" ht="12" customHeight="1" x14ac:dyDescent="0.2">
      <c r="A5" s="164" t="str">
        <f>'BAR BB| Open rates'!A5</f>
        <v>Делюкс/ Deluxe</v>
      </c>
    </row>
    <row r="6" spans="1:78" s="36" customFormat="1" ht="12" customHeight="1" x14ac:dyDescent="0.2">
      <c r="A6" s="52">
        <f>'BAR BB| Open rates'!A6</f>
        <v>1</v>
      </c>
      <c r="B6" s="43" t="e">
        <f>'BAR BB| Open rates'!#REF!*0.8</f>
        <v>#REF!</v>
      </c>
      <c r="C6" s="43" t="e">
        <f>'BAR BB| Open rates'!#REF!*0.8</f>
        <v>#REF!</v>
      </c>
      <c r="D6" s="43" t="e">
        <f>'BAR BB| Open rates'!#REF!*0.8</f>
        <v>#REF!</v>
      </c>
      <c r="E6" s="43" t="e">
        <f>'BAR BB| Open rates'!#REF!*0.8</f>
        <v>#REF!</v>
      </c>
      <c r="F6" s="43" t="e">
        <f>'BAR BB| Open rates'!#REF!*0.8</f>
        <v>#REF!</v>
      </c>
      <c r="G6" s="43" t="e">
        <f>'BAR BB| Open rates'!#REF!*0.8</f>
        <v>#REF!</v>
      </c>
      <c r="H6" s="43" t="e">
        <f>'BAR BB| Open rates'!#REF!*0.8</f>
        <v>#REF!</v>
      </c>
      <c r="I6" s="43" t="e">
        <f>'BAR BB| Open rates'!#REF!*0.8</f>
        <v>#REF!</v>
      </c>
      <c r="J6" s="43" t="e">
        <f>'BAR BB| Open rates'!#REF!*0.8</f>
        <v>#REF!</v>
      </c>
      <c r="K6" s="43" t="e">
        <f>'BAR BB| Open rates'!#REF!*0.8</f>
        <v>#REF!</v>
      </c>
      <c r="L6" s="43" t="e">
        <f>'BAR BB| Open rates'!#REF!*0.8</f>
        <v>#REF!</v>
      </c>
      <c r="M6" s="43" t="e">
        <f>'BAR BB| Open rates'!#REF!*0.8</f>
        <v>#REF!</v>
      </c>
      <c r="N6" s="43" t="e">
        <f>'BAR BB| Open rates'!#REF!*0.8</f>
        <v>#REF!</v>
      </c>
      <c r="O6" s="43" t="e">
        <f>'BAR BB| Open rates'!#REF!*0.8</f>
        <v>#REF!</v>
      </c>
      <c r="P6" s="43" t="e">
        <f>'BAR BB| Open rates'!#REF!*0.8</f>
        <v>#REF!</v>
      </c>
      <c r="Q6" s="43" t="e">
        <f>'BAR BB| Open rates'!#REF!*0.8</f>
        <v>#REF!</v>
      </c>
      <c r="R6" s="43" t="e">
        <f>'BAR BB| Open rates'!#REF!*0.8</f>
        <v>#REF!</v>
      </c>
      <c r="S6" s="43" t="e">
        <f>'BAR BB| Open rates'!#REF!*0.8</f>
        <v>#REF!</v>
      </c>
      <c r="T6" s="43" t="e">
        <f>'BAR BB| Open rates'!#REF!*0.8</f>
        <v>#REF!</v>
      </c>
      <c r="U6" s="43" t="e">
        <f>'BAR BB| Open rates'!#REF!*0.8</f>
        <v>#REF!</v>
      </c>
      <c r="V6" s="43" t="e">
        <f>'BAR BB| Open rates'!#REF!*0.8</f>
        <v>#REF!</v>
      </c>
      <c r="W6" s="43" t="e">
        <f>'BAR BB| Open rates'!#REF!*0.8</f>
        <v>#REF!</v>
      </c>
      <c r="X6" s="43" t="e">
        <f>'BAR BB| Open rates'!#REF!*0.8</f>
        <v>#REF!</v>
      </c>
      <c r="Y6" s="43" t="e">
        <f>'BAR BB| Open rates'!#REF!*0.8</f>
        <v>#REF!</v>
      </c>
      <c r="Z6" s="43" t="e">
        <f>'BAR BB| Open rates'!#REF!*0.8</f>
        <v>#REF!</v>
      </c>
      <c r="AA6" s="43" t="e">
        <f>'BAR BB| Open rates'!#REF!*0.8</f>
        <v>#REF!</v>
      </c>
      <c r="AB6" s="43" t="e">
        <f>'BAR BB| Open rates'!#REF!*0.8</f>
        <v>#REF!</v>
      </c>
      <c r="AC6" s="43" t="e">
        <f>'BAR BB| Open rates'!#REF!*0.8</f>
        <v>#REF!</v>
      </c>
      <c r="AD6" s="43">
        <f>'BAR BB| Open rates'!E6*0.8</f>
        <v>20720</v>
      </c>
      <c r="AE6" s="43">
        <f>'BAR BB| Open rates'!F6*0.8</f>
        <v>16640</v>
      </c>
      <c r="AF6" s="43">
        <f>'BAR BB| Open rates'!G6*0.8</f>
        <v>20720</v>
      </c>
      <c r="AG6" s="43">
        <f>'BAR BB| Open rates'!H6*0.8</f>
        <v>16640</v>
      </c>
      <c r="AH6" s="43">
        <f>'BAR BB| Open rates'!I6*0.8</f>
        <v>20720</v>
      </c>
      <c r="AI6" s="43">
        <f>'BAR BB| Open rates'!J6*0.8</f>
        <v>13280</v>
      </c>
      <c r="AJ6" s="43">
        <f>'BAR BB| Open rates'!K6*0.8</f>
        <v>13280</v>
      </c>
      <c r="AK6" s="43">
        <f>'BAR BB| Open rates'!L6*0.8</f>
        <v>11440</v>
      </c>
      <c r="AL6" s="43">
        <f>'BAR BB| Open rates'!M6*0.8</f>
        <v>13280</v>
      </c>
      <c r="AM6" s="43">
        <f>'BAR BB| Open rates'!N6*0.8</f>
        <v>13280</v>
      </c>
      <c r="AN6" s="43">
        <f>'BAR BB| Open rates'!O6*0.8</f>
        <v>13280</v>
      </c>
      <c r="AO6" s="43">
        <f>'BAR BB| Open rates'!P6*0.8</f>
        <v>13280</v>
      </c>
      <c r="AP6" s="43">
        <f>'BAR BB| Open rates'!Q6*0.8</f>
        <v>20720</v>
      </c>
      <c r="AQ6" s="43">
        <f>'BAR BB| Open rates'!R6*0.8</f>
        <v>16640</v>
      </c>
      <c r="AR6" s="43">
        <f>'BAR BB| Open rates'!S6*0.8</f>
        <v>13280</v>
      </c>
      <c r="AS6" s="43">
        <f>'BAR BB| Open rates'!T6*0.8</f>
        <v>16640</v>
      </c>
      <c r="AT6" s="43">
        <f>'BAR BB| Open rates'!U6*0.8</f>
        <v>13280</v>
      </c>
      <c r="AU6" s="43">
        <f>'BAR BB| Open rates'!V6*0.8</f>
        <v>23920</v>
      </c>
      <c r="AV6" s="43">
        <f>'BAR BB| Open rates'!W6*0.8</f>
        <v>13280</v>
      </c>
      <c r="AW6" s="43">
        <f>'BAR BB| Open rates'!X6*0.8</f>
        <v>16640</v>
      </c>
      <c r="AX6" s="43">
        <f>'BAR BB| Open rates'!Y6*0.8</f>
        <v>20720</v>
      </c>
      <c r="AY6" s="43">
        <f>'BAR BB| Open rates'!Z6*0.8</f>
        <v>23920</v>
      </c>
      <c r="AZ6" s="43">
        <f>'BAR BB| Open rates'!AA6*0.8</f>
        <v>20720</v>
      </c>
      <c r="BA6" s="43">
        <f>'BAR BB| Open rates'!AB6*0.8</f>
        <v>23920</v>
      </c>
      <c r="BB6" s="43">
        <f>'BAR BB| Open rates'!AC6*0.8</f>
        <v>20720</v>
      </c>
      <c r="BC6" s="43">
        <f>'BAR BB| Open rates'!AD6*0.8</f>
        <v>23920</v>
      </c>
      <c r="BD6" s="43">
        <f>'BAR BB| Open rates'!AE6*0.8</f>
        <v>20720</v>
      </c>
      <c r="BE6" s="43">
        <f>'BAR BB| Open rates'!AF6*0.8</f>
        <v>23920</v>
      </c>
      <c r="BF6" s="43">
        <f>'BAR BB| Open rates'!AG6*0.8</f>
        <v>20720</v>
      </c>
      <c r="BG6" s="43">
        <f>'BAR BB| Open rates'!AH6*0.8</f>
        <v>23920</v>
      </c>
      <c r="BH6" s="43">
        <f>'BAR BB| Open rates'!AI6*0.8</f>
        <v>28560</v>
      </c>
      <c r="BI6" s="43">
        <f>'BAR BB| Open rates'!AJ6*0.8</f>
        <v>23920</v>
      </c>
      <c r="BJ6" s="43">
        <f>'BAR BB| Open rates'!AK6*0.8</f>
        <v>28560</v>
      </c>
      <c r="BK6" s="43">
        <f>'BAR BB| Open rates'!AL6*0.8</f>
        <v>23920</v>
      </c>
      <c r="BL6" s="43">
        <f>'BAR BB| Open rates'!AM6*0.8</f>
        <v>28560</v>
      </c>
      <c r="BM6" s="43">
        <f>'BAR BB| Open rates'!AN6*0.8</f>
        <v>28560</v>
      </c>
      <c r="BN6" s="43">
        <f>'BAR BB| Open rates'!AO6*0.8</f>
        <v>47920</v>
      </c>
      <c r="BO6" s="43">
        <f>'BAR BB| Open rates'!AP6*0.8</f>
        <v>28560</v>
      </c>
      <c r="BP6" s="43">
        <f>'BAR BB| Open rates'!AQ6*0.8</f>
        <v>28560</v>
      </c>
      <c r="BQ6" s="43">
        <f>'BAR BB| Open rates'!AR6*0.8</f>
        <v>20720</v>
      </c>
      <c r="BR6" s="43">
        <f>'BAR BB| Open rates'!AS6*0.8</f>
        <v>16640</v>
      </c>
      <c r="BS6" s="43">
        <f>'BAR BB| Open rates'!AT6*0.8</f>
        <v>20720</v>
      </c>
      <c r="BT6" s="43">
        <f>'BAR BB| Open rates'!AU6*0.8</f>
        <v>16640</v>
      </c>
      <c r="BU6" s="43">
        <f>'BAR BB| Open rates'!AV6*0.8</f>
        <v>20720</v>
      </c>
      <c r="BV6" s="43">
        <f>'BAR BB| Open rates'!AW6*0.8</f>
        <v>16640</v>
      </c>
      <c r="BW6" s="43">
        <f>'BAR BB| Open rates'!AX6*0.8</f>
        <v>20720</v>
      </c>
      <c r="BX6" s="43">
        <f>'BAR BB| Open rates'!AY6*0.8</f>
        <v>16640</v>
      </c>
      <c r="BY6" s="43">
        <f>'BAR BB| Open rates'!AZ6*0.8</f>
        <v>20720</v>
      </c>
      <c r="BZ6" s="43">
        <f>'BAR BB| Open rates'!BA6*0.8</f>
        <v>16640</v>
      </c>
    </row>
    <row r="7" spans="1:78" s="36" customFormat="1" ht="12" customHeight="1" x14ac:dyDescent="0.2">
      <c r="A7" s="52">
        <f>'BAR BB| Open rates'!A7</f>
        <v>2</v>
      </c>
      <c r="B7" s="43" t="e">
        <f>'BAR BB| Open rates'!#REF!*0.8</f>
        <v>#REF!</v>
      </c>
      <c r="C7" s="43" t="e">
        <f>'BAR BB| Open rates'!#REF!*0.8</f>
        <v>#REF!</v>
      </c>
      <c r="D7" s="43" t="e">
        <f>'BAR BB| Open rates'!#REF!*0.8</f>
        <v>#REF!</v>
      </c>
      <c r="E7" s="43" t="e">
        <f>'BAR BB| Open rates'!#REF!*0.8</f>
        <v>#REF!</v>
      </c>
      <c r="F7" s="43" t="e">
        <f>'BAR BB| Open rates'!#REF!*0.8</f>
        <v>#REF!</v>
      </c>
      <c r="G7" s="43" t="e">
        <f>'BAR BB| Open rates'!#REF!*0.8</f>
        <v>#REF!</v>
      </c>
      <c r="H7" s="43" t="e">
        <f>'BAR BB| Open rates'!#REF!*0.8</f>
        <v>#REF!</v>
      </c>
      <c r="I7" s="43" t="e">
        <f>'BAR BB| Open rates'!#REF!*0.8</f>
        <v>#REF!</v>
      </c>
      <c r="J7" s="43" t="e">
        <f>'BAR BB| Open rates'!#REF!*0.8</f>
        <v>#REF!</v>
      </c>
      <c r="K7" s="43" t="e">
        <f>'BAR BB| Open rates'!#REF!*0.8</f>
        <v>#REF!</v>
      </c>
      <c r="L7" s="43" t="e">
        <f>'BAR BB| Open rates'!#REF!*0.8</f>
        <v>#REF!</v>
      </c>
      <c r="M7" s="43" t="e">
        <f>'BAR BB| Open rates'!#REF!*0.8</f>
        <v>#REF!</v>
      </c>
      <c r="N7" s="43" t="e">
        <f>'BAR BB| Open rates'!#REF!*0.8</f>
        <v>#REF!</v>
      </c>
      <c r="O7" s="43" t="e">
        <f>'BAR BB| Open rates'!#REF!*0.8</f>
        <v>#REF!</v>
      </c>
      <c r="P7" s="43" t="e">
        <f>'BAR BB| Open rates'!#REF!*0.8</f>
        <v>#REF!</v>
      </c>
      <c r="Q7" s="43" t="e">
        <f>'BAR BB| Open rates'!#REF!*0.8</f>
        <v>#REF!</v>
      </c>
      <c r="R7" s="43" t="e">
        <f>'BAR BB| Open rates'!#REF!*0.8</f>
        <v>#REF!</v>
      </c>
      <c r="S7" s="43" t="e">
        <f>'BAR BB| Open rates'!#REF!*0.8</f>
        <v>#REF!</v>
      </c>
      <c r="T7" s="43" t="e">
        <f>'BAR BB| Open rates'!#REF!*0.8</f>
        <v>#REF!</v>
      </c>
      <c r="U7" s="43" t="e">
        <f>'BAR BB| Open rates'!#REF!*0.8</f>
        <v>#REF!</v>
      </c>
      <c r="V7" s="43" t="e">
        <f>'BAR BB| Open rates'!#REF!*0.8</f>
        <v>#REF!</v>
      </c>
      <c r="W7" s="43" t="e">
        <f>'BAR BB| Open rates'!#REF!*0.8</f>
        <v>#REF!</v>
      </c>
      <c r="X7" s="43" t="e">
        <f>'BAR BB| Open rates'!#REF!*0.8</f>
        <v>#REF!</v>
      </c>
      <c r="Y7" s="43" t="e">
        <f>'BAR BB| Open rates'!#REF!*0.8</f>
        <v>#REF!</v>
      </c>
      <c r="Z7" s="43" t="e">
        <f>'BAR BB| Open rates'!#REF!*0.8</f>
        <v>#REF!</v>
      </c>
      <c r="AA7" s="43" t="e">
        <f>'BAR BB| Open rates'!#REF!*0.8</f>
        <v>#REF!</v>
      </c>
      <c r="AB7" s="43" t="e">
        <f>'BAR BB| Open rates'!#REF!*0.8</f>
        <v>#REF!</v>
      </c>
      <c r="AC7" s="43" t="e">
        <f>'BAR BB| Open rates'!#REF!*0.8</f>
        <v>#REF!</v>
      </c>
      <c r="AD7" s="43">
        <f>'BAR BB| Open rates'!E7*0.8</f>
        <v>22320</v>
      </c>
      <c r="AE7" s="43">
        <f>'BAR BB| Open rates'!F7*0.8</f>
        <v>18240</v>
      </c>
      <c r="AF7" s="43">
        <f>'BAR BB| Open rates'!G7*0.8</f>
        <v>22320</v>
      </c>
      <c r="AG7" s="43">
        <f>'BAR BB| Open rates'!H7*0.8</f>
        <v>18240</v>
      </c>
      <c r="AH7" s="43">
        <f>'BAR BB| Open rates'!I7*0.8</f>
        <v>22320</v>
      </c>
      <c r="AI7" s="43">
        <f>'BAR BB| Open rates'!J7*0.8</f>
        <v>14880</v>
      </c>
      <c r="AJ7" s="43">
        <f>'BAR BB| Open rates'!K7*0.8</f>
        <v>14880</v>
      </c>
      <c r="AK7" s="43">
        <f>'BAR BB| Open rates'!L7*0.8</f>
        <v>13040</v>
      </c>
      <c r="AL7" s="43">
        <f>'BAR BB| Open rates'!M7*0.8</f>
        <v>14880</v>
      </c>
      <c r="AM7" s="43">
        <f>'BAR BB| Open rates'!N7*0.8</f>
        <v>14880</v>
      </c>
      <c r="AN7" s="43">
        <f>'BAR BB| Open rates'!O7*0.8</f>
        <v>14880</v>
      </c>
      <c r="AO7" s="43">
        <f>'BAR BB| Open rates'!P7*0.8</f>
        <v>14880</v>
      </c>
      <c r="AP7" s="43">
        <f>'BAR BB| Open rates'!Q7*0.8</f>
        <v>22320</v>
      </c>
      <c r="AQ7" s="43">
        <f>'BAR BB| Open rates'!R7*0.8</f>
        <v>18240</v>
      </c>
      <c r="AR7" s="43">
        <f>'BAR BB| Open rates'!S7*0.8</f>
        <v>14880</v>
      </c>
      <c r="AS7" s="43">
        <f>'BAR BB| Open rates'!T7*0.8</f>
        <v>18240</v>
      </c>
      <c r="AT7" s="43">
        <f>'BAR BB| Open rates'!U7*0.8</f>
        <v>14880</v>
      </c>
      <c r="AU7" s="43">
        <f>'BAR BB| Open rates'!V7*0.8</f>
        <v>25520</v>
      </c>
      <c r="AV7" s="43">
        <f>'BAR BB| Open rates'!W7*0.8</f>
        <v>14880</v>
      </c>
      <c r="AW7" s="43">
        <f>'BAR BB| Open rates'!X7*0.8</f>
        <v>18240</v>
      </c>
      <c r="AX7" s="43">
        <f>'BAR BB| Open rates'!Y7*0.8</f>
        <v>22320</v>
      </c>
      <c r="AY7" s="43">
        <f>'BAR BB| Open rates'!Z7*0.8</f>
        <v>25520</v>
      </c>
      <c r="AZ7" s="43">
        <f>'BAR BB| Open rates'!AA7*0.8</f>
        <v>22320</v>
      </c>
      <c r="BA7" s="43">
        <f>'BAR BB| Open rates'!AB7*0.8</f>
        <v>25520</v>
      </c>
      <c r="BB7" s="43">
        <f>'BAR BB| Open rates'!AC7*0.8</f>
        <v>22320</v>
      </c>
      <c r="BC7" s="43">
        <f>'BAR BB| Open rates'!AD7*0.8</f>
        <v>25520</v>
      </c>
      <c r="BD7" s="43">
        <f>'BAR BB| Open rates'!AE7*0.8</f>
        <v>22320</v>
      </c>
      <c r="BE7" s="43">
        <f>'BAR BB| Open rates'!AF7*0.8</f>
        <v>25520</v>
      </c>
      <c r="BF7" s="43">
        <f>'BAR BB| Open rates'!AG7*0.8</f>
        <v>22320</v>
      </c>
      <c r="BG7" s="43">
        <f>'BAR BB| Open rates'!AH7*0.8</f>
        <v>25520</v>
      </c>
      <c r="BH7" s="43">
        <f>'BAR BB| Open rates'!AI7*0.8</f>
        <v>30160</v>
      </c>
      <c r="BI7" s="43">
        <f>'BAR BB| Open rates'!AJ7*0.8</f>
        <v>25520</v>
      </c>
      <c r="BJ7" s="43">
        <f>'BAR BB| Open rates'!AK7*0.8</f>
        <v>30160</v>
      </c>
      <c r="BK7" s="43">
        <f>'BAR BB| Open rates'!AL7*0.8</f>
        <v>25520</v>
      </c>
      <c r="BL7" s="43">
        <f>'BAR BB| Open rates'!AM7*0.8</f>
        <v>30160</v>
      </c>
      <c r="BM7" s="43">
        <f>'BAR BB| Open rates'!AN7*0.8</f>
        <v>30160</v>
      </c>
      <c r="BN7" s="43">
        <f>'BAR BB| Open rates'!AO7*0.8</f>
        <v>49520</v>
      </c>
      <c r="BO7" s="43">
        <f>'BAR BB| Open rates'!AP7*0.8</f>
        <v>30160</v>
      </c>
      <c r="BP7" s="43">
        <f>'BAR BB| Open rates'!AQ7*0.8</f>
        <v>30160</v>
      </c>
      <c r="BQ7" s="43">
        <f>'BAR BB| Open rates'!AR7*0.8</f>
        <v>22320</v>
      </c>
      <c r="BR7" s="43">
        <f>'BAR BB| Open rates'!AS7*0.8</f>
        <v>18240</v>
      </c>
      <c r="BS7" s="43">
        <f>'BAR BB| Open rates'!AT7*0.8</f>
        <v>22320</v>
      </c>
      <c r="BT7" s="43">
        <f>'BAR BB| Open rates'!AU7*0.8</f>
        <v>18240</v>
      </c>
      <c r="BU7" s="43">
        <f>'BAR BB| Open rates'!AV7*0.8</f>
        <v>22320</v>
      </c>
      <c r="BV7" s="43">
        <f>'BAR BB| Open rates'!AW7*0.8</f>
        <v>18240</v>
      </c>
      <c r="BW7" s="43">
        <f>'BAR BB| Open rates'!AX7*0.8</f>
        <v>22320</v>
      </c>
      <c r="BX7" s="43">
        <f>'BAR BB| Open rates'!AY7*0.8</f>
        <v>18240</v>
      </c>
      <c r="BY7" s="43">
        <f>'BAR BB| Open rates'!AZ7*0.8</f>
        <v>22320</v>
      </c>
      <c r="BZ7" s="43">
        <f>'BAR BB| Open rates'!BA7*0.8</f>
        <v>18240</v>
      </c>
    </row>
    <row r="8" spans="1:78" s="36" customFormat="1" ht="12" customHeight="1" x14ac:dyDescent="0.2">
      <c r="A8" s="146" t="str">
        <f>'BAR BB| Open rates'!A8</f>
        <v>Делюкс с видом на горы / Deluxe Mountain View</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row>
    <row r="9" spans="1:78" s="36" customFormat="1" ht="12" customHeight="1" x14ac:dyDescent="0.2">
      <c r="A9" s="52">
        <f>'BAR BB| Open rates'!A9</f>
        <v>1</v>
      </c>
      <c r="B9" s="43" t="e">
        <f>'BAR BB| Open rates'!#REF!*0.8</f>
        <v>#REF!</v>
      </c>
      <c r="C9" s="43" t="e">
        <f>'BAR BB| Open rates'!#REF!*0.8</f>
        <v>#REF!</v>
      </c>
      <c r="D9" s="43" t="e">
        <f>'BAR BB| Open rates'!#REF!*0.8</f>
        <v>#REF!</v>
      </c>
      <c r="E9" s="43" t="e">
        <f>'BAR BB| Open rates'!#REF!*0.8</f>
        <v>#REF!</v>
      </c>
      <c r="F9" s="43" t="e">
        <f>'BAR BB| Open rates'!#REF!*0.8</f>
        <v>#REF!</v>
      </c>
      <c r="G9" s="43" t="e">
        <f>'BAR BB| Open rates'!#REF!*0.8</f>
        <v>#REF!</v>
      </c>
      <c r="H9" s="43" t="e">
        <f>'BAR BB| Open rates'!#REF!*0.8</f>
        <v>#REF!</v>
      </c>
      <c r="I9" s="43" t="e">
        <f>'BAR BB| Open rates'!#REF!*0.8</f>
        <v>#REF!</v>
      </c>
      <c r="J9" s="43" t="e">
        <f>'BAR BB| Open rates'!#REF!*0.8</f>
        <v>#REF!</v>
      </c>
      <c r="K9" s="43" t="e">
        <f>'BAR BB| Open rates'!#REF!*0.8</f>
        <v>#REF!</v>
      </c>
      <c r="L9" s="43" t="e">
        <f>'BAR BB| Open rates'!#REF!*0.8</f>
        <v>#REF!</v>
      </c>
      <c r="M9" s="43" t="e">
        <f>'BAR BB| Open rates'!#REF!*0.8</f>
        <v>#REF!</v>
      </c>
      <c r="N9" s="43" t="e">
        <f>'BAR BB| Open rates'!#REF!*0.8</f>
        <v>#REF!</v>
      </c>
      <c r="O9" s="43" t="e">
        <f>'BAR BB| Open rates'!#REF!*0.8</f>
        <v>#REF!</v>
      </c>
      <c r="P9" s="43" t="e">
        <f>'BAR BB| Open rates'!#REF!*0.8</f>
        <v>#REF!</v>
      </c>
      <c r="Q9" s="43" t="e">
        <f>'BAR BB| Open rates'!#REF!*0.8</f>
        <v>#REF!</v>
      </c>
      <c r="R9" s="43" t="e">
        <f>'BAR BB| Open rates'!#REF!*0.8</f>
        <v>#REF!</v>
      </c>
      <c r="S9" s="43" t="e">
        <f>'BAR BB| Open rates'!#REF!*0.8</f>
        <v>#REF!</v>
      </c>
      <c r="T9" s="43" t="e">
        <f>'BAR BB| Open rates'!#REF!*0.8</f>
        <v>#REF!</v>
      </c>
      <c r="U9" s="43" t="e">
        <f>'BAR BB| Open rates'!#REF!*0.8</f>
        <v>#REF!</v>
      </c>
      <c r="V9" s="43" t="e">
        <f>'BAR BB| Open rates'!#REF!*0.8</f>
        <v>#REF!</v>
      </c>
      <c r="W9" s="43" t="e">
        <f>'BAR BB| Open rates'!#REF!*0.8</f>
        <v>#REF!</v>
      </c>
      <c r="X9" s="43" t="e">
        <f>'BAR BB| Open rates'!#REF!*0.8</f>
        <v>#REF!</v>
      </c>
      <c r="Y9" s="43" t="e">
        <f>'BAR BB| Open rates'!#REF!*0.8</f>
        <v>#REF!</v>
      </c>
      <c r="Z9" s="43" t="e">
        <f>'BAR BB| Open rates'!#REF!*0.8</f>
        <v>#REF!</v>
      </c>
      <c r="AA9" s="43" t="e">
        <f>'BAR BB| Open rates'!#REF!*0.8</f>
        <v>#REF!</v>
      </c>
      <c r="AB9" s="43" t="e">
        <f>'BAR BB| Open rates'!#REF!*0.8</f>
        <v>#REF!</v>
      </c>
      <c r="AC9" s="43" t="e">
        <f>'BAR BB| Open rates'!#REF!*0.8</f>
        <v>#REF!</v>
      </c>
      <c r="AD9" s="43">
        <f>'BAR BB| Open rates'!E9*0.8</f>
        <v>23120</v>
      </c>
      <c r="AE9" s="43">
        <f>'BAR BB| Open rates'!F9*0.8</f>
        <v>19040</v>
      </c>
      <c r="AF9" s="43">
        <f>'BAR BB| Open rates'!G9*0.8</f>
        <v>23120</v>
      </c>
      <c r="AG9" s="43">
        <f>'BAR BB| Open rates'!H9*0.8</f>
        <v>19040</v>
      </c>
      <c r="AH9" s="43">
        <f>'BAR BB| Open rates'!I9*0.8</f>
        <v>23120</v>
      </c>
      <c r="AI9" s="43">
        <f>'BAR BB| Open rates'!J9*0.8</f>
        <v>15680</v>
      </c>
      <c r="AJ9" s="43">
        <f>'BAR BB| Open rates'!K9*0.8</f>
        <v>15680</v>
      </c>
      <c r="AK9" s="43">
        <f>'BAR BB| Open rates'!L9*0.8</f>
        <v>13840</v>
      </c>
      <c r="AL9" s="43">
        <f>'BAR BB| Open rates'!M9*0.8</f>
        <v>15680</v>
      </c>
      <c r="AM9" s="43">
        <f>'BAR BB| Open rates'!N9*0.8</f>
        <v>15680</v>
      </c>
      <c r="AN9" s="43">
        <f>'BAR BB| Open rates'!O9*0.8</f>
        <v>15680</v>
      </c>
      <c r="AO9" s="43">
        <f>'BAR BB| Open rates'!P9*0.8</f>
        <v>15680</v>
      </c>
      <c r="AP9" s="43">
        <f>'BAR BB| Open rates'!Q9*0.8</f>
        <v>23120</v>
      </c>
      <c r="AQ9" s="43">
        <f>'BAR BB| Open rates'!R9*0.8</f>
        <v>19040</v>
      </c>
      <c r="AR9" s="43">
        <f>'BAR BB| Open rates'!S9*0.8</f>
        <v>15680</v>
      </c>
      <c r="AS9" s="43">
        <f>'BAR BB| Open rates'!T9*0.8</f>
        <v>19040</v>
      </c>
      <c r="AT9" s="43">
        <f>'BAR BB| Open rates'!U9*0.8</f>
        <v>15680</v>
      </c>
      <c r="AU9" s="43">
        <f>'BAR BB| Open rates'!V9*0.8</f>
        <v>26320</v>
      </c>
      <c r="AV9" s="43">
        <f>'BAR BB| Open rates'!W9*0.8</f>
        <v>15680</v>
      </c>
      <c r="AW9" s="43">
        <f>'BAR BB| Open rates'!X9*0.8</f>
        <v>19040</v>
      </c>
      <c r="AX9" s="43">
        <f>'BAR BB| Open rates'!Y9*0.8</f>
        <v>23120</v>
      </c>
      <c r="AY9" s="43">
        <f>'BAR BB| Open rates'!Z9*0.8</f>
        <v>26320</v>
      </c>
      <c r="AZ9" s="43">
        <f>'BAR BB| Open rates'!AA9*0.8</f>
        <v>23120</v>
      </c>
      <c r="BA9" s="43">
        <f>'BAR BB| Open rates'!AB9*0.8</f>
        <v>26320</v>
      </c>
      <c r="BB9" s="43">
        <f>'BAR BB| Open rates'!AC9*0.8</f>
        <v>23120</v>
      </c>
      <c r="BC9" s="43">
        <f>'BAR BB| Open rates'!AD9*0.8</f>
        <v>26320</v>
      </c>
      <c r="BD9" s="43">
        <f>'BAR BB| Open rates'!AE9*0.8</f>
        <v>23120</v>
      </c>
      <c r="BE9" s="43">
        <f>'BAR BB| Open rates'!AF9*0.8</f>
        <v>26320</v>
      </c>
      <c r="BF9" s="43">
        <f>'BAR BB| Open rates'!AG9*0.8</f>
        <v>23120</v>
      </c>
      <c r="BG9" s="43">
        <f>'BAR BB| Open rates'!AH9*0.8</f>
        <v>26320</v>
      </c>
      <c r="BH9" s="43">
        <f>'BAR BB| Open rates'!AI9*0.8</f>
        <v>30960</v>
      </c>
      <c r="BI9" s="43">
        <f>'BAR BB| Open rates'!AJ9*0.8</f>
        <v>26320</v>
      </c>
      <c r="BJ9" s="43">
        <f>'BAR BB| Open rates'!AK9*0.8</f>
        <v>30960</v>
      </c>
      <c r="BK9" s="43">
        <f>'BAR BB| Open rates'!AL9*0.8</f>
        <v>26320</v>
      </c>
      <c r="BL9" s="43">
        <f>'BAR BB| Open rates'!AM9*0.8</f>
        <v>30960</v>
      </c>
      <c r="BM9" s="43">
        <f>'BAR BB| Open rates'!AN9*0.8</f>
        <v>30960</v>
      </c>
      <c r="BN9" s="43">
        <f>'BAR BB| Open rates'!AO9*0.8</f>
        <v>50320</v>
      </c>
      <c r="BO9" s="43">
        <f>'BAR BB| Open rates'!AP9*0.8</f>
        <v>30960</v>
      </c>
      <c r="BP9" s="43">
        <f>'BAR BB| Open rates'!AQ9*0.8</f>
        <v>30960</v>
      </c>
      <c r="BQ9" s="43">
        <f>'BAR BB| Open rates'!AR9*0.8</f>
        <v>23120</v>
      </c>
      <c r="BR9" s="43">
        <f>'BAR BB| Open rates'!AS9*0.8</f>
        <v>19040</v>
      </c>
      <c r="BS9" s="43">
        <f>'BAR BB| Open rates'!AT9*0.8</f>
        <v>23120</v>
      </c>
      <c r="BT9" s="43">
        <f>'BAR BB| Open rates'!AU9*0.8</f>
        <v>19040</v>
      </c>
      <c r="BU9" s="43">
        <f>'BAR BB| Open rates'!AV9*0.8</f>
        <v>23120</v>
      </c>
      <c r="BV9" s="43">
        <f>'BAR BB| Open rates'!AW9*0.8</f>
        <v>19040</v>
      </c>
      <c r="BW9" s="43">
        <f>'BAR BB| Open rates'!AX9*0.8</f>
        <v>23120</v>
      </c>
      <c r="BX9" s="43">
        <f>'BAR BB| Open rates'!AY9*0.8</f>
        <v>19040</v>
      </c>
      <c r="BY9" s="43">
        <f>'BAR BB| Open rates'!AZ9*0.8</f>
        <v>23120</v>
      </c>
      <c r="BZ9" s="43">
        <f>'BAR BB| Open rates'!BA9*0.8</f>
        <v>19040</v>
      </c>
    </row>
    <row r="10" spans="1:78" s="36" customFormat="1" ht="12" customHeight="1" x14ac:dyDescent="0.2">
      <c r="A10" s="52">
        <f>'BAR BB| Open rates'!A10</f>
        <v>2</v>
      </c>
      <c r="B10" s="43" t="e">
        <f>'BAR BB| Open rates'!#REF!*0.8</f>
        <v>#REF!</v>
      </c>
      <c r="C10" s="43" t="e">
        <f>'BAR BB| Open rates'!#REF!*0.8</f>
        <v>#REF!</v>
      </c>
      <c r="D10" s="43" t="e">
        <f>'BAR BB| Open rates'!#REF!*0.8</f>
        <v>#REF!</v>
      </c>
      <c r="E10" s="43" t="e">
        <f>'BAR BB| Open rates'!#REF!*0.8</f>
        <v>#REF!</v>
      </c>
      <c r="F10" s="43" t="e">
        <f>'BAR BB| Open rates'!#REF!*0.8</f>
        <v>#REF!</v>
      </c>
      <c r="G10" s="43" t="e">
        <f>'BAR BB| Open rates'!#REF!*0.8</f>
        <v>#REF!</v>
      </c>
      <c r="H10" s="43" t="e">
        <f>'BAR BB| Open rates'!#REF!*0.8</f>
        <v>#REF!</v>
      </c>
      <c r="I10" s="43" t="e">
        <f>'BAR BB| Open rates'!#REF!*0.8</f>
        <v>#REF!</v>
      </c>
      <c r="J10" s="43" t="e">
        <f>'BAR BB| Open rates'!#REF!*0.8</f>
        <v>#REF!</v>
      </c>
      <c r="K10" s="43" t="e">
        <f>'BAR BB| Open rates'!#REF!*0.8</f>
        <v>#REF!</v>
      </c>
      <c r="L10" s="43" t="e">
        <f>'BAR BB| Open rates'!#REF!*0.8</f>
        <v>#REF!</v>
      </c>
      <c r="M10" s="43" t="e">
        <f>'BAR BB| Open rates'!#REF!*0.8</f>
        <v>#REF!</v>
      </c>
      <c r="N10" s="43" t="e">
        <f>'BAR BB| Open rates'!#REF!*0.8</f>
        <v>#REF!</v>
      </c>
      <c r="O10" s="43" t="e">
        <f>'BAR BB| Open rates'!#REF!*0.8</f>
        <v>#REF!</v>
      </c>
      <c r="P10" s="43" t="e">
        <f>'BAR BB| Open rates'!#REF!*0.8</f>
        <v>#REF!</v>
      </c>
      <c r="Q10" s="43" t="e">
        <f>'BAR BB| Open rates'!#REF!*0.8</f>
        <v>#REF!</v>
      </c>
      <c r="R10" s="43" t="e">
        <f>'BAR BB| Open rates'!#REF!*0.8</f>
        <v>#REF!</v>
      </c>
      <c r="S10" s="43" t="e">
        <f>'BAR BB| Open rates'!#REF!*0.8</f>
        <v>#REF!</v>
      </c>
      <c r="T10" s="43" t="e">
        <f>'BAR BB| Open rates'!#REF!*0.8</f>
        <v>#REF!</v>
      </c>
      <c r="U10" s="43" t="e">
        <f>'BAR BB| Open rates'!#REF!*0.8</f>
        <v>#REF!</v>
      </c>
      <c r="V10" s="43" t="e">
        <f>'BAR BB| Open rates'!#REF!*0.8</f>
        <v>#REF!</v>
      </c>
      <c r="W10" s="43" t="e">
        <f>'BAR BB| Open rates'!#REF!*0.8</f>
        <v>#REF!</v>
      </c>
      <c r="X10" s="43" t="e">
        <f>'BAR BB| Open rates'!#REF!*0.8</f>
        <v>#REF!</v>
      </c>
      <c r="Y10" s="43" t="e">
        <f>'BAR BB| Open rates'!#REF!*0.8</f>
        <v>#REF!</v>
      </c>
      <c r="Z10" s="43" t="e">
        <f>'BAR BB| Open rates'!#REF!*0.8</f>
        <v>#REF!</v>
      </c>
      <c r="AA10" s="43" t="e">
        <f>'BAR BB| Open rates'!#REF!*0.8</f>
        <v>#REF!</v>
      </c>
      <c r="AB10" s="43" t="e">
        <f>'BAR BB| Open rates'!#REF!*0.8</f>
        <v>#REF!</v>
      </c>
      <c r="AC10" s="43" t="e">
        <f>'BAR BB| Open rates'!#REF!*0.8</f>
        <v>#REF!</v>
      </c>
      <c r="AD10" s="43">
        <f>'BAR BB| Open rates'!E10*0.8</f>
        <v>24720</v>
      </c>
      <c r="AE10" s="43">
        <f>'BAR BB| Open rates'!F10*0.8</f>
        <v>20640</v>
      </c>
      <c r="AF10" s="43">
        <f>'BAR BB| Open rates'!G10*0.8</f>
        <v>24720</v>
      </c>
      <c r="AG10" s="43">
        <f>'BAR BB| Open rates'!H10*0.8</f>
        <v>20640</v>
      </c>
      <c r="AH10" s="43">
        <f>'BAR BB| Open rates'!I10*0.8</f>
        <v>24720</v>
      </c>
      <c r="AI10" s="43">
        <f>'BAR BB| Open rates'!J10*0.8</f>
        <v>17280</v>
      </c>
      <c r="AJ10" s="43">
        <f>'BAR BB| Open rates'!K10*0.8</f>
        <v>17280</v>
      </c>
      <c r="AK10" s="43">
        <f>'BAR BB| Open rates'!L10*0.8</f>
        <v>15440</v>
      </c>
      <c r="AL10" s="43">
        <f>'BAR BB| Open rates'!M10*0.8</f>
        <v>17280</v>
      </c>
      <c r="AM10" s="43">
        <f>'BAR BB| Open rates'!N10*0.8</f>
        <v>17280</v>
      </c>
      <c r="AN10" s="43">
        <f>'BAR BB| Open rates'!O10*0.8</f>
        <v>17280</v>
      </c>
      <c r="AO10" s="43">
        <f>'BAR BB| Open rates'!P10*0.8</f>
        <v>17280</v>
      </c>
      <c r="AP10" s="43">
        <f>'BAR BB| Open rates'!Q10*0.8</f>
        <v>24720</v>
      </c>
      <c r="AQ10" s="43">
        <f>'BAR BB| Open rates'!R10*0.8</f>
        <v>20640</v>
      </c>
      <c r="AR10" s="43">
        <f>'BAR BB| Open rates'!S10*0.8</f>
        <v>17280</v>
      </c>
      <c r="AS10" s="43">
        <f>'BAR BB| Open rates'!T10*0.8</f>
        <v>20640</v>
      </c>
      <c r="AT10" s="43">
        <f>'BAR BB| Open rates'!U10*0.8</f>
        <v>17280</v>
      </c>
      <c r="AU10" s="43">
        <f>'BAR BB| Open rates'!V10*0.8</f>
        <v>27920</v>
      </c>
      <c r="AV10" s="43">
        <f>'BAR BB| Open rates'!W10*0.8</f>
        <v>17280</v>
      </c>
      <c r="AW10" s="43">
        <f>'BAR BB| Open rates'!X10*0.8</f>
        <v>20640</v>
      </c>
      <c r="AX10" s="43">
        <f>'BAR BB| Open rates'!Y10*0.8</f>
        <v>24720</v>
      </c>
      <c r="AY10" s="43">
        <f>'BAR BB| Open rates'!Z10*0.8</f>
        <v>27920</v>
      </c>
      <c r="AZ10" s="43">
        <f>'BAR BB| Open rates'!AA10*0.8</f>
        <v>24720</v>
      </c>
      <c r="BA10" s="43">
        <f>'BAR BB| Open rates'!AB10*0.8</f>
        <v>27920</v>
      </c>
      <c r="BB10" s="43">
        <f>'BAR BB| Open rates'!AC10*0.8</f>
        <v>24720</v>
      </c>
      <c r="BC10" s="43">
        <f>'BAR BB| Open rates'!AD10*0.8</f>
        <v>27920</v>
      </c>
      <c r="BD10" s="43">
        <f>'BAR BB| Open rates'!AE10*0.8</f>
        <v>24720</v>
      </c>
      <c r="BE10" s="43">
        <f>'BAR BB| Open rates'!AF10*0.8</f>
        <v>27920</v>
      </c>
      <c r="BF10" s="43">
        <f>'BAR BB| Open rates'!AG10*0.8</f>
        <v>24720</v>
      </c>
      <c r="BG10" s="43">
        <f>'BAR BB| Open rates'!AH10*0.8</f>
        <v>27920</v>
      </c>
      <c r="BH10" s="43">
        <f>'BAR BB| Open rates'!AI10*0.8</f>
        <v>32560</v>
      </c>
      <c r="BI10" s="43">
        <f>'BAR BB| Open rates'!AJ10*0.8</f>
        <v>27920</v>
      </c>
      <c r="BJ10" s="43">
        <f>'BAR BB| Open rates'!AK10*0.8</f>
        <v>32560</v>
      </c>
      <c r="BK10" s="43">
        <f>'BAR BB| Open rates'!AL10*0.8</f>
        <v>27920</v>
      </c>
      <c r="BL10" s="43">
        <f>'BAR BB| Open rates'!AM10*0.8</f>
        <v>32560</v>
      </c>
      <c r="BM10" s="43">
        <f>'BAR BB| Open rates'!AN10*0.8</f>
        <v>32560</v>
      </c>
      <c r="BN10" s="43">
        <f>'BAR BB| Open rates'!AO10*0.8</f>
        <v>51920</v>
      </c>
      <c r="BO10" s="43">
        <f>'BAR BB| Open rates'!AP10*0.8</f>
        <v>32560</v>
      </c>
      <c r="BP10" s="43">
        <f>'BAR BB| Open rates'!AQ10*0.8</f>
        <v>32560</v>
      </c>
      <c r="BQ10" s="43">
        <f>'BAR BB| Open rates'!AR10*0.8</f>
        <v>24720</v>
      </c>
      <c r="BR10" s="43">
        <f>'BAR BB| Open rates'!AS10*0.8</f>
        <v>20640</v>
      </c>
      <c r="BS10" s="43">
        <f>'BAR BB| Open rates'!AT10*0.8</f>
        <v>24720</v>
      </c>
      <c r="BT10" s="43">
        <f>'BAR BB| Open rates'!AU10*0.8</f>
        <v>20640</v>
      </c>
      <c r="BU10" s="43">
        <f>'BAR BB| Open rates'!AV10*0.8</f>
        <v>24720</v>
      </c>
      <c r="BV10" s="43">
        <f>'BAR BB| Open rates'!AW10*0.8</f>
        <v>20640</v>
      </c>
      <c r="BW10" s="43">
        <f>'BAR BB| Open rates'!AX10*0.8</f>
        <v>24720</v>
      </c>
      <c r="BX10" s="43">
        <f>'BAR BB| Open rates'!AY10*0.8</f>
        <v>20640</v>
      </c>
      <c r="BY10" s="43">
        <f>'BAR BB| Open rates'!AZ10*0.8</f>
        <v>24720</v>
      </c>
      <c r="BZ10" s="43">
        <f>'BAR BB| Open rates'!BA10*0.8</f>
        <v>20640</v>
      </c>
    </row>
    <row r="11" spans="1:78" s="36" customFormat="1" ht="12" customHeight="1" x14ac:dyDescent="0.2">
      <c r="A11" s="146" t="str">
        <f>'BAR BB| Open rates'!A11</f>
        <v>Люкс/ Suite</v>
      </c>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row>
    <row r="12" spans="1:78" s="36" customFormat="1" ht="12" customHeight="1" x14ac:dyDescent="0.2">
      <c r="A12" s="52">
        <f>'BAR BB| Open rates'!A12</f>
        <v>1</v>
      </c>
      <c r="B12" s="43" t="e">
        <f>'BAR BB| Open rates'!#REF!*0.8</f>
        <v>#REF!</v>
      </c>
      <c r="C12" s="43" t="e">
        <f>'BAR BB| Open rates'!#REF!*0.8</f>
        <v>#REF!</v>
      </c>
      <c r="D12" s="43" t="e">
        <f>'BAR BB| Open rates'!#REF!*0.8</f>
        <v>#REF!</v>
      </c>
      <c r="E12" s="43" t="e">
        <f>'BAR BB| Open rates'!#REF!*0.8</f>
        <v>#REF!</v>
      </c>
      <c r="F12" s="43" t="e">
        <f>'BAR BB| Open rates'!#REF!*0.8</f>
        <v>#REF!</v>
      </c>
      <c r="G12" s="43" t="e">
        <f>'BAR BB| Open rates'!#REF!*0.8</f>
        <v>#REF!</v>
      </c>
      <c r="H12" s="43" t="e">
        <f>'BAR BB| Open rates'!#REF!*0.8</f>
        <v>#REF!</v>
      </c>
      <c r="I12" s="43" t="e">
        <f>'BAR BB| Open rates'!#REF!*0.8</f>
        <v>#REF!</v>
      </c>
      <c r="J12" s="43" t="e">
        <f>'BAR BB| Open rates'!#REF!*0.8</f>
        <v>#REF!</v>
      </c>
      <c r="K12" s="43" t="e">
        <f>'BAR BB| Open rates'!#REF!*0.8</f>
        <v>#REF!</v>
      </c>
      <c r="L12" s="43" t="e">
        <f>'BAR BB| Open rates'!#REF!*0.8</f>
        <v>#REF!</v>
      </c>
      <c r="M12" s="43" t="e">
        <f>'BAR BB| Open rates'!#REF!*0.8</f>
        <v>#REF!</v>
      </c>
      <c r="N12" s="43" t="e">
        <f>'BAR BB| Open rates'!#REF!*0.8</f>
        <v>#REF!</v>
      </c>
      <c r="O12" s="43" t="e">
        <f>'BAR BB| Open rates'!#REF!*0.8</f>
        <v>#REF!</v>
      </c>
      <c r="P12" s="43" t="e">
        <f>'BAR BB| Open rates'!#REF!*0.8</f>
        <v>#REF!</v>
      </c>
      <c r="Q12" s="43" t="e">
        <f>'BAR BB| Open rates'!#REF!*0.8</f>
        <v>#REF!</v>
      </c>
      <c r="R12" s="43" t="e">
        <f>'BAR BB| Open rates'!#REF!*0.8</f>
        <v>#REF!</v>
      </c>
      <c r="S12" s="43" t="e">
        <f>'BAR BB| Open rates'!#REF!*0.8</f>
        <v>#REF!</v>
      </c>
      <c r="T12" s="43" t="e">
        <f>'BAR BB| Open rates'!#REF!*0.8</f>
        <v>#REF!</v>
      </c>
      <c r="U12" s="43" t="e">
        <f>'BAR BB| Open rates'!#REF!*0.8</f>
        <v>#REF!</v>
      </c>
      <c r="V12" s="43" t="e">
        <f>'BAR BB| Open rates'!#REF!*0.8</f>
        <v>#REF!</v>
      </c>
      <c r="W12" s="43" t="e">
        <f>'BAR BB| Open rates'!#REF!*0.8</f>
        <v>#REF!</v>
      </c>
      <c r="X12" s="43" t="e">
        <f>'BAR BB| Open rates'!#REF!*0.8</f>
        <v>#REF!</v>
      </c>
      <c r="Y12" s="43" t="e">
        <f>'BAR BB| Open rates'!#REF!*0.8</f>
        <v>#REF!</v>
      </c>
      <c r="Z12" s="43" t="e">
        <f>'BAR BB| Open rates'!#REF!*0.8</f>
        <v>#REF!</v>
      </c>
      <c r="AA12" s="43" t="e">
        <f>'BAR BB| Open rates'!#REF!*0.8</f>
        <v>#REF!</v>
      </c>
      <c r="AB12" s="43" t="e">
        <f>'BAR BB| Open rates'!#REF!*0.8</f>
        <v>#REF!</v>
      </c>
      <c r="AC12" s="43" t="e">
        <f>'BAR BB| Open rates'!#REF!*0.8</f>
        <v>#REF!</v>
      </c>
      <c r="AD12" s="43">
        <f>'BAR BB| Open rates'!E12*0.8</f>
        <v>26240</v>
      </c>
      <c r="AE12" s="43">
        <f>'BAR BB| Open rates'!F12*0.8</f>
        <v>22160</v>
      </c>
      <c r="AF12" s="43">
        <f>'BAR BB| Open rates'!G12*0.8</f>
        <v>26240</v>
      </c>
      <c r="AG12" s="43">
        <f>'BAR BB| Open rates'!H12*0.8</f>
        <v>22160</v>
      </c>
      <c r="AH12" s="43">
        <f>'BAR BB| Open rates'!I12*0.8</f>
        <v>26240</v>
      </c>
      <c r="AI12" s="43">
        <f>'BAR BB| Open rates'!J12*0.8</f>
        <v>18800</v>
      </c>
      <c r="AJ12" s="43">
        <f>'BAR BB| Open rates'!K12*0.8</f>
        <v>18800</v>
      </c>
      <c r="AK12" s="43">
        <f>'BAR BB| Open rates'!L12*0.8</f>
        <v>16960</v>
      </c>
      <c r="AL12" s="43">
        <f>'BAR BB| Open rates'!M12*0.8</f>
        <v>18800</v>
      </c>
      <c r="AM12" s="43">
        <f>'BAR BB| Open rates'!N12*0.8</f>
        <v>18800</v>
      </c>
      <c r="AN12" s="43">
        <f>'BAR BB| Open rates'!O12*0.8</f>
        <v>18800</v>
      </c>
      <c r="AO12" s="43">
        <f>'BAR BB| Open rates'!P12*0.8</f>
        <v>18800</v>
      </c>
      <c r="AP12" s="43">
        <f>'BAR BB| Open rates'!Q12*0.8</f>
        <v>26240</v>
      </c>
      <c r="AQ12" s="43">
        <f>'BAR BB| Open rates'!R12*0.8</f>
        <v>22160</v>
      </c>
      <c r="AR12" s="43">
        <f>'BAR BB| Open rates'!S12*0.8</f>
        <v>18800</v>
      </c>
      <c r="AS12" s="43">
        <f>'BAR BB| Open rates'!T12*0.8</f>
        <v>22160</v>
      </c>
      <c r="AT12" s="43">
        <f>'BAR BB| Open rates'!U12*0.8</f>
        <v>18800</v>
      </c>
      <c r="AU12" s="43">
        <f>'BAR BB| Open rates'!V12*0.8</f>
        <v>29440</v>
      </c>
      <c r="AV12" s="43">
        <f>'BAR BB| Open rates'!W12*0.8</f>
        <v>18800</v>
      </c>
      <c r="AW12" s="43">
        <f>'BAR BB| Open rates'!X12*0.8</f>
        <v>22160</v>
      </c>
      <c r="AX12" s="43">
        <f>'BAR BB| Open rates'!Y12*0.8</f>
        <v>26240</v>
      </c>
      <c r="AY12" s="43">
        <f>'BAR BB| Open rates'!Z12*0.8</f>
        <v>29440</v>
      </c>
      <c r="AZ12" s="43">
        <f>'BAR BB| Open rates'!AA12*0.8</f>
        <v>26240</v>
      </c>
      <c r="BA12" s="43">
        <f>'BAR BB| Open rates'!AB12*0.8</f>
        <v>29440</v>
      </c>
      <c r="BB12" s="43">
        <f>'BAR BB| Open rates'!AC12*0.8</f>
        <v>26240</v>
      </c>
      <c r="BC12" s="43">
        <f>'BAR BB| Open rates'!AD12*0.8</f>
        <v>29440</v>
      </c>
      <c r="BD12" s="43">
        <f>'BAR BB| Open rates'!AE12*0.8</f>
        <v>26240</v>
      </c>
      <c r="BE12" s="43">
        <f>'BAR BB| Open rates'!AF12*0.8</f>
        <v>29440</v>
      </c>
      <c r="BF12" s="43">
        <f>'BAR BB| Open rates'!AG12*0.8</f>
        <v>26240</v>
      </c>
      <c r="BG12" s="43">
        <f>'BAR BB| Open rates'!AH12*0.8</f>
        <v>29440</v>
      </c>
      <c r="BH12" s="43">
        <f>'BAR BB| Open rates'!AI12*0.8</f>
        <v>34080</v>
      </c>
      <c r="BI12" s="43">
        <f>'BAR BB| Open rates'!AJ12*0.8</f>
        <v>29440</v>
      </c>
      <c r="BJ12" s="43">
        <f>'BAR BB| Open rates'!AK12*0.8</f>
        <v>34080</v>
      </c>
      <c r="BK12" s="43">
        <f>'BAR BB| Open rates'!AL12*0.8</f>
        <v>29440</v>
      </c>
      <c r="BL12" s="43">
        <f>'BAR BB| Open rates'!AM12*0.8</f>
        <v>34080</v>
      </c>
      <c r="BM12" s="43">
        <f>'BAR BB| Open rates'!AN12*0.8</f>
        <v>34080</v>
      </c>
      <c r="BN12" s="43">
        <f>'BAR BB| Open rates'!AO12*0.8</f>
        <v>53440</v>
      </c>
      <c r="BO12" s="43">
        <f>'BAR BB| Open rates'!AP12*0.8</f>
        <v>34080</v>
      </c>
      <c r="BP12" s="43">
        <f>'BAR BB| Open rates'!AQ12*0.8</f>
        <v>34080</v>
      </c>
      <c r="BQ12" s="43">
        <f>'BAR BB| Open rates'!AR12*0.8</f>
        <v>26240</v>
      </c>
      <c r="BR12" s="43">
        <f>'BAR BB| Open rates'!AS12*0.8</f>
        <v>22160</v>
      </c>
      <c r="BS12" s="43">
        <f>'BAR BB| Open rates'!AT12*0.8</f>
        <v>26240</v>
      </c>
      <c r="BT12" s="43">
        <f>'BAR BB| Open rates'!AU12*0.8</f>
        <v>22160</v>
      </c>
      <c r="BU12" s="43">
        <f>'BAR BB| Open rates'!AV12*0.8</f>
        <v>26240</v>
      </c>
      <c r="BV12" s="43">
        <f>'BAR BB| Open rates'!AW12*0.8</f>
        <v>22160</v>
      </c>
      <c r="BW12" s="43">
        <f>'BAR BB| Open rates'!AX12*0.8</f>
        <v>26240</v>
      </c>
      <c r="BX12" s="43">
        <f>'BAR BB| Open rates'!AY12*0.8</f>
        <v>22160</v>
      </c>
      <c r="BY12" s="43">
        <f>'BAR BB| Open rates'!AZ12*0.8</f>
        <v>26240</v>
      </c>
      <c r="BZ12" s="43">
        <f>'BAR BB| Open rates'!BA12*0.8</f>
        <v>22160</v>
      </c>
    </row>
    <row r="13" spans="1:78" s="36" customFormat="1" ht="12" customHeight="1" x14ac:dyDescent="0.2">
      <c r="A13" s="52">
        <f>'BAR BB| Open rates'!A13</f>
        <v>2</v>
      </c>
      <c r="B13" s="43" t="e">
        <f>'BAR BB| Open rates'!#REF!*0.8</f>
        <v>#REF!</v>
      </c>
      <c r="C13" s="43" t="e">
        <f>'BAR BB| Open rates'!#REF!*0.8</f>
        <v>#REF!</v>
      </c>
      <c r="D13" s="43" t="e">
        <f>'BAR BB| Open rates'!#REF!*0.8</f>
        <v>#REF!</v>
      </c>
      <c r="E13" s="43" t="e">
        <f>'BAR BB| Open rates'!#REF!*0.8</f>
        <v>#REF!</v>
      </c>
      <c r="F13" s="43" t="e">
        <f>'BAR BB| Open rates'!#REF!*0.8</f>
        <v>#REF!</v>
      </c>
      <c r="G13" s="43" t="e">
        <f>'BAR BB| Open rates'!#REF!*0.8</f>
        <v>#REF!</v>
      </c>
      <c r="H13" s="43" t="e">
        <f>'BAR BB| Open rates'!#REF!*0.8</f>
        <v>#REF!</v>
      </c>
      <c r="I13" s="43" t="e">
        <f>'BAR BB| Open rates'!#REF!*0.8</f>
        <v>#REF!</v>
      </c>
      <c r="J13" s="43" t="e">
        <f>'BAR BB| Open rates'!#REF!*0.8</f>
        <v>#REF!</v>
      </c>
      <c r="K13" s="43" t="e">
        <f>'BAR BB| Open rates'!#REF!*0.8</f>
        <v>#REF!</v>
      </c>
      <c r="L13" s="43" t="e">
        <f>'BAR BB| Open rates'!#REF!*0.8</f>
        <v>#REF!</v>
      </c>
      <c r="M13" s="43" t="e">
        <f>'BAR BB| Open rates'!#REF!*0.8</f>
        <v>#REF!</v>
      </c>
      <c r="N13" s="43" t="e">
        <f>'BAR BB| Open rates'!#REF!*0.8</f>
        <v>#REF!</v>
      </c>
      <c r="O13" s="43" t="e">
        <f>'BAR BB| Open rates'!#REF!*0.8</f>
        <v>#REF!</v>
      </c>
      <c r="P13" s="43" t="e">
        <f>'BAR BB| Open rates'!#REF!*0.8</f>
        <v>#REF!</v>
      </c>
      <c r="Q13" s="43" t="e">
        <f>'BAR BB| Open rates'!#REF!*0.8</f>
        <v>#REF!</v>
      </c>
      <c r="R13" s="43" t="e">
        <f>'BAR BB| Open rates'!#REF!*0.8</f>
        <v>#REF!</v>
      </c>
      <c r="S13" s="43" t="e">
        <f>'BAR BB| Open rates'!#REF!*0.8</f>
        <v>#REF!</v>
      </c>
      <c r="T13" s="43" t="e">
        <f>'BAR BB| Open rates'!#REF!*0.8</f>
        <v>#REF!</v>
      </c>
      <c r="U13" s="43" t="e">
        <f>'BAR BB| Open rates'!#REF!*0.8</f>
        <v>#REF!</v>
      </c>
      <c r="V13" s="43" t="e">
        <f>'BAR BB| Open rates'!#REF!*0.8</f>
        <v>#REF!</v>
      </c>
      <c r="W13" s="43" t="e">
        <f>'BAR BB| Open rates'!#REF!*0.8</f>
        <v>#REF!</v>
      </c>
      <c r="X13" s="43" t="e">
        <f>'BAR BB| Open rates'!#REF!*0.8</f>
        <v>#REF!</v>
      </c>
      <c r="Y13" s="43" t="e">
        <f>'BAR BB| Open rates'!#REF!*0.8</f>
        <v>#REF!</v>
      </c>
      <c r="Z13" s="43" t="e">
        <f>'BAR BB| Open rates'!#REF!*0.8</f>
        <v>#REF!</v>
      </c>
      <c r="AA13" s="43" t="e">
        <f>'BAR BB| Open rates'!#REF!*0.8</f>
        <v>#REF!</v>
      </c>
      <c r="AB13" s="43" t="e">
        <f>'BAR BB| Open rates'!#REF!*0.8</f>
        <v>#REF!</v>
      </c>
      <c r="AC13" s="43" t="e">
        <f>'BAR BB| Open rates'!#REF!*0.8</f>
        <v>#REF!</v>
      </c>
      <c r="AD13" s="43">
        <f>'BAR BB| Open rates'!E13*0.8</f>
        <v>27840</v>
      </c>
      <c r="AE13" s="43">
        <f>'BAR BB| Open rates'!F13*0.8</f>
        <v>23760</v>
      </c>
      <c r="AF13" s="43">
        <f>'BAR BB| Open rates'!G13*0.8</f>
        <v>27840</v>
      </c>
      <c r="AG13" s="43">
        <f>'BAR BB| Open rates'!H13*0.8</f>
        <v>23760</v>
      </c>
      <c r="AH13" s="43">
        <f>'BAR BB| Open rates'!I13*0.8</f>
        <v>27840</v>
      </c>
      <c r="AI13" s="43">
        <f>'BAR BB| Open rates'!J13*0.8</f>
        <v>20400</v>
      </c>
      <c r="AJ13" s="43">
        <f>'BAR BB| Open rates'!K13*0.8</f>
        <v>20400</v>
      </c>
      <c r="AK13" s="43">
        <f>'BAR BB| Open rates'!L13*0.8</f>
        <v>18560</v>
      </c>
      <c r="AL13" s="43">
        <f>'BAR BB| Open rates'!M13*0.8</f>
        <v>20400</v>
      </c>
      <c r="AM13" s="43">
        <f>'BAR BB| Open rates'!N13*0.8</f>
        <v>20400</v>
      </c>
      <c r="AN13" s="43">
        <f>'BAR BB| Open rates'!O13*0.8</f>
        <v>20400</v>
      </c>
      <c r="AO13" s="43">
        <f>'BAR BB| Open rates'!P13*0.8</f>
        <v>20400</v>
      </c>
      <c r="AP13" s="43">
        <f>'BAR BB| Open rates'!Q13*0.8</f>
        <v>27840</v>
      </c>
      <c r="AQ13" s="43">
        <f>'BAR BB| Open rates'!R13*0.8</f>
        <v>23760</v>
      </c>
      <c r="AR13" s="43">
        <f>'BAR BB| Open rates'!S13*0.8</f>
        <v>20400</v>
      </c>
      <c r="AS13" s="43">
        <f>'BAR BB| Open rates'!T13*0.8</f>
        <v>23760</v>
      </c>
      <c r="AT13" s="43">
        <f>'BAR BB| Open rates'!U13*0.8</f>
        <v>20400</v>
      </c>
      <c r="AU13" s="43">
        <f>'BAR BB| Open rates'!V13*0.8</f>
        <v>31040</v>
      </c>
      <c r="AV13" s="43">
        <f>'BAR BB| Open rates'!W13*0.8</f>
        <v>20400</v>
      </c>
      <c r="AW13" s="43">
        <f>'BAR BB| Open rates'!X13*0.8</f>
        <v>23760</v>
      </c>
      <c r="AX13" s="43">
        <f>'BAR BB| Open rates'!Y13*0.8</f>
        <v>27840</v>
      </c>
      <c r="AY13" s="43">
        <f>'BAR BB| Open rates'!Z13*0.8</f>
        <v>31040</v>
      </c>
      <c r="AZ13" s="43">
        <f>'BAR BB| Open rates'!AA13*0.8</f>
        <v>27840</v>
      </c>
      <c r="BA13" s="43">
        <f>'BAR BB| Open rates'!AB13*0.8</f>
        <v>31040</v>
      </c>
      <c r="BB13" s="43">
        <f>'BAR BB| Open rates'!AC13*0.8</f>
        <v>27840</v>
      </c>
      <c r="BC13" s="43">
        <f>'BAR BB| Open rates'!AD13*0.8</f>
        <v>31040</v>
      </c>
      <c r="BD13" s="43">
        <f>'BAR BB| Open rates'!AE13*0.8</f>
        <v>27840</v>
      </c>
      <c r="BE13" s="43">
        <f>'BAR BB| Open rates'!AF13*0.8</f>
        <v>31040</v>
      </c>
      <c r="BF13" s="43">
        <f>'BAR BB| Open rates'!AG13*0.8</f>
        <v>27840</v>
      </c>
      <c r="BG13" s="43">
        <f>'BAR BB| Open rates'!AH13*0.8</f>
        <v>31040</v>
      </c>
      <c r="BH13" s="43">
        <f>'BAR BB| Open rates'!AI13*0.8</f>
        <v>35680</v>
      </c>
      <c r="BI13" s="43">
        <f>'BAR BB| Open rates'!AJ13*0.8</f>
        <v>31040</v>
      </c>
      <c r="BJ13" s="43">
        <f>'BAR BB| Open rates'!AK13*0.8</f>
        <v>35680</v>
      </c>
      <c r="BK13" s="43">
        <f>'BAR BB| Open rates'!AL13*0.8</f>
        <v>31040</v>
      </c>
      <c r="BL13" s="43">
        <f>'BAR BB| Open rates'!AM13*0.8</f>
        <v>35680</v>
      </c>
      <c r="BM13" s="43">
        <f>'BAR BB| Open rates'!AN13*0.8</f>
        <v>35680</v>
      </c>
      <c r="BN13" s="43">
        <f>'BAR BB| Open rates'!AO13*0.8</f>
        <v>55040</v>
      </c>
      <c r="BO13" s="43">
        <f>'BAR BB| Open rates'!AP13*0.8</f>
        <v>35680</v>
      </c>
      <c r="BP13" s="43">
        <f>'BAR BB| Open rates'!AQ13*0.8</f>
        <v>35680</v>
      </c>
      <c r="BQ13" s="43">
        <f>'BAR BB| Open rates'!AR13*0.8</f>
        <v>27840</v>
      </c>
      <c r="BR13" s="43">
        <f>'BAR BB| Open rates'!AS13*0.8</f>
        <v>23760</v>
      </c>
      <c r="BS13" s="43">
        <f>'BAR BB| Open rates'!AT13*0.8</f>
        <v>27840</v>
      </c>
      <c r="BT13" s="43">
        <f>'BAR BB| Open rates'!AU13*0.8</f>
        <v>23760</v>
      </c>
      <c r="BU13" s="43">
        <f>'BAR BB| Open rates'!AV13*0.8</f>
        <v>27840</v>
      </c>
      <c r="BV13" s="43">
        <f>'BAR BB| Open rates'!AW13*0.8</f>
        <v>23760</v>
      </c>
      <c r="BW13" s="43">
        <f>'BAR BB| Open rates'!AX13*0.8</f>
        <v>27840</v>
      </c>
      <c r="BX13" s="43">
        <f>'BAR BB| Open rates'!AY13*0.8</f>
        <v>23760</v>
      </c>
      <c r="BY13" s="43">
        <f>'BAR BB| Open rates'!AZ13*0.8</f>
        <v>27840</v>
      </c>
      <c r="BZ13" s="43">
        <f>'BAR BB| Open rates'!BA13*0.8</f>
        <v>23760</v>
      </c>
    </row>
    <row r="14" spans="1:78" s="36" customFormat="1" ht="12" customHeight="1" x14ac:dyDescent="0.2">
      <c r="A14" s="146" t="str">
        <f>'BAR BB| Open rates'!A14</f>
        <v>Представительский люкс с видом на горы / Executive Suite Mountain View</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row>
    <row r="15" spans="1:78" s="36" customFormat="1" ht="12" customHeight="1" x14ac:dyDescent="0.2">
      <c r="A15" s="52">
        <f>'BAR BB| Open rates'!A15</f>
        <v>1</v>
      </c>
      <c r="B15" s="43" t="e">
        <f>'BAR BB| Open rates'!#REF!*0.8</f>
        <v>#REF!</v>
      </c>
      <c r="C15" s="43" t="e">
        <f>'BAR BB| Open rates'!#REF!*0.8</f>
        <v>#REF!</v>
      </c>
      <c r="D15" s="43" t="e">
        <f>'BAR BB| Open rates'!#REF!*0.8</f>
        <v>#REF!</v>
      </c>
      <c r="E15" s="43" t="e">
        <f>'BAR BB| Open rates'!#REF!*0.8</f>
        <v>#REF!</v>
      </c>
      <c r="F15" s="43" t="e">
        <f>'BAR BB| Open rates'!#REF!*0.8</f>
        <v>#REF!</v>
      </c>
      <c r="G15" s="43" t="e">
        <f>'BAR BB| Open rates'!#REF!*0.8</f>
        <v>#REF!</v>
      </c>
      <c r="H15" s="43" t="e">
        <f>'BAR BB| Open rates'!#REF!*0.8</f>
        <v>#REF!</v>
      </c>
      <c r="I15" s="43" t="e">
        <f>'BAR BB| Open rates'!#REF!*0.8</f>
        <v>#REF!</v>
      </c>
      <c r="J15" s="43" t="e">
        <f>'BAR BB| Open rates'!#REF!*0.8</f>
        <v>#REF!</v>
      </c>
      <c r="K15" s="43" t="e">
        <f>'BAR BB| Open rates'!#REF!*0.8</f>
        <v>#REF!</v>
      </c>
      <c r="L15" s="43" t="e">
        <f>'BAR BB| Open rates'!#REF!*0.8</f>
        <v>#REF!</v>
      </c>
      <c r="M15" s="43" t="e">
        <f>'BAR BB| Open rates'!#REF!*0.8</f>
        <v>#REF!</v>
      </c>
      <c r="N15" s="43" t="e">
        <f>'BAR BB| Open rates'!#REF!*0.8</f>
        <v>#REF!</v>
      </c>
      <c r="O15" s="43" t="e">
        <f>'BAR BB| Open rates'!#REF!*0.8</f>
        <v>#REF!</v>
      </c>
      <c r="P15" s="43" t="e">
        <f>'BAR BB| Open rates'!#REF!*0.8</f>
        <v>#REF!</v>
      </c>
      <c r="Q15" s="43" t="e">
        <f>'BAR BB| Open rates'!#REF!*0.8</f>
        <v>#REF!</v>
      </c>
      <c r="R15" s="43" t="e">
        <f>'BAR BB| Open rates'!#REF!*0.8</f>
        <v>#REF!</v>
      </c>
      <c r="S15" s="43" t="e">
        <f>'BAR BB| Open rates'!#REF!*0.8</f>
        <v>#REF!</v>
      </c>
      <c r="T15" s="43" t="e">
        <f>'BAR BB| Open rates'!#REF!*0.8</f>
        <v>#REF!</v>
      </c>
      <c r="U15" s="43" t="e">
        <f>'BAR BB| Open rates'!#REF!*0.8</f>
        <v>#REF!</v>
      </c>
      <c r="V15" s="43" t="e">
        <f>'BAR BB| Open rates'!#REF!*0.8</f>
        <v>#REF!</v>
      </c>
      <c r="W15" s="43" t="e">
        <f>'BAR BB| Open rates'!#REF!*0.8</f>
        <v>#REF!</v>
      </c>
      <c r="X15" s="43" t="e">
        <f>'BAR BB| Open rates'!#REF!*0.8</f>
        <v>#REF!</v>
      </c>
      <c r="Y15" s="43" t="e">
        <f>'BAR BB| Open rates'!#REF!*0.8</f>
        <v>#REF!</v>
      </c>
      <c r="Z15" s="43" t="e">
        <f>'BAR BB| Open rates'!#REF!*0.8</f>
        <v>#REF!</v>
      </c>
      <c r="AA15" s="43" t="e">
        <f>'BAR BB| Open rates'!#REF!*0.8</f>
        <v>#REF!</v>
      </c>
      <c r="AB15" s="43" t="e">
        <f>'BAR BB| Open rates'!#REF!*0.8</f>
        <v>#REF!</v>
      </c>
      <c r="AC15" s="43" t="e">
        <f>'BAR BB| Open rates'!#REF!*0.8</f>
        <v>#REF!</v>
      </c>
      <c r="AD15" s="43">
        <f>'BAR BB| Open rates'!E15*0.8</f>
        <v>31840</v>
      </c>
      <c r="AE15" s="43">
        <f>'BAR BB| Open rates'!F15*0.8</f>
        <v>27760</v>
      </c>
      <c r="AF15" s="43">
        <f>'BAR BB| Open rates'!G15*0.8</f>
        <v>31840</v>
      </c>
      <c r="AG15" s="43">
        <f>'BAR BB| Open rates'!H15*0.8</f>
        <v>27760</v>
      </c>
      <c r="AH15" s="43">
        <f>'BAR BB| Open rates'!I15*0.8</f>
        <v>31840</v>
      </c>
      <c r="AI15" s="43">
        <f>'BAR BB| Open rates'!J15*0.8</f>
        <v>24400</v>
      </c>
      <c r="AJ15" s="43">
        <f>'BAR BB| Open rates'!K15*0.8</f>
        <v>24400</v>
      </c>
      <c r="AK15" s="43">
        <f>'BAR BB| Open rates'!L15*0.8</f>
        <v>22560</v>
      </c>
      <c r="AL15" s="43">
        <f>'BAR BB| Open rates'!M15*0.8</f>
        <v>24400</v>
      </c>
      <c r="AM15" s="43">
        <f>'BAR BB| Open rates'!N15*0.8</f>
        <v>24400</v>
      </c>
      <c r="AN15" s="43">
        <f>'BAR BB| Open rates'!O15*0.8</f>
        <v>24400</v>
      </c>
      <c r="AO15" s="43">
        <f>'BAR BB| Open rates'!P15*0.8</f>
        <v>24400</v>
      </c>
      <c r="AP15" s="43">
        <f>'BAR BB| Open rates'!Q15*0.8</f>
        <v>31840</v>
      </c>
      <c r="AQ15" s="43">
        <f>'BAR BB| Open rates'!R15*0.8</f>
        <v>27760</v>
      </c>
      <c r="AR15" s="43">
        <f>'BAR BB| Open rates'!S15*0.8</f>
        <v>24400</v>
      </c>
      <c r="AS15" s="43">
        <f>'BAR BB| Open rates'!T15*0.8</f>
        <v>27760</v>
      </c>
      <c r="AT15" s="43">
        <f>'BAR BB| Open rates'!U15*0.8</f>
        <v>24400</v>
      </c>
      <c r="AU15" s="43">
        <f>'BAR BB| Open rates'!V15*0.8</f>
        <v>35040</v>
      </c>
      <c r="AV15" s="43">
        <f>'BAR BB| Open rates'!W15*0.8</f>
        <v>24400</v>
      </c>
      <c r="AW15" s="43">
        <f>'BAR BB| Open rates'!X15*0.8</f>
        <v>27760</v>
      </c>
      <c r="AX15" s="43">
        <f>'BAR BB| Open rates'!Y15*0.8</f>
        <v>35040</v>
      </c>
      <c r="AY15" s="43">
        <f>'BAR BB| Open rates'!Z15*0.8</f>
        <v>38240</v>
      </c>
      <c r="AZ15" s="43">
        <f>'BAR BB| Open rates'!AA15*0.8</f>
        <v>35040</v>
      </c>
      <c r="BA15" s="43">
        <f>'BAR BB| Open rates'!AB15*0.8</f>
        <v>38240</v>
      </c>
      <c r="BB15" s="43">
        <f>'BAR BB| Open rates'!AC15*0.8</f>
        <v>35040</v>
      </c>
      <c r="BC15" s="43">
        <f>'BAR BB| Open rates'!AD15*0.8</f>
        <v>38240</v>
      </c>
      <c r="BD15" s="43">
        <f>'BAR BB| Open rates'!AE15*0.8</f>
        <v>35040</v>
      </c>
      <c r="BE15" s="43">
        <f>'BAR BB| Open rates'!AF15*0.8</f>
        <v>38240</v>
      </c>
      <c r="BF15" s="43">
        <f>'BAR BB| Open rates'!AG15*0.8</f>
        <v>35040</v>
      </c>
      <c r="BG15" s="43">
        <f>'BAR BB| Open rates'!AH15*0.8</f>
        <v>38240</v>
      </c>
      <c r="BH15" s="43">
        <f>'BAR BB| Open rates'!AI15*0.8</f>
        <v>42880</v>
      </c>
      <c r="BI15" s="43">
        <f>'BAR BB| Open rates'!AJ15*0.8</f>
        <v>38240</v>
      </c>
      <c r="BJ15" s="43">
        <f>'BAR BB| Open rates'!AK15*0.8</f>
        <v>42880</v>
      </c>
      <c r="BK15" s="43">
        <f>'BAR BB| Open rates'!AL15*0.8</f>
        <v>38240</v>
      </c>
      <c r="BL15" s="43">
        <f>'BAR BB| Open rates'!AM15*0.8</f>
        <v>42880</v>
      </c>
      <c r="BM15" s="43">
        <f>'BAR BB| Open rates'!AN15*0.8</f>
        <v>42880</v>
      </c>
      <c r="BN15" s="43">
        <f>'BAR BB| Open rates'!AO15*0.8</f>
        <v>62240</v>
      </c>
      <c r="BO15" s="43">
        <f>'BAR BB| Open rates'!AP15*0.8</f>
        <v>42880</v>
      </c>
      <c r="BP15" s="43">
        <f>'BAR BB| Open rates'!AQ15*0.8</f>
        <v>42880</v>
      </c>
      <c r="BQ15" s="43">
        <f>'BAR BB| Open rates'!AR15*0.8</f>
        <v>31840</v>
      </c>
      <c r="BR15" s="43">
        <f>'BAR BB| Open rates'!AS15*0.8</f>
        <v>27760</v>
      </c>
      <c r="BS15" s="43">
        <f>'BAR BB| Open rates'!AT15*0.8</f>
        <v>31840</v>
      </c>
      <c r="BT15" s="43">
        <f>'BAR BB| Open rates'!AU15*0.8</f>
        <v>27760</v>
      </c>
      <c r="BU15" s="43">
        <f>'BAR BB| Open rates'!AV15*0.8</f>
        <v>31840</v>
      </c>
      <c r="BV15" s="43">
        <f>'BAR BB| Open rates'!AW15*0.8</f>
        <v>27760</v>
      </c>
      <c r="BW15" s="43">
        <f>'BAR BB| Open rates'!AX15*0.8</f>
        <v>31840</v>
      </c>
      <c r="BX15" s="43">
        <f>'BAR BB| Open rates'!AY15*0.8</f>
        <v>27760</v>
      </c>
      <c r="BY15" s="43">
        <f>'BAR BB| Open rates'!AZ15*0.8</f>
        <v>31840</v>
      </c>
      <c r="BZ15" s="43">
        <f>'BAR BB| Open rates'!BA15*0.8</f>
        <v>27760</v>
      </c>
    </row>
    <row r="16" spans="1:78" s="36" customFormat="1" ht="12" customHeight="1" x14ac:dyDescent="0.2">
      <c r="A16" s="52">
        <f>'BAR BB| Open rates'!A16</f>
        <v>2</v>
      </c>
      <c r="B16" s="43" t="e">
        <f>'BAR BB| Open rates'!#REF!*0.8</f>
        <v>#REF!</v>
      </c>
      <c r="C16" s="43" t="e">
        <f>'BAR BB| Open rates'!#REF!*0.8</f>
        <v>#REF!</v>
      </c>
      <c r="D16" s="43" t="e">
        <f>'BAR BB| Open rates'!#REF!*0.8</f>
        <v>#REF!</v>
      </c>
      <c r="E16" s="43" t="e">
        <f>'BAR BB| Open rates'!#REF!*0.8</f>
        <v>#REF!</v>
      </c>
      <c r="F16" s="43" t="e">
        <f>'BAR BB| Open rates'!#REF!*0.8</f>
        <v>#REF!</v>
      </c>
      <c r="G16" s="43" t="e">
        <f>'BAR BB| Open rates'!#REF!*0.8</f>
        <v>#REF!</v>
      </c>
      <c r="H16" s="43" t="e">
        <f>'BAR BB| Open rates'!#REF!*0.8</f>
        <v>#REF!</v>
      </c>
      <c r="I16" s="43" t="e">
        <f>'BAR BB| Open rates'!#REF!*0.8</f>
        <v>#REF!</v>
      </c>
      <c r="J16" s="43" t="e">
        <f>'BAR BB| Open rates'!#REF!*0.8</f>
        <v>#REF!</v>
      </c>
      <c r="K16" s="43" t="e">
        <f>'BAR BB| Open rates'!#REF!*0.8</f>
        <v>#REF!</v>
      </c>
      <c r="L16" s="43" t="e">
        <f>'BAR BB| Open rates'!#REF!*0.8</f>
        <v>#REF!</v>
      </c>
      <c r="M16" s="43" t="e">
        <f>'BAR BB| Open rates'!#REF!*0.8</f>
        <v>#REF!</v>
      </c>
      <c r="N16" s="43" t="e">
        <f>'BAR BB| Open rates'!#REF!*0.8</f>
        <v>#REF!</v>
      </c>
      <c r="O16" s="43" t="e">
        <f>'BAR BB| Open rates'!#REF!*0.8</f>
        <v>#REF!</v>
      </c>
      <c r="P16" s="43" t="e">
        <f>'BAR BB| Open rates'!#REF!*0.8</f>
        <v>#REF!</v>
      </c>
      <c r="Q16" s="43" t="e">
        <f>'BAR BB| Open rates'!#REF!*0.8</f>
        <v>#REF!</v>
      </c>
      <c r="R16" s="43" t="e">
        <f>'BAR BB| Open rates'!#REF!*0.8</f>
        <v>#REF!</v>
      </c>
      <c r="S16" s="43" t="e">
        <f>'BAR BB| Open rates'!#REF!*0.8</f>
        <v>#REF!</v>
      </c>
      <c r="T16" s="43" t="e">
        <f>'BAR BB| Open rates'!#REF!*0.8</f>
        <v>#REF!</v>
      </c>
      <c r="U16" s="43" t="e">
        <f>'BAR BB| Open rates'!#REF!*0.8</f>
        <v>#REF!</v>
      </c>
      <c r="V16" s="43" t="e">
        <f>'BAR BB| Open rates'!#REF!*0.8</f>
        <v>#REF!</v>
      </c>
      <c r="W16" s="43" t="e">
        <f>'BAR BB| Open rates'!#REF!*0.8</f>
        <v>#REF!</v>
      </c>
      <c r="X16" s="43" t="e">
        <f>'BAR BB| Open rates'!#REF!*0.8</f>
        <v>#REF!</v>
      </c>
      <c r="Y16" s="43" t="e">
        <f>'BAR BB| Open rates'!#REF!*0.8</f>
        <v>#REF!</v>
      </c>
      <c r="Z16" s="43" t="e">
        <f>'BAR BB| Open rates'!#REF!*0.8</f>
        <v>#REF!</v>
      </c>
      <c r="AA16" s="43" t="e">
        <f>'BAR BB| Open rates'!#REF!*0.8</f>
        <v>#REF!</v>
      </c>
      <c r="AB16" s="43" t="e">
        <f>'BAR BB| Open rates'!#REF!*0.8</f>
        <v>#REF!</v>
      </c>
      <c r="AC16" s="43" t="e">
        <f>'BAR BB| Open rates'!#REF!*0.8</f>
        <v>#REF!</v>
      </c>
      <c r="AD16" s="43">
        <f>'BAR BB| Open rates'!E16*0.8</f>
        <v>33440</v>
      </c>
      <c r="AE16" s="43">
        <f>'BAR BB| Open rates'!F16*0.8</f>
        <v>29360</v>
      </c>
      <c r="AF16" s="43">
        <f>'BAR BB| Open rates'!G16*0.8</f>
        <v>33440</v>
      </c>
      <c r="AG16" s="43">
        <f>'BAR BB| Open rates'!H16*0.8</f>
        <v>29360</v>
      </c>
      <c r="AH16" s="43">
        <f>'BAR BB| Open rates'!I16*0.8</f>
        <v>33440</v>
      </c>
      <c r="AI16" s="43">
        <f>'BAR BB| Open rates'!J16*0.8</f>
        <v>26000</v>
      </c>
      <c r="AJ16" s="43">
        <f>'BAR BB| Open rates'!K16*0.8</f>
        <v>26000</v>
      </c>
      <c r="AK16" s="43">
        <f>'BAR BB| Open rates'!L16*0.8</f>
        <v>24160</v>
      </c>
      <c r="AL16" s="43">
        <f>'BAR BB| Open rates'!M16*0.8</f>
        <v>26000</v>
      </c>
      <c r="AM16" s="43">
        <f>'BAR BB| Open rates'!N16*0.8</f>
        <v>26000</v>
      </c>
      <c r="AN16" s="43">
        <f>'BAR BB| Open rates'!O16*0.8</f>
        <v>26000</v>
      </c>
      <c r="AO16" s="43">
        <f>'BAR BB| Open rates'!P16*0.8</f>
        <v>26000</v>
      </c>
      <c r="AP16" s="43">
        <f>'BAR BB| Open rates'!Q16*0.8</f>
        <v>33440</v>
      </c>
      <c r="AQ16" s="43">
        <f>'BAR BB| Open rates'!R16*0.8</f>
        <v>29360</v>
      </c>
      <c r="AR16" s="43">
        <f>'BAR BB| Open rates'!S16*0.8</f>
        <v>26000</v>
      </c>
      <c r="AS16" s="43">
        <f>'BAR BB| Open rates'!T16*0.8</f>
        <v>29360</v>
      </c>
      <c r="AT16" s="43">
        <f>'BAR BB| Open rates'!U16*0.8</f>
        <v>26000</v>
      </c>
      <c r="AU16" s="43">
        <f>'BAR BB| Open rates'!V16*0.8</f>
        <v>36640</v>
      </c>
      <c r="AV16" s="43">
        <f>'BAR BB| Open rates'!W16*0.8</f>
        <v>26000</v>
      </c>
      <c r="AW16" s="43">
        <f>'BAR BB| Open rates'!X16*0.8</f>
        <v>29360</v>
      </c>
      <c r="AX16" s="43">
        <f>'BAR BB| Open rates'!Y16*0.8</f>
        <v>36640</v>
      </c>
      <c r="AY16" s="43">
        <f>'BAR BB| Open rates'!Z16*0.8</f>
        <v>39840</v>
      </c>
      <c r="AZ16" s="43">
        <f>'BAR BB| Open rates'!AA16*0.8</f>
        <v>36640</v>
      </c>
      <c r="BA16" s="43">
        <f>'BAR BB| Open rates'!AB16*0.8</f>
        <v>39840</v>
      </c>
      <c r="BB16" s="43">
        <f>'BAR BB| Open rates'!AC16*0.8</f>
        <v>36640</v>
      </c>
      <c r="BC16" s="43">
        <f>'BAR BB| Open rates'!AD16*0.8</f>
        <v>39840</v>
      </c>
      <c r="BD16" s="43">
        <f>'BAR BB| Open rates'!AE16*0.8</f>
        <v>36640</v>
      </c>
      <c r="BE16" s="43">
        <f>'BAR BB| Open rates'!AF16*0.8</f>
        <v>39840</v>
      </c>
      <c r="BF16" s="43">
        <f>'BAR BB| Open rates'!AG16*0.8</f>
        <v>36640</v>
      </c>
      <c r="BG16" s="43">
        <f>'BAR BB| Open rates'!AH16*0.8</f>
        <v>39840</v>
      </c>
      <c r="BH16" s="43">
        <f>'BAR BB| Open rates'!AI16*0.8</f>
        <v>44480</v>
      </c>
      <c r="BI16" s="43">
        <f>'BAR BB| Open rates'!AJ16*0.8</f>
        <v>39840</v>
      </c>
      <c r="BJ16" s="43">
        <f>'BAR BB| Open rates'!AK16*0.8</f>
        <v>44480</v>
      </c>
      <c r="BK16" s="43">
        <f>'BAR BB| Open rates'!AL16*0.8</f>
        <v>39840</v>
      </c>
      <c r="BL16" s="43">
        <f>'BAR BB| Open rates'!AM16*0.8</f>
        <v>44480</v>
      </c>
      <c r="BM16" s="43">
        <f>'BAR BB| Open rates'!AN16*0.8</f>
        <v>44480</v>
      </c>
      <c r="BN16" s="43">
        <f>'BAR BB| Open rates'!AO16*0.8</f>
        <v>63840</v>
      </c>
      <c r="BO16" s="43">
        <f>'BAR BB| Open rates'!AP16*0.8</f>
        <v>44480</v>
      </c>
      <c r="BP16" s="43">
        <f>'BAR BB| Open rates'!AQ16*0.8</f>
        <v>44480</v>
      </c>
      <c r="BQ16" s="43">
        <f>'BAR BB| Open rates'!AR16*0.8</f>
        <v>33440</v>
      </c>
      <c r="BR16" s="43">
        <f>'BAR BB| Open rates'!AS16*0.8</f>
        <v>29360</v>
      </c>
      <c r="BS16" s="43">
        <f>'BAR BB| Open rates'!AT16*0.8</f>
        <v>33440</v>
      </c>
      <c r="BT16" s="43">
        <f>'BAR BB| Open rates'!AU16*0.8</f>
        <v>29360</v>
      </c>
      <c r="BU16" s="43">
        <f>'BAR BB| Open rates'!AV16*0.8</f>
        <v>33440</v>
      </c>
      <c r="BV16" s="43">
        <f>'BAR BB| Open rates'!AW16*0.8</f>
        <v>29360</v>
      </c>
      <c r="BW16" s="43">
        <f>'BAR BB| Open rates'!AX16*0.8</f>
        <v>33440</v>
      </c>
      <c r="BX16" s="43">
        <f>'BAR BB| Open rates'!AY16*0.8</f>
        <v>29360</v>
      </c>
      <c r="BY16" s="43">
        <f>'BAR BB| Open rates'!AZ16*0.8</f>
        <v>33440</v>
      </c>
      <c r="BZ16" s="43">
        <f>'BAR BB| Open rates'!BA16*0.8</f>
        <v>29360</v>
      </c>
    </row>
    <row r="17" spans="1:78" s="36" customFormat="1" ht="12" customHeight="1" x14ac:dyDescent="0.2">
      <c r="A17" s="146" t="str">
        <f>'BAR BB| Open rates'!A17</f>
        <v xml:space="preserve">Апартаменты с одной спальней / 1 Bedroom Apartments </v>
      </c>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row>
    <row r="18" spans="1:78" s="36" customFormat="1" ht="12" customHeight="1" x14ac:dyDescent="0.2">
      <c r="A18" s="52" t="str">
        <f>'BAR BB| Open rates'!A18</f>
        <v>от 1 до 2</v>
      </c>
      <c r="B18" s="43" t="e">
        <f>'BAR BB| Open rates'!#REF!*0.8</f>
        <v>#REF!</v>
      </c>
      <c r="C18" s="43" t="e">
        <f>'BAR BB| Open rates'!#REF!*0.8</f>
        <v>#REF!</v>
      </c>
      <c r="D18" s="43" t="e">
        <f>'BAR BB| Open rates'!#REF!*0.8</f>
        <v>#REF!</v>
      </c>
      <c r="E18" s="43" t="e">
        <f>'BAR BB| Open rates'!#REF!*0.8</f>
        <v>#REF!</v>
      </c>
      <c r="F18" s="43" t="e">
        <f>'BAR BB| Open rates'!#REF!*0.8</f>
        <v>#REF!</v>
      </c>
      <c r="G18" s="43" t="e">
        <f>'BAR BB| Open rates'!#REF!*0.8</f>
        <v>#REF!</v>
      </c>
      <c r="H18" s="43" t="e">
        <f>'BAR BB| Open rates'!#REF!*0.8</f>
        <v>#REF!</v>
      </c>
      <c r="I18" s="43" t="e">
        <f>'BAR BB| Open rates'!#REF!*0.8</f>
        <v>#REF!</v>
      </c>
      <c r="J18" s="43" t="e">
        <f>'BAR BB| Open rates'!#REF!*0.8</f>
        <v>#REF!</v>
      </c>
      <c r="K18" s="43" t="e">
        <f>'BAR BB| Open rates'!#REF!*0.8</f>
        <v>#REF!</v>
      </c>
      <c r="L18" s="43" t="e">
        <f>'BAR BB| Open rates'!#REF!*0.8</f>
        <v>#REF!</v>
      </c>
      <c r="M18" s="43" t="e">
        <f>'BAR BB| Open rates'!#REF!*0.8</f>
        <v>#REF!</v>
      </c>
      <c r="N18" s="43" t="e">
        <f>'BAR BB| Open rates'!#REF!*0.8</f>
        <v>#REF!</v>
      </c>
      <c r="O18" s="43" t="e">
        <f>'BAR BB| Open rates'!#REF!*0.8</f>
        <v>#REF!</v>
      </c>
      <c r="P18" s="43" t="e">
        <f>'BAR BB| Open rates'!#REF!*0.8</f>
        <v>#REF!</v>
      </c>
      <c r="Q18" s="43" t="e">
        <f>'BAR BB| Open rates'!#REF!*0.8</f>
        <v>#REF!</v>
      </c>
      <c r="R18" s="43" t="e">
        <f>'BAR BB| Open rates'!#REF!*0.8</f>
        <v>#REF!</v>
      </c>
      <c r="S18" s="43" t="e">
        <f>'BAR BB| Open rates'!#REF!*0.8</f>
        <v>#REF!</v>
      </c>
      <c r="T18" s="43" t="e">
        <f>'BAR BB| Open rates'!#REF!*0.8</f>
        <v>#REF!</v>
      </c>
      <c r="U18" s="43" t="e">
        <f>'BAR BB| Open rates'!#REF!*0.8</f>
        <v>#REF!</v>
      </c>
      <c r="V18" s="43" t="e">
        <f>'BAR BB| Open rates'!#REF!*0.8</f>
        <v>#REF!</v>
      </c>
      <c r="W18" s="43" t="e">
        <f>'BAR BB| Open rates'!#REF!*0.8</f>
        <v>#REF!</v>
      </c>
      <c r="X18" s="43" t="e">
        <f>'BAR BB| Open rates'!#REF!*0.8</f>
        <v>#REF!</v>
      </c>
      <c r="Y18" s="43" t="e">
        <f>'BAR BB| Open rates'!#REF!*0.8</f>
        <v>#REF!</v>
      </c>
      <c r="Z18" s="43" t="e">
        <f>'BAR BB| Open rates'!#REF!*0.8</f>
        <v>#REF!</v>
      </c>
      <c r="AA18" s="43" t="e">
        <f>'BAR BB| Open rates'!#REF!*0.8</f>
        <v>#REF!</v>
      </c>
      <c r="AB18" s="43" t="e">
        <f>'BAR BB| Open rates'!#REF!*0.8</f>
        <v>#REF!</v>
      </c>
      <c r="AC18" s="43" t="e">
        <f>'BAR BB| Open rates'!#REF!*0.8</f>
        <v>#REF!</v>
      </c>
      <c r="AD18" s="43">
        <f>'BAR BB| Open rates'!E18*0.8</f>
        <v>28720</v>
      </c>
      <c r="AE18" s="43">
        <f>'BAR BB| Open rates'!F18*0.8</f>
        <v>24640</v>
      </c>
      <c r="AF18" s="43">
        <f>'BAR BB| Open rates'!G18*0.8</f>
        <v>28720</v>
      </c>
      <c r="AG18" s="43">
        <f>'BAR BB| Open rates'!H18*0.8</f>
        <v>24640</v>
      </c>
      <c r="AH18" s="43">
        <f>'BAR BB| Open rates'!I18*0.8</f>
        <v>28720</v>
      </c>
      <c r="AI18" s="43">
        <f>'BAR BB| Open rates'!J18*0.8</f>
        <v>21280</v>
      </c>
      <c r="AJ18" s="43">
        <f>'BAR BB| Open rates'!K18*0.8</f>
        <v>21280</v>
      </c>
      <c r="AK18" s="43">
        <f>'BAR BB| Open rates'!L18*0.8</f>
        <v>19440</v>
      </c>
      <c r="AL18" s="43">
        <f>'BAR BB| Open rates'!M18*0.8</f>
        <v>21280</v>
      </c>
      <c r="AM18" s="43">
        <f>'BAR BB| Open rates'!N18*0.8</f>
        <v>21280</v>
      </c>
      <c r="AN18" s="43">
        <f>'BAR BB| Open rates'!O18*0.8</f>
        <v>21280</v>
      </c>
      <c r="AO18" s="43">
        <f>'BAR BB| Open rates'!P18*0.8</f>
        <v>21280</v>
      </c>
      <c r="AP18" s="43">
        <f>'BAR BB| Open rates'!Q18*0.8</f>
        <v>28720</v>
      </c>
      <c r="AQ18" s="43">
        <f>'BAR BB| Open rates'!R18*0.8</f>
        <v>24640</v>
      </c>
      <c r="AR18" s="43">
        <f>'BAR BB| Open rates'!S18*0.8</f>
        <v>21280</v>
      </c>
      <c r="AS18" s="43">
        <f>'BAR BB| Open rates'!T18*0.8</f>
        <v>24640</v>
      </c>
      <c r="AT18" s="43">
        <f>'BAR BB| Open rates'!U18*0.8</f>
        <v>21280</v>
      </c>
      <c r="AU18" s="43">
        <f>'BAR BB| Open rates'!V18*0.8</f>
        <v>31920</v>
      </c>
      <c r="AV18" s="43">
        <f>'BAR BB| Open rates'!W18*0.8</f>
        <v>21280</v>
      </c>
      <c r="AW18" s="43">
        <f>'BAR BB| Open rates'!X18*0.8</f>
        <v>24640</v>
      </c>
      <c r="AX18" s="43">
        <f>'BAR BB| Open rates'!Y18*0.8</f>
        <v>35840</v>
      </c>
      <c r="AY18" s="43">
        <f>'BAR BB| Open rates'!Z18*0.8</f>
        <v>39040</v>
      </c>
      <c r="AZ18" s="43">
        <f>'BAR BB| Open rates'!AA18*0.8</f>
        <v>35840</v>
      </c>
      <c r="BA18" s="43">
        <f>'BAR BB| Open rates'!AB18*0.8</f>
        <v>39040</v>
      </c>
      <c r="BB18" s="43">
        <f>'BAR BB| Open rates'!AC18*0.8</f>
        <v>35840</v>
      </c>
      <c r="BC18" s="43">
        <f>'BAR BB| Open rates'!AD18*0.8</f>
        <v>39040</v>
      </c>
      <c r="BD18" s="43">
        <f>'BAR BB| Open rates'!AE18*0.8</f>
        <v>35840</v>
      </c>
      <c r="BE18" s="43">
        <f>'BAR BB| Open rates'!AF18*0.8</f>
        <v>39040</v>
      </c>
      <c r="BF18" s="43">
        <f>'BAR BB| Open rates'!AG18*0.8</f>
        <v>35840</v>
      </c>
      <c r="BG18" s="43">
        <f>'BAR BB| Open rates'!AH18*0.8</f>
        <v>39040</v>
      </c>
      <c r="BH18" s="43">
        <f>'BAR BB| Open rates'!AI18*0.8</f>
        <v>43680</v>
      </c>
      <c r="BI18" s="43">
        <f>'BAR BB| Open rates'!AJ18*0.8</f>
        <v>39040</v>
      </c>
      <c r="BJ18" s="43">
        <f>'BAR BB| Open rates'!AK18*0.8</f>
        <v>43680</v>
      </c>
      <c r="BK18" s="43">
        <f>'BAR BB| Open rates'!AL18*0.8</f>
        <v>39040</v>
      </c>
      <c r="BL18" s="43">
        <f>'BAR BB| Open rates'!AM18*0.8</f>
        <v>43680</v>
      </c>
      <c r="BM18" s="43">
        <f>'BAR BB| Open rates'!AN18*0.8</f>
        <v>43680</v>
      </c>
      <c r="BN18" s="43">
        <f>'BAR BB| Open rates'!AO18*0.8</f>
        <v>63040</v>
      </c>
      <c r="BO18" s="43">
        <f>'BAR BB| Open rates'!AP18*0.8</f>
        <v>43680</v>
      </c>
      <c r="BP18" s="43">
        <f>'BAR BB| Open rates'!AQ18*0.8</f>
        <v>43680</v>
      </c>
      <c r="BQ18" s="43">
        <f>'BAR BB| Open rates'!AR18*0.8</f>
        <v>28720</v>
      </c>
      <c r="BR18" s="43">
        <f>'BAR BB| Open rates'!AS18*0.8</f>
        <v>24640</v>
      </c>
      <c r="BS18" s="43">
        <f>'BAR BB| Open rates'!AT18*0.8</f>
        <v>28720</v>
      </c>
      <c r="BT18" s="43">
        <f>'BAR BB| Open rates'!AU18*0.8</f>
        <v>24640</v>
      </c>
      <c r="BU18" s="43">
        <f>'BAR BB| Open rates'!AV18*0.8</f>
        <v>28720</v>
      </c>
      <c r="BV18" s="43">
        <f>'BAR BB| Open rates'!AW18*0.8</f>
        <v>24640</v>
      </c>
      <c r="BW18" s="43">
        <f>'BAR BB| Open rates'!AX18*0.8</f>
        <v>28720</v>
      </c>
      <c r="BX18" s="43">
        <f>'BAR BB| Open rates'!AY18*0.8</f>
        <v>24640</v>
      </c>
      <c r="BY18" s="43">
        <f>'BAR BB| Open rates'!AZ18*0.8</f>
        <v>28720</v>
      </c>
      <c r="BZ18" s="43">
        <f>'BAR BB| Open rates'!BA18*0.8</f>
        <v>24640</v>
      </c>
    </row>
    <row r="19" spans="1:78" s="36" customFormat="1" ht="12" customHeight="1" x14ac:dyDescent="0.2">
      <c r="A19" s="146" t="str">
        <f>'BAR BB| Open rates'!A19</f>
        <v xml:space="preserve">Улучшенные апартаменты с одной спальней / 1 Bedroom Superior Apartments </v>
      </c>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row>
    <row r="20" spans="1:78" s="36" customFormat="1" ht="12" customHeight="1" x14ac:dyDescent="0.2">
      <c r="A20" s="52" t="str">
        <f>'BAR BB| Open rates'!A20</f>
        <v>от 1 до 2</v>
      </c>
      <c r="B20" s="43" t="e">
        <f>'BAR BB| Open rates'!#REF!*0.8</f>
        <v>#REF!</v>
      </c>
      <c r="C20" s="43" t="e">
        <f>'BAR BB| Open rates'!#REF!*0.8</f>
        <v>#REF!</v>
      </c>
      <c r="D20" s="43" t="e">
        <f>'BAR BB| Open rates'!#REF!*0.8</f>
        <v>#REF!</v>
      </c>
      <c r="E20" s="43" t="e">
        <f>'BAR BB| Open rates'!#REF!*0.8</f>
        <v>#REF!</v>
      </c>
      <c r="F20" s="43" t="e">
        <f>'BAR BB| Open rates'!#REF!*0.8</f>
        <v>#REF!</v>
      </c>
      <c r="G20" s="43" t="e">
        <f>'BAR BB| Open rates'!#REF!*0.8</f>
        <v>#REF!</v>
      </c>
      <c r="H20" s="43" t="e">
        <f>'BAR BB| Open rates'!#REF!*0.8</f>
        <v>#REF!</v>
      </c>
      <c r="I20" s="43" t="e">
        <f>'BAR BB| Open rates'!#REF!*0.8</f>
        <v>#REF!</v>
      </c>
      <c r="J20" s="43" t="e">
        <f>'BAR BB| Open rates'!#REF!*0.8</f>
        <v>#REF!</v>
      </c>
      <c r="K20" s="43" t="e">
        <f>'BAR BB| Open rates'!#REF!*0.8</f>
        <v>#REF!</v>
      </c>
      <c r="L20" s="43" t="e">
        <f>'BAR BB| Open rates'!#REF!*0.8</f>
        <v>#REF!</v>
      </c>
      <c r="M20" s="43" t="e">
        <f>'BAR BB| Open rates'!#REF!*0.8</f>
        <v>#REF!</v>
      </c>
      <c r="N20" s="43" t="e">
        <f>'BAR BB| Open rates'!#REF!*0.8</f>
        <v>#REF!</v>
      </c>
      <c r="O20" s="43" t="e">
        <f>'BAR BB| Open rates'!#REF!*0.8</f>
        <v>#REF!</v>
      </c>
      <c r="P20" s="43" t="e">
        <f>'BAR BB| Open rates'!#REF!*0.8</f>
        <v>#REF!</v>
      </c>
      <c r="Q20" s="43" t="e">
        <f>'BAR BB| Open rates'!#REF!*0.8</f>
        <v>#REF!</v>
      </c>
      <c r="R20" s="43" t="e">
        <f>'BAR BB| Open rates'!#REF!*0.8</f>
        <v>#REF!</v>
      </c>
      <c r="S20" s="43" t="e">
        <f>'BAR BB| Open rates'!#REF!*0.8</f>
        <v>#REF!</v>
      </c>
      <c r="T20" s="43" t="e">
        <f>'BAR BB| Open rates'!#REF!*0.8</f>
        <v>#REF!</v>
      </c>
      <c r="U20" s="43" t="e">
        <f>'BAR BB| Open rates'!#REF!*0.8</f>
        <v>#REF!</v>
      </c>
      <c r="V20" s="43" t="e">
        <f>'BAR BB| Open rates'!#REF!*0.8</f>
        <v>#REF!</v>
      </c>
      <c r="W20" s="43" t="e">
        <f>'BAR BB| Open rates'!#REF!*0.8</f>
        <v>#REF!</v>
      </c>
      <c r="X20" s="43" t="e">
        <f>'BAR BB| Open rates'!#REF!*0.8</f>
        <v>#REF!</v>
      </c>
      <c r="Y20" s="43" t="e">
        <f>'BAR BB| Open rates'!#REF!*0.8</f>
        <v>#REF!</v>
      </c>
      <c r="Z20" s="43" t="e">
        <f>'BAR BB| Open rates'!#REF!*0.8</f>
        <v>#REF!</v>
      </c>
      <c r="AA20" s="43" t="e">
        <f>'BAR BB| Open rates'!#REF!*0.8</f>
        <v>#REF!</v>
      </c>
      <c r="AB20" s="43" t="e">
        <f>'BAR BB| Open rates'!#REF!*0.8</f>
        <v>#REF!</v>
      </c>
      <c r="AC20" s="43" t="e">
        <f>'BAR BB| Open rates'!#REF!*0.8</f>
        <v>#REF!</v>
      </c>
      <c r="AD20" s="43">
        <f>'BAR BB| Open rates'!E20*0.8</f>
        <v>29520</v>
      </c>
      <c r="AE20" s="43">
        <f>'BAR BB| Open rates'!F20*0.8</f>
        <v>25440</v>
      </c>
      <c r="AF20" s="43">
        <f>'BAR BB| Open rates'!G20*0.8</f>
        <v>29520</v>
      </c>
      <c r="AG20" s="43">
        <f>'BAR BB| Open rates'!H20*0.8</f>
        <v>25440</v>
      </c>
      <c r="AH20" s="43">
        <f>'BAR BB| Open rates'!I20*0.8</f>
        <v>29520</v>
      </c>
      <c r="AI20" s="43">
        <f>'BAR BB| Open rates'!J20*0.8</f>
        <v>22080</v>
      </c>
      <c r="AJ20" s="43">
        <f>'BAR BB| Open rates'!K20*0.8</f>
        <v>22080</v>
      </c>
      <c r="AK20" s="43">
        <f>'BAR BB| Open rates'!L20*0.8</f>
        <v>20240</v>
      </c>
      <c r="AL20" s="43">
        <f>'BAR BB| Open rates'!M20*0.8</f>
        <v>22080</v>
      </c>
      <c r="AM20" s="43">
        <f>'BAR BB| Open rates'!N20*0.8</f>
        <v>22080</v>
      </c>
      <c r="AN20" s="43">
        <f>'BAR BB| Open rates'!O20*0.8</f>
        <v>22080</v>
      </c>
      <c r="AO20" s="43">
        <f>'BAR BB| Open rates'!P20*0.8</f>
        <v>22080</v>
      </c>
      <c r="AP20" s="43">
        <f>'BAR BB| Open rates'!Q20*0.8</f>
        <v>29520</v>
      </c>
      <c r="AQ20" s="43">
        <f>'BAR BB| Open rates'!R20*0.8</f>
        <v>25440</v>
      </c>
      <c r="AR20" s="43">
        <f>'BAR BB| Open rates'!S20*0.8</f>
        <v>22080</v>
      </c>
      <c r="AS20" s="43">
        <f>'BAR BB| Open rates'!T20*0.8</f>
        <v>25440</v>
      </c>
      <c r="AT20" s="43">
        <f>'BAR BB| Open rates'!U20*0.8</f>
        <v>22080</v>
      </c>
      <c r="AU20" s="43">
        <f>'BAR BB| Open rates'!V20*0.8</f>
        <v>32720</v>
      </c>
      <c r="AV20" s="43">
        <f>'BAR BB| Open rates'!W20*0.8</f>
        <v>22080</v>
      </c>
      <c r="AW20" s="43">
        <f>'BAR BB| Open rates'!X20*0.8</f>
        <v>25440</v>
      </c>
      <c r="AX20" s="43">
        <f>'BAR BB| Open rates'!Y20*0.8</f>
        <v>36640</v>
      </c>
      <c r="AY20" s="43">
        <f>'BAR BB| Open rates'!Z20*0.8</f>
        <v>39840</v>
      </c>
      <c r="AZ20" s="43">
        <f>'BAR BB| Open rates'!AA20*0.8</f>
        <v>36640</v>
      </c>
      <c r="BA20" s="43">
        <f>'BAR BB| Open rates'!AB20*0.8</f>
        <v>39840</v>
      </c>
      <c r="BB20" s="43">
        <f>'BAR BB| Open rates'!AC20*0.8</f>
        <v>36640</v>
      </c>
      <c r="BC20" s="43">
        <f>'BAR BB| Open rates'!AD20*0.8</f>
        <v>39840</v>
      </c>
      <c r="BD20" s="43">
        <f>'BAR BB| Open rates'!AE20*0.8</f>
        <v>36640</v>
      </c>
      <c r="BE20" s="43">
        <f>'BAR BB| Open rates'!AF20*0.8</f>
        <v>39840</v>
      </c>
      <c r="BF20" s="43">
        <f>'BAR BB| Open rates'!AG20*0.8</f>
        <v>36640</v>
      </c>
      <c r="BG20" s="43">
        <f>'BAR BB| Open rates'!AH20*0.8</f>
        <v>39840</v>
      </c>
      <c r="BH20" s="43">
        <f>'BAR BB| Open rates'!AI20*0.8</f>
        <v>44480</v>
      </c>
      <c r="BI20" s="43">
        <f>'BAR BB| Open rates'!AJ20*0.8</f>
        <v>39840</v>
      </c>
      <c r="BJ20" s="43">
        <f>'BAR BB| Open rates'!AK20*0.8</f>
        <v>44480</v>
      </c>
      <c r="BK20" s="43">
        <f>'BAR BB| Open rates'!AL20*0.8</f>
        <v>39840</v>
      </c>
      <c r="BL20" s="43">
        <f>'BAR BB| Open rates'!AM20*0.8</f>
        <v>44480</v>
      </c>
      <c r="BM20" s="43">
        <f>'BAR BB| Open rates'!AN20*0.8</f>
        <v>44480</v>
      </c>
      <c r="BN20" s="43">
        <f>'BAR BB| Open rates'!AO20*0.8</f>
        <v>63840</v>
      </c>
      <c r="BO20" s="43">
        <f>'BAR BB| Open rates'!AP20*0.8</f>
        <v>44480</v>
      </c>
      <c r="BP20" s="43">
        <f>'BAR BB| Open rates'!AQ20*0.8</f>
        <v>44480</v>
      </c>
      <c r="BQ20" s="43">
        <f>'BAR BB| Open rates'!AR20*0.8</f>
        <v>29520</v>
      </c>
      <c r="BR20" s="43">
        <f>'BAR BB| Open rates'!AS20*0.8</f>
        <v>25440</v>
      </c>
      <c r="BS20" s="43">
        <f>'BAR BB| Open rates'!AT20*0.8</f>
        <v>29520</v>
      </c>
      <c r="BT20" s="43">
        <f>'BAR BB| Open rates'!AU20*0.8</f>
        <v>25440</v>
      </c>
      <c r="BU20" s="43">
        <f>'BAR BB| Open rates'!AV20*0.8</f>
        <v>29520</v>
      </c>
      <c r="BV20" s="43">
        <f>'BAR BB| Open rates'!AW20*0.8</f>
        <v>25440</v>
      </c>
      <c r="BW20" s="43">
        <f>'BAR BB| Open rates'!AX20*0.8</f>
        <v>29520</v>
      </c>
      <c r="BX20" s="43">
        <f>'BAR BB| Open rates'!AY20*0.8</f>
        <v>25440</v>
      </c>
      <c r="BY20" s="43">
        <f>'BAR BB| Open rates'!AZ20*0.8</f>
        <v>29520</v>
      </c>
      <c r="BZ20" s="43">
        <f>'BAR BB| Open rates'!BA20*0.8</f>
        <v>25440</v>
      </c>
    </row>
    <row r="21" spans="1:78" s="36" customFormat="1" ht="12" customHeight="1" x14ac:dyDescent="0.2">
      <c r="A21" s="146" t="str">
        <f>'BAR BB| Open rates'!A21</f>
        <v xml:space="preserve">Апартаменты с двумя спальнями / 2 Bedroom Apartments </v>
      </c>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row>
    <row r="22" spans="1:78" s="36" customFormat="1" ht="12" customHeight="1" x14ac:dyDescent="0.2">
      <c r="A22" s="52" t="str">
        <f>'BAR BB| Open rates'!A22</f>
        <v>от 1 до 4</v>
      </c>
      <c r="B22" s="43" t="e">
        <f>'BAR BB| Open rates'!#REF!*0.8</f>
        <v>#REF!</v>
      </c>
      <c r="C22" s="43" t="e">
        <f>'BAR BB| Open rates'!#REF!*0.8</f>
        <v>#REF!</v>
      </c>
      <c r="D22" s="43" t="e">
        <f>'BAR BB| Open rates'!#REF!*0.8</f>
        <v>#REF!</v>
      </c>
      <c r="E22" s="43" t="e">
        <f>'BAR BB| Open rates'!#REF!*0.8</f>
        <v>#REF!</v>
      </c>
      <c r="F22" s="43" t="e">
        <f>'BAR BB| Open rates'!#REF!*0.8</f>
        <v>#REF!</v>
      </c>
      <c r="G22" s="43" t="e">
        <f>'BAR BB| Open rates'!#REF!*0.8</f>
        <v>#REF!</v>
      </c>
      <c r="H22" s="43" t="e">
        <f>'BAR BB| Open rates'!#REF!*0.8</f>
        <v>#REF!</v>
      </c>
      <c r="I22" s="43" t="e">
        <f>'BAR BB| Open rates'!#REF!*0.8</f>
        <v>#REF!</v>
      </c>
      <c r="J22" s="43" t="e">
        <f>'BAR BB| Open rates'!#REF!*0.8</f>
        <v>#REF!</v>
      </c>
      <c r="K22" s="43" t="e">
        <f>'BAR BB| Open rates'!#REF!*0.8</f>
        <v>#REF!</v>
      </c>
      <c r="L22" s="43" t="e">
        <f>'BAR BB| Open rates'!#REF!*0.8</f>
        <v>#REF!</v>
      </c>
      <c r="M22" s="43" t="e">
        <f>'BAR BB| Open rates'!#REF!*0.8</f>
        <v>#REF!</v>
      </c>
      <c r="N22" s="43" t="e">
        <f>'BAR BB| Open rates'!#REF!*0.8</f>
        <v>#REF!</v>
      </c>
      <c r="O22" s="43" t="e">
        <f>'BAR BB| Open rates'!#REF!*0.8</f>
        <v>#REF!</v>
      </c>
      <c r="P22" s="43" t="e">
        <f>'BAR BB| Open rates'!#REF!*0.8</f>
        <v>#REF!</v>
      </c>
      <c r="Q22" s="43" t="e">
        <f>'BAR BB| Open rates'!#REF!*0.8</f>
        <v>#REF!</v>
      </c>
      <c r="R22" s="43" t="e">
        <f>'BAR BB| Open rates'!#REF!*0.8</f>
        <v>#REF!</v>
      </c>
      <c r="S22" s="43" t="e">
        <f>'BAR BB| Open rates'!#REF!*0.8</f>
        <v>#REF!</v>
      </c>
      <c r="T22" s="43" t="e">
        <f>'BAR BB| Open rates'!#REF!*0.8</f>
        <v>#REF!</v>
      </c>
      <c r="U22" s="43" t="e">
        <f>'BAR BB| Open rates'!#REF!*0.8</f>
        <v>#REF!</v>
      </c>
      <c r="V22" s="43" t="e">
        <f>'BAR BB| Open rates'!#REF!*0.8</f>
        <v>#REF!</v>
      </c>
      <c r="W22" s="43" t="e">
        <f>'BAR BB| Open rates'!#REF!*0.8</f>
        <v>#REF!</v>
      </c>
      <c r="X22" s="43" t="e">
        <f>'BAR BB| Open rates'!#REF!*0.8</f>
        <v>#REF!</v>
      </c>
      <c r="Y22" s="43" t="e">
        <f>'BAR BB| Open rates'!#REF!*0.8</f>
        <v>#REF!</v>
      </c>
      <c r="Z22" s="43" t="e">
        <f>'BAR BB| Open rates'!#REF!*0.8</f>
        <v>#REF!</v>
      </c>
      <c r="AA22" s="43" t="e">
        <f>'BAR BB| Open rates'!#REF!*0.8</f>
        <v>#REF!</v>
      </c>
      <c r="AB22" s="43" t="e">
        <f>'BAR BB| Open rates'!#REF!*0.8</f>
        <v>#REF!</v>
      </c>
      <c r="AC22" s="43" t="e">
        <f>'BAR BB| Open rates'!#REF!*0.8</f>
        <v>#REF!</v>
      </c>
      <c r="AD22" s="43">
        <f>'BAR BB| Open rates'!E22*0.8</f>
        <v>40640</v>
      </c>
      <c r="AE22" s="43">
        <f>'BAR BB| Open rates'!F22*0.8</f>
        <v>36560</v>
      </c>
      <c r="AF22" s="43">
        <f>'BAR BB| Open rates'!G22*0.8</f>
        <v>40640</v>
      </c>
      <c r="AG22" s="43">
        <f>'BAR BB| Open rates'!H22*0.8</f>
        <v>36560</v>
      </c>
      <c r="AH22" s="43">
        <f>'BAR BB| Open rates'!I22*0.8</f>
        <v>40640</v>
      </c>
      <c r="AI22" s="43">
        <f>'BAR BB| Open rates'!J22*0.8</f>
        <v>33200</v>
      </c>
      <c r="AJ22" s="43">
        <f>'BAR BB| Open rates'!K22*0.8</f>
        <v>33200</v>
      </c>
      <c r="AK22" s="43">
        <f>'BAR BB| Open rates'!L22*0.8</f>
        <v>31360</v>
      </c>
      <c r="AL22" s="43">
        <f>'BAR BB| Open rates'!M22*0.8</f>
        <v>33200</v>
      </c>
      <c r="AM22" s="43">
        <f>'BAR BB| Open rates'!N22*0.8</f>
        <v>33200</v>
      </c>
      <c r="AN22" s="43">
        <f>'BAR BB| Open rates'!O22*0.8</f>
        <v>33200</v>
      </c>
      <c r="AO22" s="43">
        <f>'BAR BB| Open rates'!P22*0.8</f>
        <v>33200</v>
      </c>
      <c r="AP22" s="43">
        <f>'BAR BB| Open rates'!Q22*0.8</f>
        <v>40640</v>
      </c>
      <c r="AQ22" s="43">
        <f>'BAR BB| Open rates'!R22*0.8</f>
        <v>36560</v>
      </c>
      <c r="AR22" s="43">
        <f>'BAR BB| Open rates'!S22*0.8</f>
        <v>33200</v>
      </c>
      <c r="AS22" s="43">
        <f>'BAR BB| Open rates'!T22*0.8</f>
        <v>36560</v>
      </c>
      <c r="AT22" s="43">
        <f>'BAR BB| Open rates'!U22*0.8</f>
        <v>33200</v>
      </c>
      <c r="AU22" s="43">
        <f>'BAR BB| Open rates'!V22*0.8</f>
        <v>43840</v>
      </c>
      <c r="AV22" s="43">
        <f>'BAR BB| Open rates'!W22*0.8</f>
        <v>33200</v>
      </c>
      <c r="AW22" s="43">
        <f>'BAR BB| Open rates'!X22*0.8</f>
        <v>36560</v>
      </c>
      <c r="AX22" s="43">
        <f>'BAR BB| Open rates'!Y22*0.8</f>
        <v>45440</v>
      </c>
      <c r="AY22" s="43">
        <f>'BAR BB| Open rates'!Z22*0.8</f>
        <v>48640</v>
      </c>
      <c r="AZ22" s="43">
        <f>'BAR BB| Open rates'!AA22*0.8</f>
        <v>45440</v>
      </c>
      <c r="BA22" s="43">
        <f>'BAR BB| Open rates'!AB22*0.8</f>
        <v>48640</v>
      </c>
      <c r="BB22" s="43">
        <f>'BAR BB| Open rates'!AC22*0.8</f>
        <v>45440</v>
      </c>
      <c r="BC22" s="43">
        <f>'BAR BB| Open rates'!AD22*0.8</f>
        <v>48640</v>
      </c>
      <c r="BD22" s="43">
        <f>'BAR BB| Open rates'!AE22*0.8</f>
        <v>45440</v>
      </c>
      <c r="BE22" s="43">
        <f>'BAR BB| Open rates'!AF22*0.8</f>
        <v>48640</v>
      </c>
      <c r="BF22" s="43">
        <f>'BAR BB| Open rates'!AG22*0.8</f>
        <v>45440</v>
      </c>
      <c r="BG22" s="43">
        <f>'BAR BB| Open rates'!AH22*0.8</f>
        <v>48640</v>
      </c>
      <c r="BH22" s="43">
        <f>'BAR BB| Open rates'!AI22*0.8</f>
        <v>53280</v>
      </c>
      <c r="BI22" s="43">
        <f>'BAR BB| Open rates'!AJ22*0.8</f>
        <v>48640</v>
      </c>
      <c r="BJ22" s="43">
        <f>'BAR BB| Open rates'!AK22*0.8</f>
        <v>53280</v>
      </c>
      <c r="BK22" s="43">
        <f>'BAR BB| Open rates'!AL22*0.8</f>
        <v>48640</v>
      </c>
      <c r="BL22" s="43">
        <f>'BAR BB| Open rates'!AM22*0.8</f>
        <v>53280</v>
      </c>
      <c r="BM22" s="43">
        <f>'BAR BB| Open rates'!AN22*0.8</f>
        <v>53280</v>
      </c>
      <c r="BN22" s="43">
        <f>'BAR BB| Open rates'!AO22*0.8</f>
        <v>72640</v>
      </c>
      <c r="BO22" s="43">
        <f>'BAR BB| Open rates'!AP22*0.8</f>
        <v>53280</v>
      </c>
      <c r="BP22" s="43">
        <f>'BAR BB| Open rates'!AQ22*0.8</f>
        <v>53280</v>
      </c>
      <c r="BQ22" s="43">
        <f>'BAR BB| Open rates'!AR22*0.8</f>
        <v>40640</v>
      </c>
      <c r="BR22" s="43">
        <f>'BAR BB| Open rates'!AS22*0.8</f>
        <v>36560</v>
      </c>
      <c r="BS22" s="43">
        <f>'BAR BB| Open rates'!AT22*0.8</f>
        <v>40640</v>
      </c>
      <c r="BT22" s="43">
        <f>'BAR BB| Open rates'!AU22*0.8</f>
        <v>36560</v>
      </c>
      <c r="BU22" s="43">
        <f>'BAR BB| Open rates'!AV22*0.8</f>
        <v>40640</v>
      </c>
      <c r="BV22" s="43">
        <f>'BAR BB| Open rates'!AW22*0.8</f>
        <v>36560</v>
      </c>
      <c r="BW22" s="43">
        <f>'BAR BB| Open rates'!AX22*0.8</f>
        <v>40640</v>
      </c>
      <c r="BX22" s="43">
        <f>'BAR BB| Open rates'!AY22*0.8</f>
        <v>36560</v>
      </c>
      <c r="BY22" s="43">
        <f>'BAR BB| Open rates'!AZ22*0.8</f>
        <v>40640</v>
      </c>
      <c r="BZ22" s="43">
        <f>'BAR BB| Open rates'!BA22*0.8</f>
        <v>36560</v>
      </c>
    </row>
    <row r="23" spans="1:78" s="36" customFormat="1" ht="12" customHeight="1" x14ac:dyDescent="0.2">
      <c r="A23" s="146" t="str">
        <f>'BAR BB| Open rates'!A23</f>
        <v xml:space="preserve">Улучшенные апартаменты с двумя спальнями / 2 Bedroom Superior Apartments </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row>
    <row r="24" spans="1:78" s="36" customFormat="1" ht="12" customHeight="1" x14ac:dyDescent="0.2">
      <c r="A24" s="52" t="str">
        <f>'BAR BB| Open rates'!A24</f>
        <v>от 1 до 4</v>
      </c>
      <c r="B24" s="43" t="e">
        <f>'BAR BB| Open rates'!#REF!*0.8</f>
        <v>#REF!</v>
      </c>
      <c r="C24" s="43" t="e">
        <f>'BAR BB| Open rates'!#REF!*0.8</f>
        <v>#REF!</v>
      </c>
      <c r="D24" s="43" t="e">
        <f>'BAR BB| Open rates'!#REF!*0.8</f>
        <v>#REF!</v>
      </c>
      <c r="E24" s="43" t="e">
        <f>'BAR BB| Open rates'!#REF!*0.8</f>
        <v>#REF!</v>
      </c>
      <c r="F24" s="43" t="e">
        <f>'BAR BB| Open rates'!#REF!*0.8</f>
        <v>#REF!</v>
      </c>
      <c r="G24" s="43" t="e">
        <f>'BAR BB| Open rates'!#REF!*0.8</f>
        <v>#REF!</v>
      </c>
      <c r="H24" s="43" t="e">
        <f>'BAR BB| Open rates'!#REF!*0.8</f>
        <v>#REF!</v>
      </c>
      <c r="I24" s="43" t="e">
        <f>'BAR BB| Open rates'!#REF!*0.8</f>
        <v>#REF!</v>
      </c>
      <c r="J24" s="43" t="e">
        <f>'BAR BB| Open rates'!#REF!*0.8</f>
        <v>#REF!</v>
      </c>
      <c r="K24" s="43" t="e">
        <f>'BAR BB| Open rates'!#REF!*0.8</f>
        <v>#REF!</v>
      </c>
      <c r="L24" s="43" t="e">
        <f>'BAR BB| Open rates'!#REF!*0.8</f>
        <v>#REF!</v>
      </c>
      <c r="M24" s="43" t="e">
        <f>'BAR BB| Open rates'!#REF!*0.8</f>
        <v>#REF!</v>
      </c>
      <c r="N24" s="43" t="e">
        <f>'BAR BB| Open rates'!#REF!*0.8</f>
        <v>#REF!</v>
      </c>
      <c r="O24" s="43" t="e">
        <f>'BAR BB| Open rates'!#REF!*0.8</f>
        <v>#REF!</v>
      </c>
      <c r="P24" s="43" t="e">
        <f>'BAR BB| Open rates'!#REF!*0.8</f>
        <v>#REF!</v>
      </c>
      <c r="Q24" s="43" t="e">
        <f>'BAR BB| Open rates'!#REF!*0.8</f>
        <v>#REF!</v>
      </c>
      <c r="R24" s="43" t="e">
        <f>'BAR BB| Open rates'!#REF!*0.8</f>
        <v>#REF!</v>
      </c>
      <c r="S24" s="43" t="e">
        <f>'BAR BB| Open rates'!#REF!*0.8</f>
        <v>#REF!</v>
      </c>
      <c r="T24" s="43" t="e">
        <f>'BAR BB| Open rates'!#REF!*0.8</f>
        <v>#REF!</v>
      </c>
      <c r="U24" s="43" t="e">
        <f>'BAR BB| Open rates'!#REF!*0.8</f>
        <v>#REF!</v>
      </c>
      <c r="V24" s="43" t="e">
        <f>'BAR BB| Open rates'!#REF!*0.8</f>
        <v>#REF!</v>
      </c>
      <c r="W24" s="43" t="e">
        <f>'BAR BB| Open rates'!#REF!*0.8</f>
        <v>#REF!</v>
      </c>
      <c r="X24" s="43" t="e">
        <f>'BAR BB| Open rates'!#REF!*0.8</f>
        <v>#REF!</v>
      </c>
      <c r="Y24" s="43" t="e">
        <f>'BAR BB| Open rates'!#REF!*0.8</f>
        <v>#REF!</v>
      </c>
      <c r="Z24" s="43" t="e">
        <f>'BAR BB| Open rates'!#REF!*0.8</f>
        <v>#REF!</v>
      </c>
      <c r="AA24" s="43" t="e">
        <f>'BAR BB| Open rates'!#REF!*0.8</f>
        <v>#REF!</v>
      </c>
      <c r="AB24" s="43" t="e">
        <f>'BAR BB| Open rates'!#REF!*0.8</f>
        <v>#REF!</v>
      </c>
      <c r="AC24" s="43" t="e">
        <f>'BAR BB| Open rates'!#REF!*0.8</f>
        <v>#REF!</v>
      </c>
      <c r="AD24" s="43">
        <f>'BAR BB| Open rates'!E24*0.8</f>
        <v>43840</v>
      </c>
      <c r="AE24" s="43">
        <f>'BAR BB| Open rates'!F24*0.8</f>
        <v>39760</v>
      </c>
      <c r="AF24" s="43">
        <f>'BAR BB| Open rates'!G24*0.8</f>
        <v>43840</v>
      </c>
      <c r="AG24" s="43">
        <f>'BAR BB| Open rates'!H24*0.8</f>
        <v>39760</v>
      </c>
      <c r="AH24" s="43">
        <f>'BAR BB| Open rates'!I24*0.8</f>
        <v>43840</v>
      </c>
      <c r="AI24" s="43">
        <f>'BAR BB| Open rates'!J24*0.8</f>
        <v>36400</v>
      </c>
      <c r="AJ24" s="43">
        <f>'BAR BB| Open rates'!K24*0.8</f>
        <v>36400</v>
      </c>
      <c r="AK24" s="43">
        <f>'BAR BB| Open rates'!L24*0.8</f>
        <v>34560</v>
      </c>
      <c r="AL24" s="43">
        <f>'BAR BB| Open rates'!M24*0.8</f>
        <v>36400</v>
      </c>
      <c r="AM24" s="43">
        <f>'BAR BB| Open rates'!N24*0.8</f>
        <v>36400</v>
      </c>
      <c r="AN24" s="43">
        <f>'BAR BB| Open rates'!O24*0.8</f>
        <v>36400</v>
      </c>
      <c r="AO24" s="43">
        <f>'BAR BB| Open rates'!P24*0.8</f>
        <v>36400</v>
      </c>
      <c r="AP24" s="43">
        <f>'BAR BB| Open rates'!Q24*0.8</f>
        <v>43840</v>
      </c>
      <c r="AQ24" s="43">
        <f>'BAR BB| Open rates'!R24*0.8</f>
        <v>39760</v>
      </c>
      <c r="AR24" s="43">
        <f>'BAR BB| Open rates'!S24*0.8</f>
        <v>36400</v>
      </c>
      <c r="AS24" s="43">
        <f>'BAR BB| Open rates'!T24*0.8</f>
        <v>39760</v>
      </c>
      <c r="AT24" s="43">
        <f>'BAR BB| Open rates'!U24*0.8</f>
        <v>36400</v>
      </c>
      <c r="AU24" s="43">
        <f>'BAR BB| Open rates'!V24*0.8</f>
        <v>47040</v>
      </c>
      <c r="AV24" s="43">
        <f>'BAR BB| Open rates'!W24*0.8</f>
        <v>36400</v>
      </c>
      <c r="AW24" s="43">
        <f>'BAR BB| Open rates'!X24*0.8</f>
        <v>39760</v>
      </c>
      <c r="AX24" s="43">
        <f>'BAR BB| Open rates'!Y24*0.8</f>
        <v>49440</v>
      </c>
      <c r="AY24" s="43">
        <f>'BAR BB| Open rates'!Z24*0.8</f>
        <v>52640</v>
      </c>
      <c r="AZ24" s="43">
        <f>'BAR BB| Open rates'!AA24*0.8</f>
        <v>49440</v>
      </c>
      <c r="BA24" s="43">
        <f>'BAR BB| Open rates'!AB24*0.8</f>
        <v>52640</v>
      </c>
      <c r="BB24" s="43">
        <f>'BAR BB| Open rates'!AC24*0.8</f>
        <v>49440</v>
      </c>
      <c r="BC24" s="43">
        <f>'BAR BB| Open rates'!AD24*0.8</f>
        <v>52640</v>
      </c>
      <c r="BD24" s="43">
        <f>'BAR BB| Open rates'!AE24*0.8</f>
        <v>49440</v>
      </c>
      <c r="BE24" s="43">
        <f>'BAR BB| Open rates'!AF24*0.8</f>
        <v>52640</v>
      </c>
      <c r="BF24" s="43">
        <f>'BAR BB| Open rates'!AG24*0.8</f>
        <v>49440</v>
      </c>
      <c r="BG24" s="43">
        <f>'BAR BB| Open rates'!AH24*0.8</f>
        <v>52640</v>
      </c>
      <c r="BH24" s="43">
        <f>'BAR BB| Open rates'!AI24*0.8</f>
        <v>57280</v>
      </c>
      <c r="BI24" s="43">
        <f>'BAR BB| Open rates'!AJ24*0.8</f>
        <v>52640</v>
      </c>
      <c r="BJ24" s="43">
        <f>'BAR BB| Open rates'!AK24*0.8</f>
        <v>57280</v>
      </c>
      <c r="BK24" s="43">
        <f>'BAR BB| Open rates'!AL24*0.8</f>
        <v>52640</v>
      </c>
      <c r="BL24" s="43">
        <f>'BAR BB| Open rates'!AM24*0.8</f>
        <v>57280</v>
      </c>
      <c r="BM24" s="43">
        <f>'BAR BB| Open rates'!AN24*0.8</f>
        <v>57280</v>
      </c>
      <c r="BN24" s="43">
        <f>'BAR BB| Open rates'!AO24*0.8</f>
        <v>76640</v>
      </c>
      <c r="BO24" s="43">
        <f>'BAR BB| Open rates'!AP24*0.8</f>
        <v>57280</v>
      </c>
      <c r="BP24" s="43">
        <f>'BAR BB| Open rates'!AQ24*0.8</f>
        <v>57280</v>
      </c>
      <c r="BQ24" s="43">
        <f>'BAR BB| Open rates'!AR24*0.8</f>
        <v>43840</v>
      </c>
      <c r="BR24" s="43">
        <f>'BAR BB| Open rates'!AS24*0.8</f>
        <v>39760</v>
      </c>
      <c r="BS24" s="43">
        <f>'BAR BB| Open rates'!AT24*0.8</f>
        <v>43840</v>
      </c>
      <c r="BT24" s="43">
        <f>'BAR BB| Open rates'!AU24*0.8</f>
        <v>39760</v>
      </c>
      <c r="BU24" s="43">
        <f>'BAR BB| Open rates'!AV24*0.8</f>
        <v>43840</v>
      </c>
      <c r="BV24" s="43">
        <f>'BAR BB| Open rates'!AW24*0.8</f>
        <v>39760</v>
      </c>
      <c r="BW24" s="43">
        <f>'BAR BB| Open rates'!AX24*0.8</f>
        <v>43840</v>
      </c>
      <c r="BX24" s="43">
        <f>'BAR BB| Open rates'!AY24*0.8</f>
        <v>39760</v>
      </c>
      <c r="BY24" s="43">
        <f>'BAR BB| Open rates'!AZ24*0.8</f>
        <v>43840</v>
      </c>
      <c r="BZ24" s="43">
        <f>'BAR BB| Open rates'!BA24*0.8</f>
        <v>39760</v>
      </c>
    </row>
    <row r="25" spans="1:78" s="36" customFormat="1" ht="12" customHeight="1" x14ac:dyDescent="0.2">
      <c r="A25" s="146" t="str">
        <f>'BAR BB| Open rates'!A25</f>
        <v xml:space="preserve">Апартаменты с тремя спальнями / 3 Bedroom Apartments </v>
      </c>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row>
    <row r="26" spans="1:78" s="36" customFormat="1" ht="12" customHeight="1" x14ac:dyDescent="0.2">
      <c r="A26" s="52" t="str">
        <f>'BAR BB| Open rates'!A26</f>
        <v>от 1 до 6</v>
      </c>
      <c r="B26" s="43" t="e">
        <f>'BAR BB| Open rates'!#REF!*0.8</f>
        <v>#REF!</v>
      </c>
      <c r="C26" s="43" t="e">
        <f>'BAR BB| Open rates'!#REF!*0.8</f>
        <v>#REF!</v>
      </c>
      <c r="D26" s="43" t="e">
        <f>'BAR BB| Open rates'!#REF!*0.8</f>
        <v>#REF!</v>
      </c>
      <c r="E26" s="43" t="e">
        <f>'BAR BB| Open rates'!#REF!*0.8</f>
        <v>#REF!</v>
      </c>
      <c r="F26" s="43" t="e">
        <f>'BAR BB| Open rates'!#REF!*0.8</f>
        <v>#REF!</v>
      </c>
      <c r="G26" s="43" t="e">
        <f>'BAR BB| Open rates'!#REF!*0.8</f>
        <v>#REF!</v>
      </c>
      <c r="H26" s="43" t="e">
        <f>'BAR BB| Open rates'!#REF!*0.8</f>
        <v>#REF!</v>
      </c>
      <c r="I26" s="43" t="e">
        <f>'BAR BB| Open rates'!#REF!*0.8</f>
        <v>#REF!</v>
      </c>
      <c r="J26" s="43" t="e">
        <f>'BAR BB| Open rates'!#REF!*0.8</f>
        <v>#REF!</v>
      </c>
      <c r="K26" s="43" t="e">
        <f>'BAR BB| Open rates'!#REF!*0.8</f>
        <v>#REF!</v>
      </c>
      <c r="L26" s="43" t="e">
        <f>'BAR BB| Open rates'!#REF!*0.8</f>
        <v>#REF!</v>
      </c>
      <c r="M26" s="43" t="e">
        <f>'BAR BB| Open rates'!#REF!*0.8</f>
        <v>#REF!</v>
      </c>
      <c r="N26" s="43" t="e">
        <f>'BAR BB| Open rates'!#REF!*0.8</f>
        <v>#REF!</v>
      </c>
      <c r="O26" s="43" t="e">
        <f>'BAR BB| Open rates'!#REF!*0.8</f>
        <v>#REF!</v>
      </c>
      <c r="P26" s="43" t="e">
        <f>'BAR BB| Open rates'!#REF!*0.8</f>
        <v>#REF!</v>
      </c>
      <c r="Q26" s="43" t="e">
        <f>'BAR BB| Open rates'!#REF!*0.8</f>
        <v>#REF!</v>
      </c>
      <c r="R26" s="43" t="e">
        <f>'BAR BB| Open rates'!#REF!*0.8</f>
        <v>#REF!</v>
      </c>
      <c r="S26" s="43" t="e">
        <f>'BAR BB| Open rates'!#REF!*0.8</f>
        <v>#REF!</v>
      </c>
      <c r="T26" s="43" t="e">
        <f>'BAR BB| Open rates'!#REF!*0.8</f>
        <v>#REF!</v>
      </c>
      <c r="U26" s="43" t="e">
        <f>'BAR BB| Open rates'!#REF!*0.8</f>
        <v>#REF!</v>
      </c>
      <c r="V26" s="43" t="e">
        <f>'BAR BB| Open rates'!#REF!*0.8</f>
        <v>#REF!</v>
      </c>
      <c r="W26" s="43" t="e">
        <f>'BAR BB| Open rates'!#REF!*0.8</f>
        <v>#REF!</v>
      </c>
      <c r="X26" s="43" t="e">
        <f>'BAR BB| Open rates'!#REF!*0.8</f>
        <v>#REF!</v>
      </c>
      <c r="Y26" s="43" t="e">
        <f>'BAR BB| Open rates'!#REF!*0.8</f>
        <v>#REF!</v>
      </c>
      <c r="Z26" s="43" t="e">
        <f>'BAR BB| Open rates'!#REF!*0.8</f>
        <v>#REF!</v>
      </c>
      <c r="AA26" s="43" t="e">
        <f>'BAR BB| Open rates'!#REF!*0.8</f>
        <v>#REF!</v>
      </c>
      <c r="AB26" s="43" t="e">
        <f>'BAR BB| Open rates'!#REF!*0.8</f>
        <v>#REF!</v>
      </c>
      <c r="AC26" s="43" t="e">
        <f>'BAR BB| Open rates'!#REF!*0.8</f>
        <v>#REF!</v>
      </c>
      <c r="AD26" s="43">
        <f>'BAR BB| Open rates'!E26*0.8</f>
        <v>49440</v>
      </c>
      <c r="AE26" s="43">
        <f>'BAR BB| Open rates'!F26*0.8</f>
        <v>45360</v>
      </c>
      <c r="AF26" s="43">
        <f>'BAR BB| Open rates'!G26*0.8</f>
        <v>49440</v>
      </c>
      <c r="AG26" s="43">
        <f>'BAR BB| Open rates'!H26*0.8</f>
        <v>45360</v>
      </c>
      <c r="AH26" s="43">
        <f>'BAR BB| Open rates'!I26*0.8</f>
        <v>49440</v>
      </c>
      <c r="AI26" s="43">
        <f>'BAR BB| Open rates'!J26*0.8</f>
        <v>42000</v>
      </c>
      <c r="AJ26" s="43">
        <f>'BAR BB| Open rates'!K26*0.8</f>
        <v>42000</v>
      </c>
      <c r="AK26" s="43">
        <f>'BAR BB| Open rates'!L26*0.8</f>
        <v>40160</v>
      </c>
      <c r="AL26" s="43">
        <f>'BAR BB| Open rates'!M26*0.8</f>
        <v>42000</v>
      </c>
      <c r="AM26" s="43">
        <f>'BAR BB| Open rates'!N26*0.8</f>
        <v>42000</v>
      </c>
      <c r="AN26" s="43">
        <f>'BAR BB| Open rates'!O26*0.8</f>
        <v>42000</v>
      </c>
      <c r="AO26" s="43">
        <f>'BAR BB| Open rates'!P26*0.8</f>
        <v>42000</v>
      </c>
      <c r="AP26" s="43">
        <f>'BAR BB| Open rates'!Q26*0.8</f>
        <v>49440</v>
      </c>
      <c r="AQ26" s="43">
        <f>'BAR BB| Open rates'!R26*0.8</f>
        <v>45360</v>
      </c>
      <c r="AR26" s="43">
        <f>'BAR BB| Open rates'!S26*0.8</f>
        <v>42000</v>
      </c>
      <c r="AS26" s="43">
        <f>'BAR BB| Open rates'!T26*0.8</f>
        <v>45360</v>
      </c>
      <c r="AT26" s="43">
        <f>'BAR BB| Open rates'!U26*0.8</f>
        <v>42000</v>
      </c>
      <c r="AU26" s="43">
        <f>'BAR BB| Open rates'!V26*0.8</f>
        <v>52640</v>
      </c>
      <c r="AV26" s="43">
        <f>'BAR BB| Open rates'!W26*0.8</f>
        <v>42000</v>
      </c>
      <c r="AW26" s="43">
        <f>'BAR BB| Open rates'!X26*0.8</f>
        <v>45360</v>
      </c>
      <c r="AX26" s="43">
        <f>'BAR BB| Open rates'!Y26*0.8</f>
        <v>60640</v>
      </c>
      <c r="AY26" s="43">
        <f>'BAR BB| Open rates'!Z26*0.8</f>
        <v>63840</v>
      </c>
      <c r="AZ26" s="43">
        <f>'BAR BB| Open rates'!AA26*0.8</f>
        <v>60640</v>
      </c>
      <c r="BA26" s="43">
        <f>'BAR BB| Open rates'!AB26*0.8</f>
        <v>63840</v>
      </c>
      <c r="BB26" s="43">
        <f>'BAR BB| Open rates'!AC26*0.8</f>
        <v>60640</v>
      </c>
      <c r="BC26" s="43">
        <f>'BAR BB| Open rates'!AD26*0.8</f>
        <v>63840</v>
      </c>
      <c r="BD26" s="43">
        <f>'BAR BB| Open rates'!AE26*0.8</f>
        <v>60640</v>
      </c>
      <c r="BE26" s="43">
        <f>'BAR BB| Open rates'!AF26*0.8</f>
        <v>63840</v>
      </c>
      <c r="BF26" s="43">
        <f>'BAR BB| Open rates'!AG26*0.8</f>
        <v>60640</v>
      </c>
      <c r="BG26" s="43">
        <f>'BAR BB| Open rates'!AH26*0.8</f>
        <v>63840</v>
      </c>
      <c r="BH26" s="43">
        <f>'BAR BB| Open rates'!AI26*0.8</f>
        <v>68480</v>
      </c>
      <c r="BI26" s="43">
        <f>'BAR BB| Open rates'!AJ26*0.8</f>
        <v>63840</v>
      </c>
      <c r="BJ26" s="43">
        <f>'BAR BB| Open rates'!AK26*0.8</f>
        <v>68480</v>
      </c>
      <c r="BK26" s="43">
        <f>'BAR BB| Open rates'!AL26*0.8</f>
        <v>63840</v>
      </c>
      <c r="BL26" s="43">
        <f>'BAR BB| Open rates'!AM26*0.8</f>
        <v>68480</v>
      </c>
      <c r="BM26" s="43">
        <f>'BAR BB| Open rates'!AN26*0.8</f>
        <v>68480</v>
      </c>
      <c r="BN26" s="43">
        <f>'BAR BB| Open rates'!AO26*0.8</f>
        <v>87840</v>
      </c>
      <c r="BO26" s="43">
        <f>'BAR BB| Open rates'!AP26*0.8</f>
        <v>68480</v>
      </c>
      <c r="BP26" s="43">
        <f>'BAR BB| Open rates'!AQ26*0.8</f>
        <v>68480</v>
      </c>
      <c r="BQ26" s="43">
        <f>'BAR BB| Open rates'!AR26*0.8</f>
        <v>49440</v>
      </c>
      <c r="BR26" s="43">
        <f>'BAR BB| Open rates'!AS26*0.8</f>
        <v>45360</v>
      </c>
      <c r="BS26" s="43">
        <f>'BAR BB| Open rates'!AT26*0.8</f>
        <v>49440</v>
      </c>
      <c r="BT26" s="43">
        <f>'BAR BB| Open rates'!AU26*0.8</f>
        <v>45360</v>
      </c>
      <c r="BU26" s="43">
        <f>'BAR BB| Open rates'!AV26*0.8</f>
        <v>49440</v>
      </c>
      <c r="BV26" s="43">
        <f>'BAR BB| Open rates'!AW26*0.8</f>
        <v>45360</v>
      </c>
      <c r="BW26" s="43">
        <f>'BAR BB| Open rates'!AX26*0.8</f>
        <v>49440</v>
      </c>
      <c r="BX26" s="43">
        <f>'BAR BB| Open rates'!AY26*0.8</f>
        <v>45360</v>
      </c>
      <c r="BY26" s="43">
        <f>'BAR BB| Open rates'!AZ26*0.8</f>
        <v>49440</v>
      </c>
      <c r="BZ26" s="43">
        <f>'BAR BB| Open rates'!BA26*0.8</f>
        <v>45360</v>
      </c>
    </row>
    <row r="27" spans="1:78" s="36" customFormat="1" ht="12" customHeight="1" x14ac:dyDescent="0.2">
      <c r="A27" s="146" t="str">
        <f>'BAR BB| Open rates'!A27</f>
        <v xml:space="preserve">Апартаменты с четырьмя  спальнями / 4 Bedroom Apartments </v>
      </c>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row>
    <row r="28" spans="1:78" s="36" customFormat="1" ht="12" customHeight="1" x14ac:dyDescent="0.2">
      <c r="A28" s="52" t="str">
        <f>'BAR BB| Open rates'!A28</f>
        <v>от 1 до 8</v>
      </c>
      <c r="B28" s="43" t="e">
        <f>'BAR BB| Open rates'!#REF!*0.8</f>
        <v>#REF!</v>
      </c>
      <c r="C28" s="43" t="e">
        <f>'BAR BB| Open rates'!#REF!*0.8</f>
        <v>#REF!</v>
      </c>
      <c r="D28" s="43" t="e">
        <f>'BAR BB| Open rates'!#REF!*0.8</f>
        <v>#REF!</v>
      </c>
      <c r="E28" s="43" t="e">
        <f>'BAR BB| Open rates'!#REF!*0.8</f>
        <v>#REF!</v>
      </c>
      <c r="F28" s="43" t="e">
        <f>'BAR BB| Open rates'!#REF!*0.8</f>
        <v>#REF!</v>
      </c>
      <c r="G28" s="43" t="e">
        <f>'BAR BB| Open rates'!#REF!*0.8</f>
        <v>#REF!</v>
      </c>
      <c r="H28" s="43" t="e">
        <f>'BAR BB| Open rates'!#REF!*0.8</f>
        <v>#REF!</v>
      </c>
      <c r="I28" s="43" t="e">
        <f>'BAR BB| Open rates'!#REF!*0.8</f>
        <v>#REF!</v>
      </c>
      <c r="J28" s="43" t="e">
        <f>'BAR BB| Open rates'!#REF!*0.8</f>
        <v>#REF!</v>
      </c>
      <c r="K28" s="43" t="e">
        <f>'BAR BB| Open rates'!#REF!*0.8</f>
        <v>#REF!</v>
      </c>
      <c r="L28" s="43" t="e">
        <f>'BAR BB| Open rates'!#REF!*0.8</f>
        <v>#REF!</v>
      </c>
      <c r="M28" s="43" t="e">
        <f>'BAR BB| Open rates'!#REF!*0.8</f>
        <v>#REF!</v>
      </c>
      <c r="N28" s="43" t="e">
        <f>'BAR BB| Open rates'!#REF!*0.8</f>
        <v>#REF!</v>
      </c>
      <c r="O28" s="43" t="e">
        <f>'BAR BB| Open rates'!#REF!*0.8</f>
        <v>#REF!</v>
      </c>
      <c r="P28" s="43" t="e">
        <f>'BAR BB| Open rates'!#REF!*0.8</f>
        <v>#REF!</v>
      </c>
      <c r="Q28" s="43" t="e">
        <f>'BAR BB| Open rates'!#REF!*0.8</f>
        <v>#REF!</v>
      </c>
      <c r="R28" s="43" t="e">
        <f>'BAR BB| Open rates'!#REF!*0.8</f>
        <v>#REF!</v>
      </c>
      <c r="S28" s="43" t="e">
        <f>'BAR BB| Open rates'!#REF!*0.8</f>
        <v>#REF!</v>
      </c>
      <c r="T28" s="43" t="e">
        <f>'BAR BB| Open rates'!#REF!*0.8</f>
        <v>#REF!</v>
      </c>
      <c r="U28" s="43" t="e">
        <f>'BAR BB| Open rates'!#REF!*0.8</f>
        <v>#REF!</v>
      </c>
      <c r="V28" s="43" t="e">
        <f>'BAR BB| Open rates'!#REF!*0.8</f>
        <v>#REF!</v>
      </c>
      <c r="W28" s="43" t="e">
        <f>'BAR BB| Open rates'!#REF!*0.8</f>
        <v>#REF!</v>
      </c>
      <c r="X28" s="43" t="e">
        <f>'BAR BB| Open rates'!#REF!*0.8</f>
        <v>#REF!</v>
      </c>
      <c r="Y28" s="43" t="e">
        <f>'BAR BB| Open rates'!#REF!*0.8</f>
        <v>#REF!</v>
      </c>
      <c r="Z28" s="43" t="e">
        <f>'BAR BB| Open rates'!#REF!*0.8</f>
        <v>#REF!</v>
      </c>
      <c r="AA28" s="43" t="e">
        <f>'BAR BB| Open rates'!#REF!*0.8</f>
        <v>#REF!</v>
      </c>
      <c r="AB28" s="43" t="e">
        <f>'BAR BB| Open rates'!#REF!*0.8</f>
        <v>#REF!</v>
      </c>
      <c r="AC28" s="43" t="e">
        <f>'BAR BB| Open rates'!#REF!*0.8</f>
        <v>#REF!</v>
      </c>
      <c r="AD28" s="43">
        <f>'BAR BB| Open rates'!E28*0.8</f>
        <v>55600</v>
      </c>
      <c r="AE28" s="43">
        <f>'BAR BB| Open rates'!F28*0.8</f>
        <v>51520</v>
      </c>
      <c r="AF28" s="43">
        <f>'BAR BB| Open rates'!G28*0.8</f>
        <v>55600</v>
      </c>
      <c r="AG28" s="43">
        <f>'BAR BB| Open rates'!H28*0.8</f>
        <v>51520</v>
      </c>
      <c r="AH28" s="43">
        <f>'BAR BB| Open rates'!I28*0.8</f>
        <v>55600</v>
      </c>
      <c r="AI28" s="43">
        <f>'BAR BB| Open rates'!J28*0.8</f>
        <v>48160</v>
      </c>
      <c r="AJ28" s="43">
        <f>'BAR BB| Open rates'!K28*0.8</f>
        <v>48160</v>
      </c>
      <c r="AK28" s="43">
        <f>'BAR BB| Open rates'!L28*0.8</f>
        <v>46320</v>
      </c>
      <c r="AL28" s="43">
        <f>'BAR BB| Open rates'!M28*0.8</f>
        <v>48160</v>
      </c>
      <c r="AM28" s="43">
        <f>'BAR BB| Open rates'!N28*0.8</f>
        <v>48160</v>
      </c>
      <c r="AN28" s="43">
        <f>'BAR BB| Open rates'!O28*0.8</f>
        <v>48160</v>
      </c>
      <c r="AO28" s="43">
        <f>'BAR BB| Open rates'!P28*0.8</f>
        <v>48160</v>
      </c>
      <c r="AP28" s="43">
        <f>'BAR BB| Open rates'!Q28*0.8</f>
        <v>55600</v>
      </c>
      <c r="AQ28" s="43">
        <f>'BAR BB| Open rates'!R28*0.8</f>
        <v>51520</v>
      </c>
      <c r="AR28" s="43">
        <f>'BAR BB| Open rates'!S28*0.8</f>
        <v>48160</v>
      </c>
      <c r="AS28" s="43">
        <f>'BAR BB| Open rates'!T28*0.8</f>
        <v>51520</v>
      </c>
      <c r="AT28" s="43">
        <f>'BAR BB| Open rates'!U28*0.8</f>
        <v>48160</v>
      </c>
      <c r="AU28" s="43">
        <f>'BAR BB| Open rates'!V28*0.8</f>
        <v>58800</v>
      </c>
      <c r="AV28" s="43">
        <f>'BAR BB| Open rates'!W28*0.8</f>
        <v>48160</v>
      </c>
      <c r="AW28" s="43">
        <f>'BAR BB| Open rates'!X28*0.8</f>
        <v>51520</v>
      </c>
      <c r="AX28" s="43">
        <f>'BAR BB| Open rates'!Y28*0.8</f>
        <v>68720</v>
      </c>
      <c r="AY28" s="43">
        <f>'BAR BB| Open rates'!Z28*0.8</f>
        <v>71920</v>
      </c>
      <c r="AZ28" s="43">
        <f>'BAR BB| Open rates'!AA28*0.8</f>
        <v>68720</v>
      </c>
      <c r="BA28" s="43">
        <f>'BAR BB| Open rates'!AB28*0.8</f>
        <v>71920</v>
      </c>
      <c r="BB28" s="43">
        <f>'BAR BB| Open rates'!AC28*0.8</f>
        <v>68720</v>
      </c>
      <c r="BC28" s="43">
        <f>'BAR BB| Open rates'!AD28*0.8</f>
        <v>71920</v>
      </c>
      <c r="BD28" s="43">
        <f>'BAR BB| Open rates'!AE28*0.8</f>
        <v>68720</v>
      </c>
      <c r="BE28" s="43">
        <f>'BAR BB| Open rates'!AF28*0.8</f>
        <v>71920</v>
      </c>
      <c r="BF28" s="43">
        <f>'BAR BB| Open rates'!AG28*0.8</f>
        <v>68720</v>
      </c>
      <c r="BG28" s="43">
        <f>'BAR BB| Open rates'!AH28*0.8</f>
        <v>71920</v>
      </c>
      <c r="BH28" s="43">
        <f>'BAR BB| Open rates'!AI28*0.8</f>
        <v>76560</v>
      </c>
      <c r="BI28" s="43">
        <f>'BAR BB| Open rates'!AJ28*0.8</f>
        <v>71920</v>
      </c>
      <c r="BJ28" s="43">
        <f>'BAR BB| Open rates'!AK28*0.8</f>
        <v>76560</v>
      </c>
      <c r="BK28" s="43">
        <f>'BAR BB| Open rates'!AL28*0.8</f>
        <v>71920</v>
      </c>
      <c r="BL28" s="43">
        <f>'BAR BB| Open rates'!AM28*0.8</f>
        <v>76560</v>
      </c>
      <c r="BM28" s="43">
        <f>'BAR BB| Open rates'!AN28*0.8</f>
        <v>76560</v>
      </c>
      <c r="BN28" s="43">
        <f>'BAR BB| Open rates'!AO28*0.8</f>
        <v>95920</v>
      </c>
      <c r="BO28" s="43">
        <f>'BAR BB| Open rates'!AP28*0.8</f>
        <v>76560</v>
      </c>
      <c r="BP28" s="43">
        <f>'BAR BB| Open rates'!AQ28*0.8</f>
        <v>76560</v>
      </c>
      <c r="BQ28" s="43">
        <f>'BAR BB| Open rates'!AR28*0.8</f>
        <v>55600</v>
      </c>
      <c r="BR28" s="43">
        <f>'BAR BB| Open rates'!AS28*0.8</f>
        <v>51520</v>
      </c>
      <c r="BS28" s="43">
        <f>'BAR BB| Open rates'!AT28*0.8</f>
        <v>55600</v>
      </c>
      <c r="BT28" s="43">
        <f>'BAR BB| Open rates'!AU28*0.8</f>
        <v>51520</v>
      </c>
      <c r="BU28" s="43">
        <f>'BAR BB| Open rates'!AV28*0.8</f>
        <v>55600</v>
      </c>
      <c r="BV28" s="43">
        <f>'BAR BB| Open rates'!AW28*0.8</f>
        <v>51520</v>
      </c>
      <c r="BW28" s="43">
        <f>'BAR BB| Open rates'!AX28*0.8</f>
        <v>55600</v>
      </c>
      <c r="BX28" s="43">
        <f>'BAR BB| Open rates'!AY28*0.8</f>
        <v>51520</v>
      </c>
      <c r="BY28" s="43">
        <f>'BAR BB| Open rates'!AZ28*0.8</f>
        <v>55600</v>
      </c>
      <c r="BZ28" s="43">
        <f>'BAR BB| Open rates'!BA28*0.8</f>
        <v>51520</v>
      </c>
    </row>
    <row r="29" spans="1:78" s="36" customFormat="1" ht="12" customHeight="1" x14ac:dyDescent="0.2">
      <c r="A29" s="43" t="str">
        <f>'BAR BB| Open rates'!A29</f>
        <v>Президентский Люкс/ Presidential Suite</v>
      </c>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row>
    <row r="30" spans="1:78" s="36" customFormat="1" ht="12" customHeight="1" x14ac:dyDescent="0.2">
      <c r="A30" s="52" t="str">
        <f>'BAR BB| Open rates'!A30</f>
        <v>от 1 до 2</v>
      </c>
      <c r="B30" s="43" t="e">
        <f>'BAR BB| Open rates'!#REF!*0.8</f>
        <v>#REF!</v>
      </c>
      <c r="C30" s="43" t="e">
        <f>'BAR BB| Open rates'!#REF!*0.8</f>
        <v>#REF!</v>
      </c>
      <c r="D30" s="43" t="e">
        <f>'BAR BB| Open rates'!#REF!*0.8</f>
        <v>#REF!</v>
      </c>
      <c r="E30" s="43" t="e">
        <f>'BAR BB| Open rates'!#REF!*0.8</f>
        <v>#REF!</v>
      </c>
      <c r="F30" s="43" t="e">
        <f>'BAR BB| Open rates'!#REF!*0.8</f>
        <v>#REF!</v>
      </c>
      <c r="G30" s="43" t="e">
        <f>'BAR BB| Open rates'!#REF!*0.8</f>
        <v>#REF!</v>
      </c>
      <c r="H30" s="43" t="e">
        <f>'BAR BB| Open rates'!#REF!*0.8</f>
        <v>#REF!</v>
      </c>
      <c r="I30" s="43" t="e">
        <f>'BAR BB| Open rates'!#REF!*0.8</f>
        <v>#REF!</v>
      </c>
      <c r="J30" s="43" t="e">
        <f>'BAR BB| Open rates'!#REF!*0.8</f>
        <v>#REF!</v>
      </c>
      <c r="K30" s="43" t="e">
        <f>'BAR BB| Open rates'!#REF!*0.8</f>
        <v>#REF!</v>
      </c>
      <c r="L30" s="43" t="e">
        <f>'BAR BB| Open rates'!#REF!*0.8</f>
        <v>#REF!</v>
      </c>
      <c r="M30" s="43" t="e">
        <f>'BAR BB| Open rates'!#REF!*0.8</f>
        <v>#REF!</v>
      </c>
      <c r="N30" s="43" t="e">
        <f>'BAR BB| Open rates'!#REF!*0.8</f>
        <v>#REF!</v>
      </c>
      <c r="O30" s="43" t="e">
        <f>'BAR BB| Open rates'!#REF!*0.8</f>
        <v>#REF!</v>
      </c>
      <c r="P30" s="43" t="e">
        <f>'BAR BB| Open rates'!#REF!*0.8</f>
        <v>#REF!</v>
      </c>
      <c r="Q30" s="43" t="e">
        <f>'BAR BB| Open rates'!#REF!*0.8</f>
        <v>#REF!</v>
      </c>
      <c r="R30" s="43" t="e">
        <f>'BAR BB| Open rates'!#REF!*0.8</f>
        <v>#REF!</v>
      </c>
      <c r="S30" s="43" t="e">
        <f>'BAR BB| Open rates'!#REF!*0.8</f>
        <v>#REF!</v>
      </c>
      <c r="T30" s="43" t="e">
        <f>'BAR BB| Open rates'!#REF!*0.8</f>
        <v>#REF!</v>
      </c>
      <c r="U30" s="43" t="e">
        <f>'BAR BB| Open rates'!#REF!*0.8</f>
        <v>#REF!</v>
      </c>
      <c r="V30" s="43" t="e">
        <f>'BAR BB| Open rates'!#REF!*0.8</f>
        <v>#REF!</v>
      </c>
      <c r="W30" s="43" t="e">
        <f>'BAR BB| Open rates'!#REF!*0.8</f>
        <v>#REF!</v>
      </c>
      <c r="X30" s="43" t="e">
        <f>'BAR BB| Open rates'!#REF!*0.8</f>
        <v>#REF!</v>
      </c>
      <c r="Y30" s="43" t="e">
        <f>'BAR BB| Open rates'!#REF!*0.8</f>
        <v>#REF!</v>
      </c>
      <c r="Z30" s="43" t="e">
        <f>'BAR BB| Open rates'!#REF!*0.8</f>
        <v>#REF!</v>
      </c>
      <c r="AA30" s="43" t="e">
        <f>'BAR BB| Open rates'!#REF!*0.8</f>
        <v>#REF!</v>
      </c>
      <c r="AB30" s="43" t="e">
        <f>'BAR BB| Open rates'!#REF!*0.8</f>
        <v>#REF!</v>
      </c>
      <c r="AC30" s="43" t="e">
        <f>'BAR BB| Open rates'!#REF!*0.8</f>
        <v>#REF!</v>
      </c>
      <c r="AD30" s="43">
        <f>'BAR BB| Open rates'!E30*0.8</f>
        <v>76000</v>
      </c>
      <c r="AE30" s="43">
        <f>'BAR BB| Open rates'!F30*0.8</f>
        <v>76000</v>
      </c>
      <c r="AF30" s="43">
        <f>'BAR BB| Open rates'!G30*0.8</f>
        <v>76000</v>
      </c>
      <c r="AG30" s="43">
        <f>'BAR BB| Open rates'!H30*0.8</f>
        <v>76000</v>
      </c>
      <c r="AH30" s="43">
        <f>'BAR BB| Open rates'!I30*0.8</f>
        <v>76000</v>
      </c>
      <c r="AI30" s="43">
        <f>'BAR BB| Open rates'!J30*0.8</f>
        <v>76000</v>
      </c>
      <c r="AJ30" s="43">
        <f>'BAR BB| Open rates'!K30*0.8</f>
        <v>76000</v>
      </c>
      <c r="AK30" s="43">
        <f>'BAR BB| Open rates'!L30*0.8</f>
        <v>76000</v>
      </c>
      <c r="AL30" s="43">
        <f>'BAR BB| Open rates'!M30*0.8</f>
        <v>76000</v>
      </c>
      <c r="AM30" s="43">
        <f>'BAR BB| Open rates'!N30*0.8</f>
        <v>76000</v>
      </c>
      <c r="AN30" s="43">
        <f>'BAR BB| Open rates'!O30*0.8</f>
        <v>76000</v>
      </c>
      <c r="AO30" s="43">
        <f>'BAR BB| Open rates'!P30*0.8</f>
        <v>76000</v>
      </c>
      <c r="AP30" s="43">
        <f>'BAR BB| Open rates'!Q30*0.8</f>
        <v>76000</v>
      </c>
      <c r="AQ30" s="43">
        <f>'BAR BB| Open rates'!R30*0.8</f>
        <v>76000</v>
      </c>
      <c r="AR30" s="43">
        <f>'BAR BB| Open rates'!S30*0.8</f>
        <v>76000</v>
      </c>
      <c r="AS30" s="43">
        <f>'BAR BB| Open rates'!T30*0.8</f>
        <v>76000</v>
      </c>
      <c r="AT30" s="43">
        <f>'BAR BB| Open rates'!U30*0.8</f>
        <v>76000</v>
      </c>
      <c r="AU30" s="43">
        <f>'BAR BB| Open rates'!V30*0.8</f>
        <v>76000</v>
      </c>
      <c r="AV30" s="43">
        <f>'BAR BB| Open rates'!W30*0.8</f>
        <v>76000</v>
      </c>
      <c r="AW30" s="43">
        <f>'BAR BB| Open rates'!X30*0.8</f>
        <v>76000</v>
      </c>
      <c r="AX30" s="43">
        <f>'BAR BB| Open rates'!Y30*0.8</f>
        <v>84000</v>
      </c>
      <c r="AY30" s="43">
        <f>'BAR BB| Open rates'!Z30*0.8</f>
        <v>84000</v>
      </c>
      <c r="AZ30" s="43">
        <f>'BAR BB| Open rates'!AA30*0.8</f>
        <v>84000</v>
      </c>
      <c r="BA30" s="43">
        <f>'BAR BB| Open rates'!AB30*0.8</f>
        <v>84000</v>
      </c>
      <c r="BB30" s="43">
        <f>'BAR BB| Open rates'!AC30*0.8</f>
        <v>84000</v>
      </c>
      <c r="BC30" s="43">
        <f>'BAR BB| Open rates'!AD30*0.8</f>
        <v>84000</v>
      </c>
      <c r="BD30" s="43">
        <f>'BAR BB| Open rates'!AE30*0.8</f>
        <v>84000</v>
      </c>
      <c r="BE30" s="43">
        <f>'BAR BB| Open rates'!AF30*0.8</f>
        <v>84000</v>
      </c>
      <c r="BF30" s="43">
        <f>'BAR BB| Open rates'!AG30*0.8</f>
        <v>84000</v>
      </c>
      <c r="BG30" s="43">
        <f>'BAR BB| Open rates'!AH30*0.8</f>
        <v>84000</v>
      </c>
      <c r="BH30" s="43">
        <f>'BAR BB| Open rates'!AI30*0.8</f>
        <v>84000</v>
      </c>
      <c r="BI30" s="43">
        <f>'BAR BB| Open rates'!AJ30*0.8</f>
        <v>84000</v>
      </c>
      <c r="BJ30" s="43">
        <f>'BAR BB| Open rates'!AK30*0.8</f>
        <v>84000</v>
      </c>
      <c r="BK30" s="43">
        <f>'BAR BB| Open rates'!AL30*0.8</f>
        <v>84000</v>
      </c>
      <c r="BL30" s="43">
        <f>'BAR BB| Open rates'!AM30*0.8</f>
        <v>84000</v>
      </c>
      <c r="BM30" s="43">
        <f>'BAR BB| Open rates'!AN30*0.8</f>
        <v>84000</v>
      </c>
      <c r="BN30" s="43">
        <f>'BAR BB| Open rates'!AO30*0.8</f>
        <v>84000</v>
      </c>
      <c r="BO30" s="43">
        <f>'BAR BB| Open rates'!AP30*0.8</f>
        <v>84000</v>
      </c>
      <c r="BP30" s="43">
        <f>'BAR BB| Open rates'!AQ30*0.8</f>
        <v>84000</v>
      </c>
      <c r="BQ30" s="43">
        <f>'BAR BB| Open rates'!AR30*0.8</f>
        <v>76000</v>
      </c>
      <c r="BR30" s="43">
        <f>'BAR BB| Open rates'!AS30*0.8</f>
        <v>76000</v>
      </c>
      <c r="BS30" s="43">
        <f>'BAR BB| Open rates'!AT30*0.8</f>
        <v>76000</v>
      </c>
      <c r="BT30" s="43">
        <f>'BAR BB| Open rates'!AU30*0.8</f>
        <v>76000</v>
      </c>
      <c r="BU30" s="43">
        <f>'BAR BB| Open rates'!AV30*0.8</f>
        <v>76000</v>
      </c>
      <c r="BV30" s="43">
        <f>'BAR BB| Open rates'!AW30*0.8</f>
        <v>76000</v>
      </c>
      <c r="BW30" s="43">
        <f>'BAR BB| Open rates'!AX30*0.8</f>
        <v>76000</v>
      </c>
      <c r="BX30" s="43">
        <f>'BAR BB| Open rates'!AY30*0.8</f>
        <v>76000</v>
      </c>
      <c r="BY30" s="43">
        <f>'BAR BB| Open rates'!AZ30*0.8</f>
        <v>76000</v>
      </c>
      <c r="BZ30" s="43">
        <f>'BAR BB| Open rates'!BA30*0.8</f>
        <v>76000</v>
      </c>
    </row>
    <row r="31" spans="1:78" s="36" customFormat="1" ht="12" customHeight="1" x14ac:dyDescent="0.2">
      <c r="A31" s="146" t="str">
        <f>'BAR BB| Open rates'!A31</f>
        <v>Пентхаус с тремя спальнями / Penthouse 3 bedrooms</v>
      </c>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row>
    <row r="32" spans="1:78" s="36" customFormat="1" ht="12" customHeight="1" x14ac:dyDescent="0.2">
      <c r="A32" s="52" t="str">
        <f>'BAR BB| Open rates'!A32</f>
        <v>от 1 до 6</v>
      </c>
      <c r="B32" s="43" t="e">
        <f>'BAR BB| Open rates'!#REF!*0.8</f>
        <v>#REF!</v>
      </c>
      <c r="C32" s="43" t="e">
        <f>'BAR BB| Open rates'!#REF!*0.8</f>
        <v>#REF!</v>
      </c>
      <c r="D32" s="43" t="e">
        <f>'BAR BB| Open rates'!#REF!*0.8</f>
        <v>#REF!</v>
      </c>
      <c r="E32" s="43" t="e">
        <f>'BAR BB| Open rates'!#REF!*0.8</f>
        <v>#REF!</v>
      </c>
      <c r="F32" s="43" t="e">
        <f>'BAR BB| Open rates'!#REF!*0.8</f>
        <v>#REF!</v>
      </c>
      <c r="G32" s="43" t="e">
        <f>'BAR BB| Open rates'!#REF!*0.8</f>
        <v>#REF!</v>
      </c>
      <c r="H32" s="43" t="e">
        <f>'BAR BB| Open rates'!#REF!*0.8</f>
        <v>#REF!</v>
      </c>
      <c r="I32" s="43" t="e">
        <f>'BAR BB| Open rates'!#REF!*0.8</f>
        <v>#REF!</v>
      </c>
      <c r="J32" s="43" t="e">
        <f>'BAR BB| Open rates'!#REF!*0.8</f>
        <v>#REF!</v>
      </c>
      <c r="K32" s="43" t="e">
        <f>'BAR BB| Open rates'!#REF!*0.8</f>
        <v>#REF!</v>
      </c>
      <c r="L32" s="43" t="e">
        <f>'BAR BB| Open rates'!#REF!*0.8</f>
        <v>#REF!</v>
      </c>
      <c r="M32" s="43" t="e">
        <f>'BAR BB| Open rates'!#REF!*0.8</f>
        <v>#REF!</v>
      </c>
      <c r="N32" s="43" t="e">
        <f>'BAR BB| Open rates'!#REF!*0.8</f>
        <v>#REF!</v>
      </c>
      <c r="O32" s="43" t="e">
        <f>'BAR BB| Open rates'!#REF!*0.8</f>
        <v>#REF!</v>
      </c>
      <c r="P32" s="43" t="e">
        <f>'BAR BB| Open rates'!#REF!*0.8</f>
        <v>#REF!</v>
      </c>
      <c r="Q32" s="43" t="e">
        <f>'BAR BB| Open rates'!#REF!*0.8</f>
        <v>#REF!</v>
      </c>
      <c r="R32" s="43" t="e">
        <f>'BAR BB| Open rates'!#REF!*0.8</f>
        <v>#REF!</v>
      </c>
      <c r="S32" s="43" t="e">
        <f>'BAR BB| Open rates'!#REF!*0.8</f>
        <v>#REF!</v>
      </c>
      <c r="T32" s="43" t="e">
        <f>'BAR BB| Open rates'!#REF!*0.8</f>
        <v>#REF!</v>
      </c>
      <c r="U32" s="43" t="e">
        <f>'BAR BB| Open rates'!#REF!*0.8</f>
        <v>#REF!</v>
      </c>
      <c r="V32" s="43" t="e">
        <f>'BAR BB| Open rates'!#REF!*0.8</f>
        <v>#REF!</v>
      </c>
      <c r="W32" s="43" t="e">
        <f>'BAR BB| Open rates'!#REF!*0.8</f>
        <v>#REF!</v>
      </c>
      <c r="X32" s="43" t="e">
        <f>'BAR BB| Open rates'!#REF!*0.8</f>
        <v>#REF!</v>
      </c>
      <c r="Y32" s="43" t="e">
        <f>'BAR BB| Open rates'!#REF!*0.8</f>
        <v>#REF!</v>
      </c>
      <c r="Z32" s="43" t="e">
        <f>'BAR BB| Open rates'!#REF!*0.8</f>
        <v>#REF!</v>
      </c>
      <c r="AA32" s="43" t="e">
        <f>'BAR BB| Open rates'!#REF!*0.8</f>
        <v>#REF!</v>
      </c>
      <c r="AB32" s="43" t="e">
        <f>'BAR BB| Open rates'!#REF!*0.8</f>
        <v>#REF!</v>
      </c>
      <c r="AC32" s="43" t="e">
        <f>'BAR BB| Open rates'!#REF!*0.8</f>
        <v>#REF!</v>
      </c>
      <c r="AD32" s="43">
        <f>'BAR BB| Open rates'!E32*0.8</f>
        <v>64000</v>
      </c>
      <c r="AE32" s="43">
        <f>'BAR BB| Open rates'!F32*0.8</f>
        <v>64000</v>
      </c>
      <c r="AF32" s="43">
        <f>'BAR BB| Open rates'!G32*0.8</f>
        <v>64000</v>
      </c>
      <c r="AG32" s="43">
        <f>'BAR BB| Open rates'!H32*0.8</f>
        <v>64000</v>
      </c>
      <c r="AH32" s="43">
        <f>'BAR BB| Open rates'!I32*0.8</f>
        <v>64000</v>
      </c>
      <c r="AI32" s="43">
        <f>'BAR BB| Open rates'!J32*0.8</f>
        <v>64000</v>
      </c>
      <c r="AJ32" s="43">
        <f>'BAR BB| Open rates'!K32*0.8</f>
        <v>64000</v>
      </c>
      <c r="AK32" s="43">
        <f>'BAR BB| Open rates'!L32*0.8</f>
        <v>64000</v>
      </c>
      <c r="AL32" s="43">
        <f>'BAR BB| Open rates'!M32*0.8</f>
        <v>64000</v>
      </c>
      <c r="AM32" s="43">
        <f>'BAR BB| Open rates'!N32*0.8</f>
        <v>64000</v>
      </c>
      <c r="AN32" s="43">
        <f>'BAR BB| Open rates'!O32*0.8</f>
        <v>64000</v>
      </c>
      <c r="AO32" s="43">
        <f>'BAR BB| Open rates'!P32*0.8</f>
        <v>64000</v>
      </c>
      <c r="AP32" s="43">
        <f>'BAR BB| Open rates'!Q32*0.8</f>
        <v>64000</v>
      </c>
      <c r="AQ32" s="43">
        <f>'BAR BB| Open rates'!R32*0.8</f>
        <v>64000</v>
      </c>
      <c r="AR32" s="43">
        <f>'BAR BB| Open rates'!S32*0.8</f>
        <v>64000</v>
      </c>
      <c r="AS32" s="43">
        <f>'BAR BB| Open rates'!T32*0.8</f>
        <v>64000</v>
      </c>
      <c r="AT32" s="43">
        <f>'BAR BB| Open rates'!U32*0.8</f>
        <v>64000</v>
      </c>
      <c r="AU32" s="43">
        <f>'BAR BB| Open rates'!V32*0.8</f>
        <v>64000</v>
      </c>
      <c r="AV32" s="43">
        <f>'BAR BB| Open rates'!W32*0.8</f>
        <v>64000</v>
      </c>
      <c r="AW32" s="43">
        <f>'BAR BB| Open rates'!X32*0.8</f>
        <v>64000</v>
      </c>
      <c r="AX32" s="43">
        <f>'BAR BB| Open rates'!Y32*0.8</f>
        <v>76000</v>
      </c>
      <c r="AY32" s="43">
        <f>'BAR BB| Open rates'!Z32*0.8</f>
        <v>76000</v>
      </c>
      <c r="AZ32" s="43">
        <f>'BAR BB| Open rates'!AA32*0.8</f>
        <v>76000</v>
      </c>
      <c r="BA32" s="43">
        <f>'BAR BB| Open rates'!AB32*0.8</f>
        <v>76000</v>
      </c>
      <c r="BB32" s="43">
        <f>'BAR BB| Open rates'!AC32*0.8</f>
        <v>76000</v>
      </c>
      <c r="BC32" s="43">
        <f>'BAR BB| Open rates'!AD32*0.8</f>
        <v>76000</v>
      </c>
      <c r="BD32" s="43">
        <f>'BAR BB| Open rates'!AE32*0.8</f>
        <v>76000</v>
      </c>
      <c r="BE32" s="43">
        <f>'BAR BB| Open rates'!AF32*0.8</f>
        <v>76000</v>
      </c>
      <c r="BF32" s="43">
        <f>'BAR BB| Open rates'!AG32*0.8</f>
        <v>76000</v>
      </c>
      <c r="BG32" s="43">
        <f>'BAR BB| Open rates'!AH32*0.8</f>
        <v>76000</v>
      </c>
      <c r="BH32" s="43">
        <f>'BAR BB| Open rates'!AI32*0.8</f>
        <v>76000</v>
      </c>
      <c r="BI32" s="43">
        <f>'BAR BB| Open rates'!AJ32*0.8</f>
        <v>76000</v>
      </c>
      <c r="BJ32" s="43">
        <f>'BAR BB| Open rates'!AK32*0.8</f>
        <v>76000</v>
      </c>
      <c r="BK32" s="43">
        <f>'BAR BB| Open rates'!AL32*0.8</f>
        <v>76000</v>
      </c>
      <c r="BL32" s="43">
        <f>'BAR BB| Open rates'!AM32*0.8</f>
        <v>76000</v>
      </c>
      <c r="BM32" s="43">
        <f>'BAR BB| Open rates'!AN32*0.8</f>
        <v>76000</v>
      </c>
      <c r="BN32" s="43">
        <f>'BAR BB| Open rates'!AO32*0.8</f>
        <v>76000</v>
      </c>
      <c r="BO32" s="43">
        <f>'BAR BB| Open rates'!AP32*0.8</f>
        <v>76000</v>
      </c>
      <c r="BP32" s="43">
        <f>'BAR BB| Open rates'!AQ32*0.8</f>
        <v>76000</v>
      </c>
      <c r="BQ32" s="43">
        <f>'BAR BB| Open rates'!AR32*0.8</f>
        <v>64000</v>
      </c>
      <c r="BR32" s="43">
        <f>'BAR BB| Open rates'!AS32*0.8</f>
        <v>64000</v>
      </c>
      <c r="BS32" s="43">
        <f>'BAR BB| Open rates'!AT32*0.8</f>
        <v>64000</v>
      </c>
      <c r="BT32" s="43">
        <f>'BAR BB| Open rates'!AU32*0.8</f>
        <v>64000</v>
      </c>
      <c r="BU32" s="43">
        <f>'BAR BB| Open rates'!AV32*0.8</f>
        <v>64000</v>
      </c>
      <c r="BV32" s="43">
        <f>'BAR BB| Open rates'!AW32*0.8</f>
        <v>64000</v>
      </c>
      <c r="BW32" s="43">
        <f>'BAR BB| Open rates'!AX32*0.8</f>
        <v>64000</v>
      </c>
      <c r="BX32" s="43">
        <f>'BAR BB| Open rates'!AY32*0.8</f>
        <v>64000</v>
      </c>
      <c r="BY32" s="43">
        <f>'BAR BB| Open rates'!AZ32*0.8</f>
        <v>64000</v>
      </c>
      <c r="BZ32" s="43">
        <f>'BAR BB| Open rates'!BA32*0.8</f>
        <v>64000</v>
      </c>
    </row>
    <row r="33" spans="1:1" s="36" customFormat="1" ht="12" customHeight="1" x14ac:dyDescent="0.2">
      <c r="A33" s="90"/>
    </row>
    <row r="34" spans="1:1" s="36" customFormat="1" ht="12" customHeight="1" x14ac:dyDescent="0.2">
      <c r="A34" s="288" t="s">
        <v>172</v>
      </c>
    </row>
    <row r="35" spans="1:1" s="36" customFormat="1" ht="12" customHeight="1" x14ac:dyDescent="0.2">
      <c r="A35" s="288"/>
    </row>
    <row r="36" spans="1:1" s="36" customFormat="1" ht="12" customHeight="1" x14ac:dyDescent="0.2"/>
    <row r="37" spans="1:1" s="6" customFormat="1" ht="12.75" customHeight="1" x14ac:dyDescent="0.2">
      <c r="A37" s="175" t="s">
        <v>74</v>
      </c>
    </row>
    <row r="38" spans="1:1" s="6" customFormat="1" ht="21.75" customHeight="1" x14ac:dyDescent="0.2">
      <c r="A38" s="176" t="s">
        <v>75</v>
      </c>
    </row>
    <row r="39" spans="1:1" s="6" customFormat="1" ht="21.75" customHeight="1" x14ac:dyDescent="0.2">
      <c r="A39" s="177" t="s">
        <v>76</v>
      </c>
    </row>
    <row r="40" spans="1:1" s="6" customFormat="1" ht="21.75" customHeight="1" x14ac:dyDescent="0.2">
      <c r="A40" s="177" t="s">
        <v>77</v>
      </c>
    </row>
    <row r="41" spans="1:1" s="6" customFormat="1" ht="21.75" customHeight="1" x14ac:dyDescent="0.2">
      <c r="A41" s="177" t="s">
        <v>78</v>
      </c>
    </row>
    <row r="42" spans="1:1" s="6" customFormat="1" ht="21.75" customHeight="1" x14ac:dyDescent="0.2">
      <c r="A42" s="180" t="s">
        <v>79</v>
      </c>
    </row>
    <row r="43" spans="1:1" s="6" customFormat="1" ht="21.75" customHeight="1" x14ac:dyDescent="0.2">
      <c r="A43" s="180" t="s">
        <v>187</v>
      </c>
    </row>
    <row r="45" spans="1:1" x14ac:dyDescent="0.2">
      <c r="A45" s="96" t="s">
        <v>81</v>
      </c>
    </row>
    <row r="46" spans="1:1" ht="93" customHeight="1" x14ac:dyDescent="0.2">
      <c r="A46" s="286" t="s">
        <v>278</v>
      </c>
    </row>
    <row r="47" spans="1:1" x14ac:dyDescent="0.2">
      <c r="A47" s="287"/>
    </row>
    <row r="48" spans="1:1" x14ac:dyDescent="0.2">
      <c r="A48" s="287"/>
    </row>
    <row r="49" spans="1:1" x14ac:dyDescent="0.2">
      <c r="A49" s="287"/>
    </row>
    <row r="50" spans="1:1" x14ac:dyDescent="0.2">
      <c r="A50" s="287"/>
    </row>
    <row r="51" spans="1:1" ht="36" customHeight="1" x14ac:dyDescent="0.2">
      <c r="A51" s="287"/>
    </row>
    <row r="52" spans="1:1" x14ac:dyDescent="0.2">
      <c r="A52" s="287"/>
    </row>
    <row r="53" spans="1:1" x14ac:dyDescent="0.2">
      <c r="A53" s="287"/>
    </row>
  </sheetData>
  <mergeCells count="2">
    <mergeCell ref="A34:A35"/>
    <mergeCell ref="A46:A53"/>
  </mergeCells>
  <pageMargins left="0.75" right="0.75" top="1" bottom="1" header="0.5" footer="0.5"/>
  <pageSetup paperSize="9" orientation="portrait" horizontalDpi="4294967295" verticalDpi="4294967295" r:id="rId1"/>
  <headerFooter alignWithMargins="0"/>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353"/>
  <sheetViews>
    <sheetView workbookViewId="0">
      <pane xSplit="1" topLeftCell="B1" activePane="topRight" state="frozen"/>
      <selection activeCell="A10" sqref="A10"/>
      <selection pane="topRight" activeCell="B12" sqref="B12"/>
    </sheetView>
  </sheetViews>
  <sheetFormatPr defaultColWidth="10" defaultRowHeight="12.75" x14ac:dyDescent="0.2"/>
  <cols>
    <col min="1" max="1" width="46.5703125" style="32" customWidth="1"/>
    <col min="2" max="16384" width="10" style="31"/>
  </cols>
  <sheetData>
    <row r="1" spans="1:15" x14ac:dyDescent="0.2">
      <c r="A1" s="63" t="s">
        <v>61</v>
      </c>
    </row>
    <row r="2" spans="1:15" ht="21.75" customHeight="1" x14ac:dyDescent="0.2">
      <c r="A2" s="182" t="s">
        <v>321</v>
      </c>
    </row>
    <row r="3" spans="1:15" x14ac:dyDescent="0.2">
      <c r="A3" s="168" t="s">
        <v>173</v>
      </c>
    </row>
    <row r="4" spans="1:15" ht="21.75" customHeight="1" x14ac:dyDescent="0.2">
      <c r="A4" s="214" t="s">
        <v>62</v>
      </c>
      <c r="B4" s="116">
        <f>'BAR BB| Open rates'!B3</f>
        <v>45408</v>
      </c>
      <c r="C4" s="116">
        <f>'BAR BB| Open rates'!C3</f>
        <v>45409</v>
      </c>
      <c r="D4" s="116">
        <f>'BAR BB| Open rates'!D3</f>
        <v>45410</v>
      </c>
      <c r="E4" s="116">
        <f>'BAR BB| Open rates'!E3</f>
        <v>45411</v>
      </c>
      <c r="F4" s="116">
        <f>'BAR BB| Open rates'!F3</f>
        <v>45413</v>
      </c>
      <c r="G4" s="116">
        <f>'BAR BB| Open rates'!G3</f>
        <v>45415</v>
      </c>
      <c r="H4" s="116">
        <f>'BAR BB| Open rates'!H3</f>
        <v>45417</v>
      </c>
      <c r="I4" s="116">
        <f>'BAR BB| Open rates'!I3</f>
        <v>45420</v>
      </c>
      <c r="J4" s="116">
        <f>'BAR BB| Open rates'!J3</f>
        <v>45424</v>
      </c>
      <c r="K4" s="116">
        <f>'BAR BB| Open rates'!K3</f>
        <v>45429</v>
      </c>
      <c r="L4" s="116">
        <f>'BAR BB| Open rates'!L3</f>
        <v>45431</v>
      </c>
      <c r="M4" s="116">
        <f>'BAR BB| Open rates'!M3</f>
        <v>45436</v>
      </c>
      <c r="N4" s="116">
        <f>'BAR BB| Open rates'!N3</f>
        <v>45438</v>
      </c>
      <c r="O4" s="116">
        <f>'BAR BB| Open rates'!O3</f>
        <v>45443</v>
      </c>
    </row>
    <row r="5" spans="1:15" ht="21.75" customHeight="1" x14ac:dyDescent="0.2">
      <c r="A5" s="215"/>
      <c r="B5" s="116">
        <f>'BAR BB| Open rates'!B4</f>
        <v>45408</v>
      </c>
      <c r="C5" s="116">
        <f>'BAR BB| Open rates'!C4</f>
        <v>45409</v>
      </c>
      <c r="D5" s="116">
        <f>'BAR BB| Open rates'!D4</f>
        <v>45410</v>
      </c>
      <c r="E5" s="116">
        <f>'BAR BB| Open rates'!E4</f>
        <v>45412</v>
      </c>
      <c r="F5" s="116">
        <f>'BAR BB| Open rates'!F4</f>
        <v>45414</v>
      </c>
      <c r="G5" s="116">
        <f>'BAR BB| Open rates'!G4</f>
        <v>45416</v>
      </c>
      <c r="H5" s="116">
        <f>'BAR BB| Open rates'!H4</f>
        <v>45419</v>
      </c>
      <c r="I5" s="116">
        <f>'BAR BB| Open rates'!I4</f>
        <v>45423</v>
      </c>
      <c r="J5" s="116">
        <f>'BAR BB| Open rates'!J4</f>
        <v>45428</v>
      </c>
      <c r="K5" s="116">
        <f>'BAR BB| Open rates'!K4</f>
        <v>45430</v>
      </c>
      <c r="L5" s="116">
        <f>'BAR BB| Open rates'!L4</f>
        <v>45435</v>
      </c>
      <c r="M5" s="116">
        <f>'BAR BB| Open rates'!M4</f>
        <v>45437</v>
      </c>
      <c r="N5" s="116">
        <f>'BAR BB| Open rates'!N4</f>
        <v>45442</v>
      </c>
      <c r="O5" s="116">
        <f>'BAR BB| Open rates'!O4</f>
        <v>45443</v>
      </c>
    </row>
    <row r="6" spans="1:15" x14ac:dyDescent="0.2">
      <c r="A6" s="164" t="s">
        <v>63</v>
      </c>
    </row>
    <row r="7" spans="1:15" x14ac:dyDescent="0.2">
      <c r="A7" s="164">
        <v>1</v>
      </c>
      <c r="B7" s="57">
        <f>'BAR BB| Open rates'!B6*0.9*0.9</f>
        <v>24219</v>
      </c>
      <c r="C7" s="57">
        <f>'BAR BB| Open rates'!C6*0.9*0.9</f>
        <v>25839</v>
      </c>
      <c r="D7" s="57">
        <f>'BAR BB| Open rates'!D6*0.9*0.9</f>
        <v>24219</v>
      </c>
      <c r="E7" s="57">
        <f>'BAR BB| Open rates'!E6*0.9*0.9</f>
        <v>20979</v>
      </c>
      <c r="F7" s="57">
        <f>'BAR BB| Open rates'!F6*0.9*0.9</f>
        <v>16848</v>
      </c>
      <c r="G7" s="57">
        <f>'BAR BB| Open rates'!G6*0.9*0.9</f>
        <v>20979</v>
      </c>
      <c r="H7" s="57">
        <f>'BAR BB| Open rates'!H6*0.9*0.9</f>
        <v>16848</v>
      </c>
      <c r="I7" s="57">
        <f>'BAR BB| Open rates'!I6*0.9*0.9</f>
        <v>20979</v>
      </c>
      <c r="J7" s="57">
        <f>'BAR BB| Open rates'!J6*0.9*0.9</f>
        <v>13446</v>
      </c>
      <c r="K7" s="57">
        <f>'BAR BB| Open rates'!K6*0.9*0.9</f>
        <v>13446</v>
      </c>
      <c r="L7" s="57">
        <f>'BAR BB| Open rates'!L6*0.9*0.9</f>
        <v>11583</v>
      </c>
      <c r="M7" s="57">
        <f>'BAR BB| Open rates'!M6*0.9*0.9</f>
        <v>13446</v>
      </c>
      <c r="N7" s="57">
        <f>'BAR BB| Open rates'!N6*0.9*0.9</f>
        <v>13446</v>
      </c>
      <c r="O7" s="57">
        <f>'BAR BB| Open rates'!O6*0.9*0.9</f>
        <v>13446</v>
      </c>
    </row>
    <row r="8" spans="1:15" x14ac:dyDescent="0.2">
      <c r="A8" s="164">
        <v>2</v>
      </c>
      <c r="B8" s="57">
        <f>'BAR BB| Open rates'!B7*0.9*0.9</f>
        <v>25839</v>
      </c>
      <c r="C8" s="57">
        <f>'BAR BB| Open rates'!C7*0.9*0.9</f>
        <v>27459</v>
      </c>
      <c r="D8" s="57">
        <f>'BAR BB| Open rates'!D7*0.9*0.9</f>
        <v>25839</v>
      </c>
      <c r="E8" s="57">
        <f>'BAR BB| Open rates'!E7*0.9*0.9</f>
        <v>22599</v>
      </c>
      <c r="F8" s="57">
        <f>'BAR BB| Open rates'!F7*0.9*0.9</f>
        <v>18468</v>
      </c>
      <c r="G8" s="57">
        <f>'BAR BB| Open rates'!G7*0.9*0.9</f>
        <v>22599</v>
      </c>
      <c r="H8" s="57">
        <f>'BAR BB| Open rates'!H7*0.9*0.9</f>
        <v>18468</v>
      </c>
      <c r="I8" s="57">
        <f>'BAR BB| Open rates'!I7*0.9*0.9</f>
        <v>22599</v>
      </c>
      <c r="J8" s="57">
        <f>'BAR BB| Open rates'!J7*0.9*0.9</f>
        <v>15066</v>
      </c>
      <c r="K8" s="57">
        <f>'BAR BB| Open rates'!K7*0.9*0.9</f>
        <v>15066</v>
      </c>
      <c r="L8" s="57">
        <f>'BAR BB| Open rates'!L7*0.9*0.9</f>
        <v>13203</v>
      </c>
      <c r="M8" s="57">
        <f>'BAR BB| Open rates'!M7*0.9*0.9</f>
        <v>15066</v>
      </c>
      <c r="N8" s="57">
        <f>'BAR BB| Open rates'!N7*0.9*0.9</f>
        <v>15066</v>
      </c>
      <c r="O8" s="57">
        <f>'BAR BB| Open rates'!O7*0.9*0.9</f>
        <v>15066</v>
      </c>
    </row>
    <row r="9" spans="1:15" x14ac:dyDescent="0.2">
      <c r="A9" s="164" t="s">
        <v>175</v>
      </c>
      <c r="B9" s="57"/>
      <c r="C9" s="57"/>
      <c r="D9" s="57"/>
      <c r="E9" s="57"/>
      <c r="F9" s="57"/>
      <c r="G9" s="57"/>
      <c r="H9" s="57"/>
      <c r="I9" s="57"/>
      <c r="J9" s="57"/>
      <c r="K9" s="57"/>
      <c r="L9" s="57"/>
      <c r="M9" s="57"/>
      <c r="N9" s="57"/>
      <c r="O9" s="57"/>
    </row>
    <row r="10" spans="1:15" x14ac:dyDescent="0.2">
      <c r="A10" s="164">
        <v>1</v>
      </c>
      <c r="B10" s="57">
        <f>'BAR BB| Open rates'!B9*0.9*0.9</f>
        <v>26649</v>
      </c>
      <c r="C10" s="57">
        <f>'BAR BB| Open rates'!C9*0.9*0.9</f>
        <v>28269</v>
      </c>
      <c r="D10" s="57">
        <f>'BAR BB| Open rates'!D9*0.9*0.9</f>
        <v>26649</v>
      </c>
      <c r="E10" s="57">
        <f>'BAR BB| Open rates'!E9*0.9*0.9</f>
        <v>23409</v>
      </c>
      <c r="F10" s="57">
        <f>'BAR BB| Open rates'!F9*0.9*0.9</f>
        <v>19278</v>
      </c>
      <c r="G10" s="57">
        <f>'BAR BB| Open rates'!G9*0.9*0.9</f>
        <v>23409</v>
      </c>
      <c r="H10" s="57">
        <f>'BAR BB| Open rates'!H9*0.9*0.9</f>
        <v>19278</v>
      </c>
      <c r="I10" s="57">
        <f>'BAR BB| Open rates'!I9*0.9*0.9</f>
        <v>23409</v>
      </c>
      <c r="J10" s="57">
        <f>'BAR BB| Open rates'!J9*0.9*0.9</f>
        <v>15876</v>
      </c>
      <c r="K10" s="57">
        <f>'BAR BB| Open rates'!K9*0.9*0.9</f>
        <v>15876</v>
      </c>
      <c r="L10" s="57">
        <f>'BAR BB| Open rates'!L9*0.9*0.9</f>
        <v>14013</v>
      </c>
      <c r="M10" s="57">
        <f>'BAR BB| Open rates'!M9*0.9*0.9</f>
        <v>15876</v>
      </c>
      <c r="N10" s="57">
        <f>'BAR BB| Open rates'!N9*0.9*0.9</f>
        <v>15876</v>
      </c>
      <c r="O10" s="57">
        <f>'BAR BB| Open rates'!O9*0.9*0.9</f>
        <v>15876</v>
      </c>
    </row>
    <row r="11" spans="1:15" x14ac:dyDescent="0.2">
      <c r="A11" s="164">
        <v>2</v>
      </c>
      <c r="B11" s="57">
        <f>'BAR BB| Open rates'!B10*0.9*0.9</f>
        <v>28269</v>
      </c>
      <c r="C11" s="57">
        <f>'BAR BB| Open rates'!C10*0.9*0.9</f>
        <v>29889</v>
      </c>
      <c r="D11" s="57">
        <f>'BAR BB| Open rates'!D10*0.9*0.9</f>
        <v>28269</v>
      </c>
      <c r="E11" s="57">
        <f>'BAR BB| Open rates'!E10*0.9*0.9</f>
        <v>25029</v>
      </c>
      <c r="F11" s="57">
        <f>'BAR BB| Open rates'!F10*0.9*0.9</f>
        <v>20898</v>
      </c>
      <c r="G11" s="57">
        <f>'BAR BB| Open rates'!G10*0.9*0.9</f>
        <v>25029</v>
      </c>
      <c r="H11" s="57">
        <f>'BAR BB| Open rates'!H10*0.9*0.9</f>
        <v>20898</v>
      </c>
      <c r="I11" s="57">
        <f>'BAR BB| Open rates'!I10*0.9*0.9</f>
        <v>25029</v>
      </c>
      <c r="J11" s="57">
        <f>'BAR BB| Open rates'!J10*0.9*0.9</f>
        <v>17496</v>
      </c>
      <c r="K11" s="57">
        <f>'BAR BB| Open rates'!K10*0.9*0.9</f>
        <v>17496</v>
      </c>
      <c r="L11" s="57">
        <f>'BAR BB| Open rates'!L10*0.9*0.9</f>
        <v>15633</v>
      </c>
      <c r="M11" s="57">
        <f>'BAR BB| Open rates'!M10*0.9*0.9</f>
        <v>17496</v>
      </c>
      <c r="N11" s="57">
        <f>'BAR BB| Open rates'!N10*0.9*0.9</f>
        <v>17496</v>
      </c>
      <c r="O11" s="57">
        <f>'BAR BB| Open rates'!O10*0.9*0.9</f>
        <v>17496</v>
      </c>
    </row>
    <row r="12" spans="1:15" x14ac:dyDescent="0.2">
      <c r="A12" s="164" t="s">
        <v>176</v>
      </c>
      <c r="B12" s="57"/>
      <c r="C12" s="57"/>
      <c r="D12" s="57"/>
      <c r="E12" s="57"/>
      <c r="F12" s="57"/>
      <c r="G12" s="57"/>
      <c r="H12" s="57"/>
      <c r="I12" s="57"/>
      <c r="J12" s="57"/>
      <c r="K12" s="57"/>
      <c r="L12" s="57"/>
      <c r="M12" s="57"/>
      <c r="N12" s="57"/>
      <c r="O12" s="57"/>
    </row>
    <row r="13" spans="1:15" x14ac:dyDescent="0.2">
      <c r="A13" s="164">
        <v>1</v>
      </c>
      <c r="B13" s="57">
        <f>'BAR BB| Open rates'!B12*0.9*0.9</f>
        <v>29808</v>
      </c>
      <c r="C13" s="57">
        <f>'BAR BB| Open rates'!C12*0.9*0.9</f>
        <v>31428</v>
      </c>
      <c r="D13" s="57">
        <f>'BAR BB| Open rates'!D12*0.9*0.9</f>
        <v>29808</v>
      </c>
      <c r="E13" s="57">
        <f>'BAR BB| Open rates'!E12*0.9*0.9</f>
        <v>26568</v>
      </c>
      <c r="F13" s="57">
        <f>'BAR BB| Open rates'!F12*0.9*0.9</f>
        <v>22437</v>
      </c>
      <c r="G13" s="57">
        <f>'BAR BB| Open rates'!G12*0.9*0.9</f>
        <v>26568</v>
      </c>
      <c r="H13" s="57">
        <f>'BAR BB| Open rates'!H12*0.9*0.9</f>
        <v>22437</v>
      </c>
      <c r="I13" s="57">
        <f>'BAR BB| Open rates'!I12*0.9*0.9</f>
        <v>26568</v>
      </c>
      <c r="J13" s="57">
        <f>'BAR BB| Open rates'!J12*0.9*0.9</f>
        <v>19035</v>
      </c>
      <c r="K13" s="57">
        <f>'BAR BB| Open rates'!K12*0.9*0.9</f>
        <v>19035</v>
      </c>
      <c r="L13" s="57">
        <f>'BAR BB| Open rates'!L12*0.9*0.9</f>
        <v>17172</v>
      </c>
      <c r="M13" s="57">
        <f>'BAR BB| Open rates'!M12*0.9*0.9</f>
        <v>19035</v>
      </c>
      <c r="N13" s="57">
        <f>'BAR BB| Open rates'!N12*0.9*0.9</f>
        <v>19035</v>
      </c>
      <c r="O13" s="57">
        <f>'BAR BB| Open rates'!O12*0.9*0.9</f>
        <v>19035</v>
      </c>
    </row>
    <row r="14" spans="1:15" x14ac:dyDescent="0.2">
      <c r="A14" s="164">
        <v>2</v>
      </c>
      <c r="B14" s="57">
        <f>'BAR BB| Open rates'!B13*0.9*0.9</f>
        <v>31428</v>
      </c>
      <c r="C14" s="57">
        <f>'BAR BB| Open rates'!C13*0.9*0.9</f>
        <v>33048</v>
      </c>
      <c r="D14" s="57">
        <f>'BAR BB| Open rates'!D13*0.9*0.9</f>
        <v>31428</v>
      </c>
      <c r="E14" s="57">
        <f>'BAR BB| Open rates'!E13*0.9*0.9</f>
        <v>28188</v>
      </c>
      <c r="F14" s="57">
        <f>'BAR BB| Open rates'!F13*0.9*0.9</f>
        <v>24057</v>
      </c>
      <c r="G14" s="57">
        <f>'BAR BB| Open rates'!G13*0.9*0.9</f>
        <v>28188</v>
      </c>
      <c r="H14" s="57">
        <f>'BAR BB| Open rates'!H13*0.9*0.9</f>
        <v>24057</v>
      </c>
      <c r="I14" s="57">
        <f>'BAR BB| Open rates'!I13*0.9*0.9</f>
        <v>28188</v>
      </c>
      <c r="J14" s="57">
        <f>'BAR BB| Open rates'!J13*0.9*0.9</f>
        <v>20655</v>
      </c>
      <c r="K14" s="57">
        <f>'BAR BB| Open rates'!K13*0.9*0.9</f>
        <v>20655</v>
      </c>
      <c r="L14" s="57">
        <f>'BAR BB| Open rates'!L13*0.9*0.9</f>
        <v>18792</v>
      </c>
      <c r="M14" s="57">
        <f>'BAR BB| Open rates'!M13*0.9*0.9</f>
        <v>20655</v>
      </c>
      <c r="N14" s="57">
        <f>'BAR BB| Open rates'!N13*0.9*0.9</f>
        <v>20655</v>
      </c>
      <c r="O14" s="57">
        <f>'BAR BB| Open rates'!O13*0.9*0.9</f>
        <v>20655</v>
      </c>
    </row>
    <row r="15" spans="1:15" x14ac:dyDescent="0.2">
      <c r="A15" s="90"/>
    </row>
    <row r="16" spans="1:15" x14ac:dyDescent="0.2">
      <c r="A16" s="288" t="s">
        <v>172</v>
      </c>
    </row>
    <row r="17" spans="1:8" x14ac:dyDescent="0.2">
      <c r="A17" s="288"/>
    </row>
    <row r="18" spans="1:8" x14ac:dyDescent="0.2">
      <c r="A18" s="90"/>
    </row>
    <row r="19" spans="1:8" s="155" customFormat="1" ht="12.75" customHeight="1" x14ac:dyDescent="0.2">
      <c r="A19" s="312" t="s">
        <v>297</v>
      </c>
      <c r="B19" s="304"/>
      <c r="C19" s="304"/>
      <c r="D19" s="304"/>
      <c r="E19" s="304"/>
      <c r="F19" s="304"/>
      <c r="G19" s="304"/>
      <c r="H19" s="304"/>
    </row>
    <row r="20" spans="1:8" s="155" customFormat="1" ht="19.5" customHeight="1" x14ac:dyDescent="0.2">
      <c r="A20" s="312"/>
      <c r="B20" s="304"/>
      <c r="C20" s="304"/>
      <c r="D20" s="304"/>
      <c r="E20" s="304"/>
      <c r="F20" s="304"/>
      <c r="G20" s="304"/>
      <c r="H20" s="304"/>
    </row>
    <row r="21" spans="1:8" s="155" customFormat="1" ht="18" customHeight="1" x14ac:dyDescent="0.2">
      <c r="A21" s="312"/>
      <c r="B21" s="304"/>
      <c r="C21" s="304"/>
      <c r="D21" s="304"/>
      <c r="E21" s="304"/>
      <c r="F21" s="304"/>
      <c r="G21" s="304"/>
      <c r="H21" s="304"/>
    </row>
    <row r="22" spans="1:8" s="155" customFormat="1" ht="12.75" customHeight="1" x14ac:dyDescent="0.2">
      <c r="A22" s="312"/>
      <c r="B22" s="304"/>
      <c r="C22" s="304"/>
      <c r="D22" s="304"/>
      <c r="E22" s="304"/>
      <c r="F22" s="304"/>
      <c r="G22" s="304"/>
      <c r="H22" s="304"/>
    </row>
    <row r="23" spans="1:8" ht="12.75" customHeight="1" x14ac:dyDescent="0.2">
      <c r="A23" s="31"/>
    </row>
    <row r="24" spans="1:8" x14ac:dyDescent="0.2">
      <c r="A24" s="182" t="s">
        <v>83</v>
      </c>
    </row>
    <row r="25" spans="1:8" ht="24" x14ac:dyDescent="0.2">
      <c r="A25" s="158" t="s">
        <v>298</v>
      </c>
    </row>
    <row r="26" spans="1:8" ht="24" x14ac:dyDescent="0.2">
      <c r="A26" s="158" t="s">
        <v>299</v>
      </c>
    </row>
    <row r="27" spans="1:8" x14ac:dyDescent="0.2">
      <c r="A27" s="33"/>
    </row>
    <row r="28" spans="1:8" x14ac:dyDescent="0.2">
      <c r="A28" s="178" t="s">
        <v>74</v>
      </c>
    </row>
    <row r="29" spans="1:8" ht="24" x14ac:dyDescent="0.2">
      <c r="A29" s="184" t="s">
        <v>207</v>
      </c>
    </row>
    <row r="30" spans="1:8" x14ac:dyDescent="0.2">
      <c r="A30" s="183" t="s">
        <v>75</v>
      </c>
    </row>
    <row r="31" spans="1:8" ht="24" x14ac:dyDescent="0.2">
      <c r="A31" s="180" t="s">
        <v>76</v>
      </c>
    </row>
    <row r="32" spans="1:8" ht="24" x14ac:dyDescent="0.2">
      <c r="A32" s="180" t="s">
        <v>89</v>
      </c>
    </row>
    <row r="33" spans="1:1" x14ac:dyDescent="0.2">
      <c r="A33" s="180" t="s">
        <v>78</v>
      </c>
    </row>
    <row r="34" spans="1:1" ht="24" x14ac:dyDescent="0.2">
      <c r="A34" s="180" t="s">
        <v>79</v>
      </c>
    </row>
    <row r="35" spans="1:1" ht="24" x14ac:dyDescent="0.2">
      <c r="A35" s="180" t="s">
        <v>187</v>
      </c>
    </row>
    <row r="36" spans="1:1" x14ac:dyDescent="0.2">
      <c r="A36" s="180" t="s">
        <v>105</v>
      </c>
    </row>
    <row r="37" spans="1:1" ht="24" x14ac:dyDescent="0.2">
      <c r="A37" s="180" t="s">
        <v>208</v>
      </c>
    </row>
    <row r="38" spans="1:1" ht="72" customHeight="1" x14ac:dyDescent="0.2">
      <c r="A38" s="216" t="s">
        <v>101</v>
      </c>
    </row>
    <row r="39" spans="1:1" ht="15.75" customHeight="1" x14ac:dyDescent="0.2">
      <c r="A39" s="242"/>
    </row>
    <row r="40" spans="1:1" ht="15.75" customHeight="1" x14ac:dyDescent="0.2">
      <c r="A40" s="309" t="s">
        <v>324</v>
      </c>
    </row>
    <row r="41" spans="1:1" ht="15" customHeight="1" x14ac:dyDescent="0.2">
      <c r="A41" s="310"/>
    </row>
    <row r="42" spans="1:1" ht="15" customHeight="1" x14ac:dyDescent="0.2">
      <c r="A42" s="311"/>
    </row>
    <row r="43" spans="1:1" x14ac:dyDescent="0.2">
      <c r="A43" s="69"/>
    </row>
    <row r="44" spans="1:1" ht="36" x14ac:dyDescent="0.2">
      <c r="A44" s="219" t="s">
        <v>209</v>
      </c>
    </row>
    <row r="45" spans="1:1" s="155" customFormat="1" ht="27.75" customHeight="1" x14ac:dyDescent="0.2">
      <c r="A45" s="217" t="s">
        <v>300</v>
      </c>
    </row>
    <row r="46" spans="1:1" x14ac:dyDescent="0.2">
      <c r="A46" s="6"/>
    </row>
    <row r="47" spans="1:1" x14ac:dyDescent="0.2">
      <c r="A47" s="175" t="s">
        <v>81</v>
      </c>
    </row>
    <row r="48" spans="1:1" ht="36" x14ac:dyDescent="0.2">
      <c r="A48" s="181" t="s">
        <v>102</v>
      </c>
    </row>
    <row r="49" spans="1:1" ht="36" x14ac:dyDescent="0.2">
      <c r="A49" s="181" t="s">
        <v>104</v>
      </c>
    </row>
    <row r="50" spans="1:1" x14ac:dyDescent="0.2">
      <c r="A50" s="169"/>
    </row>
    <row r="51" spans="1:1" ht="26.25" x14ac:dyDescent="0.2">
      <c r="A51" s="178" t="s">
        <v>322</v>
      </c>
    </row>
    <row r="52" spans="1:1" x14ac:dyDescent="0.2">
      <c r="A52" s="171"/>
    </row>
    <row r="53" spans="1:1" s="155" customFormat="1" ht="24" x14ac:dyDescent="0.2">
      <c r="A53" s="220" t="s">
        <v>301</v>
      </c>
    </row>
    <row r="54" spans="1:1" s="155" customFormat="1" x14ac:dyDescent="0.2">
      <c r="A54" s="218" t="s">
        <v>210</v>
      </c>
    </row>
    <row r="55" spans="1:1" s="155" customFormat="1" ht="12.75" customHeight="1" x14ac:dyDescent="0.2">
      <c r="A55" s="218"/>
    </row>
    <row r="56" spans="1:1" s="155" customFormat="1" ht="24" x14ac:dyDescent="0.2">
      <c r="A56" s="220" t="s">
        <v>302</v>
      </c>
    </row>
    <row r="57" spans="1:1" s="155" customFormat="1" x14ac:dyDescent="0.2">
      <c r="A57" s="221" t="s">
        <v>303</v>
      </c>
    </row>
    <row r="58" spans="1:1" s="155" customFormat="1" ht="13.5" customHeight="1" x14ac:dyDescent="0.2">
      <c r="A58" s="181"/>
    </row>
    <row r="59" spans="1:1" s="155" customFormat="1" ht="24" x14ac:dyDescent="0.2">
      <c r="A59" s="220" t="s">
        <v>304</v>
      </c>
    </row>
    <row r="60" spans="1:1" s="155" customFormat="1" x14ac:dyDescent="0.2">
      <c r="A60" s="221" t="s">
        <v>305</v>
      </c>
    </row>
    <row r="61" spans="1:1" s="155" customFormat="1" ht="12.75" customHeight="1" x14ac:dyDescent="0.2">
      <c r="A61" s="181"/>
    </row>
    <row r="62" spans="1:1" s="155" customFormat="1" x14ac:dyDescent="0.2">
      <c r="A62" s="220" t="s">
        <v>274</v>
      </c>
    </row>
    <row r="63" spans="1:1" s="155" customFormat="1" x14ac:dyDescent="0.2">
      <c r="A63" s="218" t="s">
        <v>214</v>
      </c>
    </row>
    <row r="64" spans="1:1" s="155" customFormat="1" x14ac:dyDescent="0.2">
      <c r="A64" s="231"/>
    </row>
    <row r="65" spans="1:1" s="155" customFormat="1" ht="23.25" customHeight="1" x14ac:dyDescent="0.2">
      <c r="A65" s="220" t="s">
        <v>306</v>
      </c>
    </row>
    <row r="66" spans="1:1" s="155" customFormat="1" x14ac:dyDescent="0.2">
      <c r="A66" s="221" t="s">
        <v>307</v>
      </c>
    </row>
    <row r="67" spans="1:1" s="155" customFormat="1" x14ac:dyDescent="0.2">
      <c r="A67" s="221"/>
    </row>
    <row r="68" spans="1:1" s="155" customFormat="1" x14ac:dyDescent="0.2">
      <c r="A68" s="220" t="s">
        <v>308</v>
      </c>
    </row>
    <row r="69" spans="1:1" s="155" customFormat="1" x14ac:dyDescent="0.2">
      <c r="A69" s="221" t="s">
        <v>309</v>
      </c>
    </row>
    <row r="70" spans="1:1" s="155" customFormat="1" x14ac:dyDescent="0.2">
      <c r="A70" s="218"/>
    </row>
    <row r="71" spans="1:1" ht="24" x14ac:dyDescent="0.2">
      <c r="A71" s="182" t="s">
        <v>323</v>
      </c>
    </row>
    <row r="72" spans="1:1" s="155" customFormat="1" ht="24" x14ac:dyDescent="0.2">
      <c r="A72" s="220" t="s">
        <v>310</v>
      </c>
    </row>
    <row r="73" spans="1:1" s="155" customFormat="1" x14ac:dyDescent="0.2">
      <c r="A73" s="218" t="s">
        <v>211</v>
      </c>
    </row>
    <row r="74" spans="1:1" s="155" customFormat="1" x14ac:dyDescent="0.2">
      <c r="A74" s="181"/>
    </row>
    <row r="75" spans="1:1" s="155" customFormat="1" ht="30" customHeight="1" x14ac:dyDescent="0.2">
      <c r="A75" s="220" t="s">
        <v>311</v>
      </c>
    </row>
    <row r="76" spans="1:1" s="155" customFormat="1" x14ac:dyDescent="0.2">
      <c r="A76" s="218" t="s">
        <v>312</v>
      </c>
    </row>
    <row r="77" spans="1:1" s="155" customFormat="1" x14ac:dyDescent="0.2">
      <c r="A77" s="181"/>
    </row>
    <row r="78" spans="1:1" s="155" customFormat="1" ht="24" x14ac:dyDescent="0.2">
      <c r="A78" s="220" t="s">
        <v>313</v>
      </c>
    </row>
    <row r="79" spans="1:1" s="155" customFormat="1" x14ac:dyDescent="0.2">
      <c r="A79" s="218" t="s">
        <v>314</v>
      </c>
    </row>
    <row r="80" spans="1:1" s="155" customFormat="1" x14ac:dyDescent="0.2">
      <c r="A80" s="181"/>
    </row>
    <row r="81" spans="1:1" s="155" customFormat="1" x14ac:dyDescent="0.2">
      <c r="A81" s="220" t="s">
        <v>275</v>
      </c>
    </row>
    <row r="82" spans="1:1" s="155" customFormat="1" x14ac:dyDescent="0.2">
      <c r="A82" s="218" t="s">
        <v>215</v>
      </c>
    </row>
    <row r="83" spans="1:1" s="155" customFormat="1" x14ac:dyDescent="0.2">
      <c r="A83" s="181"/>
    </row>
    <row r="84" spans="1:1" s="155" customFormat="1" ht="24" x14ac:dyDescent="0.2">
      <c r="A84" s="220" t="s">
        <v>315</v>
      </c>
    </row>
    <row r="85" spans="1:1" s="155" customFormat="1" x14ac:dyDescent="0.2">
      <c r="A85" s="218" t="s">
        <v>316</v>
      </c>
    </row>
    <row r="86" spans="1:1" x14ac:dyDescent="0.2">
      <c r="A86" s="171"/>
    </row>
    <row r="87" spans="1:1" x14ac:dyDescent="0.2">
      <c r="A87" s="220" t="s">
        <v>317</v>
      </c>
    </row>
    <row r="88" spans="1:1" x14ac:dyDescent="0.2">
      <c r="A88" s="218" t="s">
        <v>309</v>
      </c>
    </row>
    <row r="89" spans="1:1" x14ac:dyDescent="0.2">
      <c r="A89" s="138"/>
    </row>
    <row r="90" spans="1:1" x14ac:dyDescent="0.2">
      <c r="A90" s="138"/>
    </row>
    <row r="91" spans="1:1" x14ac:dyDescent="0.2">
      <c r="A91" s="138"/>
    </row>
    <row r="92" spans="1:1" x14ac:dyDescent="0.2">
      <c r="A92" s="138"/>
    </row>
    <row r="93" spans="1:1" x14ac:dyDescent="0.2">
      <c r="A93" s="138"/>
    </row>
    <row r="94" spans="1:1" x14ac:dyDescent="0.2">
      <c r="A94" s="138"/>
    </row>
    <row r="95" spans="1:1" x14ac:dyDescent="0.2">
      <c r="A95" s="138"/>
    </row>
    <row r="96" spans="1:1" x14ac:dyDescent="0.2">
      <c r="A96" s="138"/>
    </row>
    <row r="97" spans="1:1" x14ac:dyDescent="0.2">
      <c r="A97" s="138"/>
    </row>
    <row r="98" spans="1:1" x14ac:dyDescent="0.2">
      <c r="A98" s="138"/>
    </row>
    <row r="99" spans="1:1" x14ac:dyDescent="0.2">
      <c r="A99" s="138"/>
    </row>
    <row r="100" spans="1:1" x14ac:dyDescent="0.2">
      <c r="A100" s="138"/>
    </row>
    <row r="101" spans="1:1" x14ac:dyDescent="0.2">
      <c r="A101" s="138"/>
    </row>
    <row r="102" spans="1:1" x14ac:dyDescent="0.2">
      <c r="A102" s="138"/>
    </row>
    <row r="103" spans="1:1" x14ac:dyDescent="0.2">
      <c r="A103" s="138"/>
    </row>
    <row r="104" spans="1:1" x14ac:dyDescent="0.2">
      <c r="A104" s="138"/>
    </row>
    <row r="105" spans="1:1" x14ac:dyDescent="0.2">
      <c r="A105" s="138"/>
    </row>
    <row r="106" spans="1:1" x14ac:dyDescent="0.2">
      <c r="A106" s="138"/>
    </row>
    <row r="107" spans="1:1" x14ac:dyDescent="0.2">
      <c r="A107" s="138"/>
    </row>
    <row r="108" spans="1:1" x14ac:dyDescent="0.2">
      <c r="A108" s="138"/>
    </row>
    <row r="109" spans="1:1" x14ac:dyDescent="0.2">
      <c r="A109" s="138"/>
    </row>
    <row r="110" spans="1:1" x14ac:dyDescent="0.2">
      <c r="A110" s="138"/>
    </row>
    <row r="111" spans="1:1" x14ac:dyDescent="0.2">
      <c r="A111" s="138"/>
    </row>
    <row r="112" spans="1:1" x14ac:dyDescent="0.2">
      <c r="A112" s="138"/>
    </row>
    <row r="113" spans="1:1" x14ac:dyDescent="0.2">
      <c r="A113" s="138"/>
    </row>
    <row r="114" spans="1:1" x14ac:dyDescent="0.2">
      <c r="A114" s="138"/>
    </row>
    <row r="115" spans="1:1" x14ac:dyDescent="0.2">
      <c r="A115" s="138"/>
    </row>
    <row r="116" spans="1:1" x14ac:dyDescent="0.2">
      <c r="A116" s="138"/>
    </row>
    <row r="117" spans="1:1" x14ac:dyDescent="0.2">
      <c r="A117" s="138"/>
    </row>
    <row r="118" spans="1:1" x14ac:dyDescent="0.2">
      <c r="A118" s="138"/>
    </row>
    <row r="119" spans="1:1" x14ac:dyDescent="0.2">
      <c r="A119" s="138"/>
    </row>
    <row r="120" spans="1:1" x14ac:dyDescent="0.2">
      <c r="A120" s="138"/>
    </row>
    <row r="121" spans="1:1" x14ac:dyDescent="0.2">
      <c r="A121" s="138"/>
    </row>
    <row r="122" spans="1:1" x14ac:dyDescent="0.2">
      <c r="A122" s="138"/>
    </row>
    <row r="123" spans="1:1" x14ac:dyDescent="0.2">
      <c r="A123" s="138"/>
    </row>
    <row r="124" spans="1:1" x14ac:dyDescent="0.2">
      <c r="A124" s="138"/>
    </row>
    <row r="125" spans="1:1" x14ac:dyDescent="0.2">
      <c r="A125" s="138"/>
    </row>
    <row r="126" spans="1:1" x14ac:dyDescent="0.2">
      <c r="A126" s="138"/>
    </row>
    <row r="127" spans="1:1" x14ac:dyDescent="0.2">
      <c r="A127" s="138"/>
    </row>
    <row r="128" spans="1:1" x14ac:dyDescent="0.2">
      <c r="A128" s="138"/>
    </row>
    <row r="129" spans="1:1" x14ac:dyDescent="0.2">
      <c r="A129" s="138"/>
    </row>
    <row r="130" spans="1:1" x14ac:dyDescent="0.2">
      <c r="A130" s="138"/>
    </row>
    <row r="131" spans="1:1" x14ac:dyDescent="0.2">
      <c r="A131" s="138"/>
    </row>
    <row r="132" spans="1:1" x14ac:dyDescent="0.2">
      <c r="A132" s="138"/>
    </row>
    <row r="133" spans="1:1" x14ac:dyDescent="0.2">
      <c r="A133" s="138"/>
    </row>
    <row r="134" spans="1:1" x14ac:dyDescent="0.2">
      <c r="A134" s="138"/>
    </row>
    <row r="135" spans="1:1" x14ac:dyDescent="0.2">
      <c r="A135" s="138"/>
    </row>
    <row r="136" spans="1:1" x14ac:dyDescent="0.2">
      <c r="A136" s="138"/>
    </row>
    <row r="137" spans="1:1" x14ac:dyDescent="0.2">
      <c r="A137" s="138"/>
    </row>
    <row r="138" spans="1:1" x14ac:dyDescent="0.2">
      <c r="A138" s="138"/>
    </row>
    <row r="139" spans="1:1" x14ac:dyDescent="0.2">
      <c r="A139" s="138"/>
    </row>
    <row r="140" spans="1:1" x14ac:dyDescent="0.2">
      <c r="A140" s="138"/>
    </row>
    <row r="141" spans="1:1" x14ac:dyDescent="0.2">
      <c r="A141" s="138"/>
    </row>
    <row r="142" spans="1:1" x14ac:dyDescent="0.2">
      <c r="A142" s="138"/>
    </row>
    <row r="143" spans="1:1" x14ac:dyDescent="0.2">
      <c r="A143" s="138"/>
    </row>
    <row r="144" spans="1:1" x14ac:dyDescent="0.2">
      <c r="A144" s="138"/>
    </row>
    <row r="145" spans="1:1" x14ac:dyDescent="0.2">
      <c r="A145" s="138"/>
    </row>
    <row r="146" spans="1:1" x14ac:dyDescent="0.2">
      <c r="A146" s="138"/>
    </row>
    <row r="147" spans="1:1" x14ac:dyDescent="0.2">
      <c r="A147" s="138"/>
    </row>
    <row r="148" spans="1:1" x14ac:dyDescent="0.2">
      <c r="A148" s="138"/>
    </row>
    <row r="149" spans="1:1" x14ac:dyDescent="0.2">
      <c r="A149" s="138"/>
    </row>
    <row r="150" spans="1:1" x14ac:dyDescent="0.2">
      <c r="A150" s="138"/>
    </row>
    <row r="151" spans="1:1" x14ac:dyDescent="0.2">
      <c r="A151" s="138"/>
    </row>
    <row r="152" spans="1:1" x14ac:dyDescent="0.2">
      <c r="A152" s="138"/>
    </row>
    <row r="153" spans="1:1" x14ac:dyDescent="0.2">
      <c r="A153" s="138"/>
    </row>
    <row r="154" spans="1:1" x14ac:dyDescent="0.2">
      <c r="A154" s="138"/>
    </row>
    <row r="155" spans="1:1" x14ac:dyDescent="0.2">
      <c r="A155" s="138"/>
    </row>
    <row r="156" spans="1:1" x14ac:dyDescent="0.2">
      <c r="A156" s="138"/>
    </row>
    <row r="157" spans="1:1" x14ac:dyDescent="0.2">
      <c r="A157" s="138"/>
    </row>
    <row r="158" spans="1:1" x14ac:dyDescent="0.2">
      <c r="A158" s="138"/>
    </row>
    <row r="159" spans="1:1" x14ac:dyDescent="0.2">
      <c r="A159" s="138"/>
    </row>
    <row r="160" spans="1:1" x14ac:dyDescent="0.2">
      <c r="A160" s="138"/>
    </row>
    <row r="161" spans="1:1" x14ac:dyDescent="0.2">
      <c r="A161" s="138"/>
    </row>
    <row r="162" spans="1:1" x14ac:dyDescent="0.2">
      <c r="A162" s="138"/>
    </row>
    <row r="163" spans="1:1" x14ac:dyDescent="0.2">
      <c r="A163" s="138"/>
    </row>
    <row r="164" spans="1:1" x14ac:dyDescent="0.2">
      <c r="A164" s="138"/>
    </row>
    <row r="165" spans="1:1" x14ac:dyDescent="0.2">
      <c r="A165" s="138"/>
    </row>
    <row r="166" spans="1:1" x14ac:dyDescent="0.2">
      <c r="A166" s="138"/>
    </row>
    <row r="167" spans="1:1" x14ac:dyDescent="0.2">
      <c r="A167" s="138"/>
    </row>
    <row r="168" spans="1:1" x14ac:dyDescent="0.2">
      <c r="A168" s="138"/>
    </row>
    <row r="169" spans="1:1" x14ac:dyDescent="0.2">
      <c r="A169" s="138"/>
    </row>
    <row r="170" spans="1:1" x14ac:dyDescent="0.2">
      <c r="A170" s="138"/>
    </row>
    <row r="171" spans="1:1" x14ac:dyDescent="0.2">
      <c r="A171" s="138"/>
    </row>
    <row r="172" spans="1:1" x14ac:dyDescent="0.2">
      <c r="A172" s="138"/>
    </row>
    <row r="173" spans="1:1" x14ac:dyDescent="0.2">
      <c r="A173" s="138"/>
    </row>
    <row r="174" spans="1:1" x14ac:dyDescent="0.2">
      <c r="A174" s="138"/>
    </row>
    <row r="175" spans="1:1" x14ac:dyDescent="0.2">
      <c r="A175" s="138"/>
    </row>
    <row r="176" spans="1:1" x14ac:dyDescent="0.2">
      <c r="A176" s="138"/>
    </row>
    <row r="177" spans="1:1" x14ac:dyDescent="0.2">
      <c r="A177" s="138"/>
    </row>
    <row r="178" spans="1:1" x14ac:dyDescent="0.2">
      <c r="A178" s="138"/>
    </row>
    <row r="179" spans="1:1" x14ac:dyDescent="0.2">
      <c r="A179" s="138"/>
    </row>
    <row r="180" spans="1:1" x14ac:dyDescent="0.2">
      <c r="A180" s="138"/>
    </row>
    <row r="181" spans="1:1" x14ac:dyDescent="0.2">
      <c r="A181" s="138"/>
    </row>
    <row r="182" spans="1:1" x14ac:dyDescent="0.2">
      <c r="A182" s="138"/>
    </row>
    <row r="183" spans="1:1" x14ac:dyDescent="0.2">
      <c r="A183" s="138"/>
    </row>
    <row r="184" spans="1:1" x14ac:dyDescent="0.2">
      <c r="A184" s="138"/>
    </row>
    <row r="185" spans="1:1" x14ac:dyDescent="0.2">
      <c r="A185" s="138"/>
    </row>
    <row r="186" spans="1:1" x14ac:dyDescent="0.2">
      <c r="A186" s="138"/>
    </row>
    <row r="187" spans="1:1" x14ac:dyDescent="0.2">
      <c r="A187" s="138"/>
    </row>
    <row r="188" spans="1:1" x14ac:dyDescent="0.2">
      <c r="A188" s="138"/>
    </row>
    <row r="189" spans="1:1" x14ac:dyDescent="0.2">
      <c r="A189" s="138"/>
    </row>
    <row r="190" spans="1:1" x14ac:dyDescent="0.2">
      <c r="A190" s="138"/>
    </row>
    <row r="191" spans="1:1" x14ac:dyDescent="0.2">
      <c r="A191" s="138"/>
    </row>
    <row r="192" spans="1:1" x14ac:dyDescent="0.2">
      <c r="A192" s="138"/>
    </row>
    <row r="193" spans="1:1" x14ac:dyDescent="0.2">
      <c r="A193" s="138"/>
    </row>
    <row r="194" spans="1:1" x14ac:dyDescent="0.2">
      <c r="A194" s="138"/>
    </row>
    <row r="195" spans="1:1" x14ac:dyDescent="0.2">
      <c r="A195" s="138"/>
    </row>
    <row r="196" spans="1:1" x14ac:dyDescent="0.2">
      <c r="A196" s="138"/>
    </row>
    <row r="197" spans="1:1" x14ac:dyDescent="0.2">
      <c r="A197" s="138"/>
    </row>
    <row r="198" spans="1:1" x14ac:dyDescent="0.2">
      <c r="A198" s="138"/>
    </row>
    <row r="199" spans="1:1" x14ac:dyDescent="0.2">
      <c r="A199" s="138"/>
    </row>
    <row r="200" spans="1:1" x14ac:dyDescent="0.2">
      <c r="A200" s="138"/>
    </row>
    <row r="201" spans="1:1" x14ac:dyDescent="0.2">
      <c r="A201" s="138"/>
    </row>
    <row r="202" spans="1:1" x14ac:dyDescent="0.2">
      <c r="A202" s="138"/>
    </row>
    <row r="203" spans="1:1" x14ac:dyDescent="0.2">
      <c r="A203" s="138"/>
    </row>
    <row r="204" spans="1:1" x14ac:dyDescent="0.2">
      <c r="A204" s="138"/>
    </row>
    <row r="205" spans="1:1" x14ac:dyDescent="0.2">
      <c r="A205" s="138"/>
    </row>
    <row r="206" spans="1:1" x14ac:dyDescent="0.2">
      <c r="A206" s="138"/>
    </row>
    <row r="207" spans="1:1" x14ac:dyDescent="0.2">
      <c r="A207" s="138"/>
    </row>
    <row r="208" spans="1:1" x14ac:dyDescent="0.2">
      <c r="A208" s="138"/>
    </row>
    <row r="209" spans="1:1" x14ac:dyDescent="0.2">
      <c r="A209" s="138"/>
    </row>
    <row r="210" spans="1:1" x14ac:dyDescent="0.2">
      <c r="A210" s="138"/>
    </row>
    <row r="211" spans="1:1" x14ac:dyDescent="0.2">
      <c r="A211" s="138"/>
    </row>
    <row r="212" spans="1:1" x14ac:dyDescent="0.2">
      <c r="A212" s="138"/>
    </row>
    <row r="213" spans="1:1" x14ac:dyDescent="0.2">
      <c r="A213" s="138"/>
    </row>
    <row r="214" spans="1:1" x14ac:dyDescent="0.2">
      <c r="A214" s="138"/>
    </row>
    <row r="215" spans="1:1" x14ac:dyDescent="0.2">
      <c r="A215" s="138"/>
    </row>
    <row r="216" spans="1:1" x14ac:dyDescent="0.2">
      <c r="A216" s="138"/>
    </row>
    <row r="217" spans="1:1" x14ac:dyDescent="0.2">
      <c r="A217" s="138"/>
    </row>
    <row r="218" spans="1:1" x14ac:dyDescent="0.2">
      <c r="A218" s="138"/>
    </row>
    <row r="219" spans="1:1" x14ac:dyDescent="0.2">
      <c r="A219" s="138"/>
    </row>
    <row r="220" spans="1:1" x14ac:dyDescent="0.2">
      <c r="A220" s="138"/>
    </row>
    <row r="221" spans="1:1" x14ac:dyDescent="0.2">
      <c r="A221" s="138"/>
    </row>
    <row r="222" spans="1:1" x14ac:dyDescent="0.2">
      <c r="A222" s="138"/>
    </row>
    <row r="223" spans="1:1" x14ac:dyDescent="0.2">
      <c r="A223" s="138"/>
    </row>
    <row r="224" spans="1:1" x14ac:dyDescent="0.2">
      <c r="A224" s="138"/>
    </row>
    <row r="225" spans="1:1" x14ac:dyDescent="0.2">
      <c r="A225" s="138"/>
    </row>
    <row r="226" spans="1:1" x14ac:dyDescent="0.2">
      <c r="A226" s="138"/>
    </row>
    <row r="227" spans="1:1" x14ac:dyDescent="0.2">
      <c r="A227" s="138"/>
    </row>
    <row r="228" spans="1:1" x14ac:dyDescent="0.2">
      <c r="A228" s="138"/>
    </row>
    <row r="229" spans="1:1" x14ac:dyDescent="0.2">
      <c r="A229" s="138"/>
    </row>
    <row r="230" spans="1:1" x14ac:dyDescent="0.2">
      <c r="A230" s="138"/>
    </row>
    <row r="231" spans="1:1" x14ac:dyDescent="0.2">
      <c r="A231" s="138"/>
    </row>
    <row r="232" spans="1:1" x14ac:dyDescent="0.2">
      <c r="A232" s="138"/>
    </row>
    <row r="233" spans="1:1" x14ac:dyDescent="0.2">
      <c r="A233" s="138"/>
    </row>
    <row r="234" spans="1:1" x14ac:dyDescent="0.2">
      <c r="A234" s="138"/>
    </row>
    <row r="235" spans="1:1" x14ac:dyDescent="0.2">
      <c r="A235" s="138"/>
    </row>
    <row r="236" spans="1:1" x14ac:dyDescent="0.2">
      <c r="A236" s="138"/>
    </row>
    <row r="237" spans="1:1" x14ac:dyDescent="0.2">
      <c r="A237" s="138"/>
    </row>
    <row r="238" spans="1:1" x14ac:dyDescent="0.2">
      <c r="A238" s="138"/>
    </row>
    <row r="239" spans="1:1" x14ac:dyDescent="0.2">
      <c r="A239" s="138"/>
    </row>
    <row r="240" spans="1:1" x14ac:dyDescent="0.2">
      <c r="A240" s="138"/>
    </row>
    <row r="241" spans="1:1" x14ac:dyDescent="0.2">
      <c r="A241" s="138"/>
    </row>
    <row r="242" spans="1:1" x14ac:dyDescent="0.2">
      <c r="A242" s="138"/>
    </row>
    <row r="243" spans="1:1" x14ac:dyDescent="0.2">
      <c r="A243" s="138"/>
    </row>
    <row r="244" spans="1:1" x14ac:dyDescent="0.2">
      <c r="A244" s="138"/>
    </row>
    <row r="245" spans="1:1" x14ac:dyDescent="0.2">
      <c r="A245" s="138"/>
    </row>
    <row r="246" spans="1:1" x14ac:dyDescent="0.2">
      <c r="A246" s="138"/>
    </row>
    <row r="247" spans="1:1" x14ac:dyDescent="0.2">
      <c r="A247" s="138"/>
    </row>
    <row r="248" spans="1:1" x14ac:dyDescent="0.2">
      <c r="A248" s="138"/>
    </row>
    <row r="249" spans="1:1" x14ac:dyDescent="0.2">
      <c r="A249" s="138"/>
    </row>
    <row r="250" spans="1:1" x14ac:dyDescent="0.2">
      <c r="A250" s="138"/>
    </row>
    <row r="251" spans="1:1" x14ac:dyDescent="0.2">
      <c r="A251" s="138"/>
    </row>
    <row r="252" spans="1:1" x14ac:dyDescent="0.2">
      <c r="A252" s="138"/>
    </row>
    <row r="253" spans="1:1" x14ac:dyDescent="0.2">
      <c r="A253" s="138"/>
    </row>
    <row r="254" spans="1:1" x14ac:dyDescent="0.2">
      <c r="A254" s="138"/>
    </row>
    <row r="255" spans="1:1" x14ac:dyDescent="0.2">
      <c r="A255" s="138"/>
    </row>
    <row r="256" spans="1:1" x14ac:dyDescent="0.2">
      <c r="A256" s="138"/>
    </row>
    <row r="257" spans="1:1" x14ac:dyDescent="0.2">
      <c r="A257" s="138"/>
    </row>
    <row r="258" spans="1:1" x14ac:dyDescent="0.2">
      <c r="A258" s="138"/>
    </row>
    <row r="259" spans="1:1" x14ac:dyDescent="0.2">
      <c r="A259" s="138"/>
    </row>
    <row r="260" spans="1:1" x14ac:dyDescent="0.2">
      <c r="A260" s="138"/>
    </row>
    <row r="261" spans="1:1" x14ac:dyDescent="0.2">
      <c r="A261" s="138"/>
    </row>
    <row r="262" spans="1:1" x14ac:dyDescent="0.2">
      <c r="A262" s="138"/>
    </row>
    <row r="263" spans="1:1" x14ac:dyDescent="0.2">
      <c r="A263" s="138"/>
    </row>
    <row r="264" spans="1:1" x14ac:dyDescent="0.2">
      <c r="A264" s="138"/>
    </row>
    <row r="265" spans="1:1" x14ac:dyDescent="0.2">
      <c r="A265" s="138"/>
    </row>
    <row r="266" spans="1:1" x14ac:dyDescent="0.2">
      <c r="A266" s="138"/>
    </row>
    <row r="267" spans="1:1" x14ac:dyDescent="0.2">
      <c r="A267" s="138"/>
    </row>
    <row r="268" spans="1:1" x14ac:dyDescent="0.2">
      <c r="A268" s="138"/>
    </row>
    <row r="269" spans="1:1" x14ac:dyDescent="0.2">
      <c r="A269" s="138"/>
    </row>
    <row r="270" spans="1:1" x14ac:dyDescent="0.2">
      <c r="A270" s="138"/>
    </row>
    <row r="271" spans="1:1" x14ac:dyDescent="0.2">
      <c r="A271" s="138"/>
    </row>
    <row r="272" spans="1:1" x14ac:dyDescent="0.2">
      <c r="A272" s="138"/>
    </row>
    <row r="273" spans="1:1" x14ac:dyDescent="0.2">
      <c r="A273" s="138"/>
    </row>
    <row r="274" spans="1:1" x14ac:dyDescent="0.2">
      <c r="A274" s="138"/>
    </row>
    <row r="275" spans="1:1" x14ac:dyDescent="0.2">
      <c r="A275" s="138"/>
    </row>
    <row r="276" spans="1:1" x14ac:dyDescent="0.2">
      <c r="A276" s="138"/>
    </row>
    <row r="277" spans="1:1" x14ac:dyDescent="0.2">
      <c r="A277" s="138"/>
    </row>
    <row r="278" spans="1:1" x14ac:dyDescent="0.2">
      <c r="A278" s="138"/>
    </row>
    <row r="279" spans="1:1" x14ac:dyDescent="0.2">
      <c r="A279" s="138"/>
    </row>
    <row r="280" spans="1:1" x14ac:dyDescent="0.2">
      <c r="A280" s="138"/>
    </row>
    <row r="281" spans="1:1" x14ac:dyDescent="0.2">
      <c r="A281" s="138"/>
    </row>
    <row r="282" spans="1:1" x14ac:dyDescent="0.2">
      <c r="A282" s="138"/>
    </row>
    <row r="283" spans="1:1" x14ac:dyDescent="0.2">
      <c r="A283" s="138"/>
    </row>
    <row r="284" spans="1:1" x14ac:dyDescent="0.2">
      <c r="A284" s="138"/>
    </row>
    <row r="285" spans="1:1" x14ac:dyDescent="0.2">
      <c r="A285" s="138"/>
    </row>
    <row r="286" spans="1:1" x14ac:dyDescent="0.2">
      <c r="A286" s="138"/>
    </row>
    <row r="287" spans="1:1" x14ac:dyDescent="0.2">
      <c r="A287" s="138"/>
    </row>
    <row r="288" spans="1:1" x14ac:dyDescent="0.2">
      <c r="A288" s="138"/>
    </row>
    <row r="289" spans="1:1" x14ac:dyDescent="0.2">
      <c r="A289" s="138"/>
    </row>
    <row r="290" spans="1:1" x14ac:dyDescent="0.2">
      <c r="A290" s="138"/>
    </row>
    <row r="291" spans="1:1" x14ac:dyDescent="0.2">
      <c r="A291" s="138"/>
    </row>
    <row r="292" spans="1:1" x14ac:dyDescent="0.2">
      <c r="A292" s="138"/>
    </row>
    <row r="293" spans="1:1" x14ac:dyDescent="0.2">
      <c r="A293" s="138"/>
    </row>
    <row r="294" spans="1:1" x14ac:dyDescent="0.2">
      <c r="A294" s="138"/>
    </row>
    <row r="295" spans="1:1" x14ac:dyDescent="0.2">
      <c r="A295" s="138"/>
    </row>
    <row r="296" spans="1:1" x14ac:dyDescent="0.2">
      <c r="A296" s="138"/>
    </row>
    <row r="297" spans="1:1" x14ac:dyDescent="0.2">
      <c r="A297" s="138"/>
    </row>
    <row r="298" spans="1:1" x14ac:dyDescent="0.2">
      <c r="A298" s="138"/>
    </row>
    <row r="299" spans="1:1" x14ac:dyDescent="0.2">
      <c r="A299" s="138"/>
    </row>
    <row r="300" spans="1:1" x14ac:dyDescent="0.2">
      <c r="A300" s="138"/>
    </row>
    <row r="301" spans="1:1" x14ac:dyDescent="0.2">
      <c r="A301" s="138"/>
    </row>
    <row r="302" spans="1:1" x14ac:dyDescent="0.2">
      <c r="A302" s="138"/>
    </row>
    <row r="303" spans="1:1" x14ac:dyDescent="0.2">
      <c r="A303" s="138"/>
    </row>
    <row r="304" spans="1:1" x14ac:dyDescent="0.2">
      <c r="A304" s="138"/>
    </row>
    <row r="305" spans="1:1" x14ac:dyDescent="0.2">
      <c r="A305" s="138"/>
    </row>
    <row r="306" spans="1:1" x14ac:dyDescent="0.2">
      <c r="A306" s="138"/>
    </row>
    <row r="307" spans="1:1" x14ac:dyDescent="0.2">
      <c r="A307" s="138"/>
    </row>
    <row r="308" spans="1:1" x14ac:dyDescent="0.2">
      <c r="A308" s="138"/>
    </row>
    <row r="309" spans="1:1" x14ac:dyDescent="0.2">
      <c r="A309" s="138"/>
    </row>
    <row r="310" spans="1:1" x14ac:dyDescent="0.2">
      <c r="A310" s="138"/>
    </row>
    <row r="311" spans="1:1" x14ac:dyDescent="0.2">
      <c r="A311" s="138"/>
    </row>
    <row r="312" spans="1:1" x14ac:dyDescent="0.2">
      <c r="A312" s="138"/>
    </row>
    <row r="313" spans="1:1" x14ac:dyDescent="0.2">
      <c r="A313" s="138"/>
    </row>
    <row r="314" spans="1:1" x14ac:dyDescent="0.2">
      <c r="A314" s="138"/>
    </row>
    <row r="315" spans="1:1" x14ac:dyDescent="0.2">
      <c r="A315" s="138"/>
    </row>
    <row r="316" spans="1:1" x14ac:dyDescent="0.2">
      <c r="A316" s="138"/>
    </row>
    <row r="317" spans="1:1" x14ac:dyDescent="0.2">
      <c r="A317" s="138"/>
    </row>
    <row r="318" spans="1:1" x14ac:dyDescent="0.2">
      <c r="A318" s="138"/>
    </row>
    <row r="319" spans="1:1" x14ac:dyDescent="0.2">
      <c r="A319" s="138"/>
    </row>
    <row r="320" spans="1:1" x14ac:dyDescent="0.2">
      <c r="A320" s="138"/>
    </row>
    <row r="321" spans="1:1" x14ac:dyDescent="0.2">
      <c r="A321" s="138"/>
    </row>
    <row r="322" spans="1:1" x14ac:dyDescent="0.2">
      <c r="A322" s="138"/>
    </row>
    <row r="323" spans="1:1" x14ac:dyDescent="0.2">
      <c r="A323" s="138"/>
    </row>
    <row r="324" spans="1:1" x14ac:dyDescent="0.2">
      <c r="A324" s="138"/>
    </row>
    <row r="325" spans="1:1" x14ac:dyDescent="0.2">
      <c r="A325" s="138"/>
    </row>
    <row r="326" spans="1:1" x14ac:dyDescent="0.2">
      <c r="A326" s="138"/>
    </row>
    <row r="327" spans="1:1" x14ac:dyDescent="0.2">
      <c r="A327" s="138"/>
    </row>
    <row r="328" spans="1:1" x14ac:dyDescent="0.2">
      <c r="A328" s="138"/>
    </row>
    <row r="329" spans="1:1" x14ac:dyDescent="0.2">
      <c r="A329" s="138"/>
    </row>
    <row r="330" spans="1:1" x14ac:dyDescent="0.2">
      <c r="A330" s="138"/>
    </row>
    <row r="331" spans="1:1" x14ac:dyDescent="0.2">
      <c r="A331" s="138"/>
    </row>
    <row r="332" spans="1:1" x14ac:dyDescent="0.2">
      <c r="A332" s="138"/>
    </row>
    <row r="333" spans="1:1" x14ac:dyDescent="0.2">
      <c r="A333" s="138"/>
    </row>
    <row r="334" spans="1:1" x14ac:dyDescent="0.2">
      <c r="A334" s="138"/>
    </row>
    <row r="335" spans="1:1" x14ac:dyDescent="0.2">
      <c r="A335" s="138"/>
    </row>
    <row r="336" spans="1:1" x14ac:dyDescent="0.2">
      <c r="A336" s="138"/>
    </row>
    <row r="337" spans="1:1" x14ac:dyDescent="0.2">
      <c r="A337" s="138"/>
    </row>
    <row r="338" spans="1:1" x14ac:dyDescent="0.2">
      <c r="A338" s="138"/>
    </row>
    <row r="339" spans="1:1" x14ac:dyDescent="0.2">
      <c r="A339" s="138"/>
    </row>
    <row r="340" spans="1:1" x14ac:dyDescent="0.2">
      <c r="A340" s="138"/>
    </row>
    <row r="341" spans="1:1" x14ac:dyDescent="0.2">
      <c r="A341" s="138"/>
    </row>
    <row r="342" spans="1:1" x14ac:dyDescent="0.2">
      <c r="A342" s="138"/>
    </row>
    <row r="343" spans="1:1" x14ac:dyDescent="0.2">
      <c r="A343" s="138"/>
    </row>
    <row r="344" spans="1:1" x14ac:dyDescent="0.2">
      <c r="A344" s="138"/>
    </row>
    <row r="345" spans="1:1" x14ac:dyDescent="0.2">
      <c r="A345" s="138"/>
    </row>
    <row r="346" spans="1:1" x14ac:dyDescent="0.2">
      <c r="A346" s="138"/>
    </row>
    <row r="347" spans="1:1" x14ac:dyDescent="0.2">
      <c r="A347" s="138"/>
    </row>
    <row r="348" spans="1:1" x14ac:dyDescent="0.2">
      <c r="A348" s="138"/>
    </row>
    <row r="349" spans="1:1" x14ac:dyDescent="0.2">
      <c r="A349" s="138"/>
    </row>
    <row r="350" spans="1:1" x14ac:dyDescent="0.2">
      <c r="A350" s="138"/>
    </row>
    <row r="351" spans="1:1" x14ac:dyDescent="0.2">
      <c r="A351" s="138"/>
    </row>
    <row r="352" spans="1:1" x14ac:dyDescent="0.2">
      <c r="A352" s="138"/>
    </row>
    <row r="353" spans="1:1" x14ac:dyDescent="0.2">
      <c r="A353" s="138"/>
    </row>
  </sheetData>
  <mergeCells count="3">
    <mergeCell ref="A16:A17"/>
    <mergeCell ref="A40:A42"/>
    <mergeCell ref="A19:H22"/>
  </mergeCells>
  <pageMargins left="0.7" right="0.7" top="0.75" bottom="0.75" header="0.3" footer="0.3"/>
  <pageSetup paperSize="9" orientation="portrait" horizontalDpi="4294967295" verticalDpi="4294967295"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357"/>
  <sheetViews>
    <sheetView topLeftCell="A40" workbookViewId="0">
      <pane xSplit="1" topLeftCell="I1" activePane="topRight" state="frozen"/>
      <selection activeCell="A10" sqref="A10"/>
      <selection pane="topRight" activeCell="J64" sqref="J64"/>
    </sheetView>
  </sheetViews>
  <sheetFormatPr defaultColWidth="10" defaultRowHeight="12.75" x14ac:dyDescent="0.2"/>
  <cols>
    <col min="1" max="1" width="46.5703125" style="32" customWidth="1"/>
    <col min="2" max="16384" width="10" style="31"/>
  </cols>
  <sheetData>
    <row r="1" spans="1:15" x14ac:dyDescent="0.2">
      <c r="A1" s="63" t="s">
        <v>61</v>
      </c>
    </row>
    <row r="2" spans="1:15" ht="24" x14ac:dyDescent="0.2">
      <c r="A2" s="182" t="s">
        <v>321</v>
      </c>
    </row>
    <row r="3" spans="1:15" x14ac:dyDescent="0.2">
      <c r="A3" s="168" t="s">
        <v>320</v>
      </c>
    </row>
    <row r="4" spans="1:15" ht="21.75" customHeight="1" x14ac:dyDescent="0.2">
      <c r="A4" s="214" t="s">
        <v>62</v>
      </c>
      <c r="B4" s="135">
        <f>'BAR BB| Open rates'!B3</f>
        <v>45408</v>
      </c>
      <c r="C4" s="135">
        <f>'BAR BB| Open rates'!C3</f>
        <v>45409</v>
      </c>
      <c r="D4" s="116">
        <f>'BAR BB| Open rates'!D3</f>
        <v>45410</v>
      </c>
      <c r="E4" s="116">
        <f>'BAR BB| Open rates'!E3</f>
        <v>45411</v>
      </c>
      <c r="F4" s="116">
        <f>'BAR BB| Open rates'!F3</f>
        <v>45413</v>
      </c>
      <c r="G4" s="116">
        <f>'BAR BB| Open rates'!G3</f>
        <v>45415</v>
      </c>
      <c r="H4" s="116">
        <f>'BAR BB| Open rates'!H3</f>
        <v>45417</v>
      </c>
      <c r="I4" s="116">
        <f>'BAR BB| Open rates'!I3</f>
        <v>45420</v>
      </c>
      <c r="J4" s="116">
        <f>'BAR BB| Open rates'!J3</f>
        <v>45424</v>
      </c>
      <c r="K4" s="116">
        <f>'BAR BB| Open rates'!K3</f>
        <v>45429</v>
      </c>
      <c r="L4" s="116">
        <f>'BAR BB| Open rates'!L3</f>
        <v>45431</v>
      </c>
      <c r="M4" s="116">
        <f>'BAR BB| Open rates'!M3</f>
        <v>45436</v>
      </c>
      <c r="N4" s="116">
        <f>'BAR BB| Open rates'!N3</f>
        <v>45438</v>
      </c>
      <c r="O4" s="116">
        <f>'BAR BB| Open rates'!O3</f>
        <v>45443</v>
      </c>
    </row>
    <row r="5" spans="1:15" ht="21.75" customHeight="1" x14ac:dyDescent="0.2">
      <c r="A5" s="215"/>
      <c r="B5" s="135">
        <f>'BAR BB| Open rates'!B4</f>
        <v>45408</v>
      </c>
      <c r="C5" s="135">
        <f>'BAR BB| Open rates'!C4</f>
        <v>45409</v>
      </c>
      <c r="D5" s="116">
        <f>'BAR BB| Open rates'!D4</f>
        <v>45410</v>
      </c>
      <c r="E5" s="116">
        <f>'BAR BB| Open rates'!E4</f>
        <v>45412</v>
      </c>
      <c r="F5" s="116">
        <f>'BAR BB| Open rates'!F4</f>
        <v>45414</v>
      </c>
      <c r="G5" s="116">
        <f>'BAR BB| Open rates'!G4</f>
        <v>45416</v>
      </c>
      <c r="H5" s="116">
        <f>'BAR BB| Open rates'!H4</f>
        <v>45419</v>
      </c>
      <c r="I5" s="116">
        <f>'BAR BB| Open rates'!I4</f>
        <v>45423</v>
      </c>
      <c r="J5" s="116">
        <f>'BAR BB| Open rates'!J4</f>
        <v>45428</v>
      </c>
      <c r="K5" s="116">
        <f>'BAR BB| Open rates'!K4</f>
        <v>45430</v>
      </c>
      <c r="L5" s="116">
        <f>'BAR BB| Open rates'!L4</f>
        <v>45435</v>
      </c>
      <c r="M5" s="116">
        <f>'BAR BB| Open rates'!M4</f>
        <v>45437</v>
      </c>
      <c r="N5" s="116">
        <f>'BAR BB| Open rates'!N4</f>
        <v>45442</v>
      </c>
      <c r="O5" s="116">
        <f>'BAR BB| Open rates'!O4</f>
        <v>45443</v>
      </c>
    </row>
    <row r="6" spans="1:15" x14ac:dyDescent="0.2">
      <c r="A6" s="164" t="s">
        <v>63</v>
      </c>
    </row>
    <row r="7" spans="1:15" x14ac:dyDescent="0.2">
      <c r="A7" s="164">
        <v>1</v>
      </c>
      <c r="B7" s="57">
        <f>'BAR BB| Open rates'!B6*0.9</f>
        <v>26910</v>
      </c>
      <c r="C7" s="57">
        <f>'BAR BB| Open rates'!C6*0.9</f>
        <v>28710</v>
      </c>
      <c r="D7" s="57">
        <f>'BAR BB| Open rates'!D6*0.9</f>
        <v>26910</v>
      </c>
      <c r="E7" s="57">
        <f>'BAR BB| Open rates'!E6*0.9</f>
        <v>23310</v>
      </c>
      <c r="F7" s="57">
        <f>'BAR BB| Open rates'!F6*0.9</f>
        <v>18720</v>
      </c>
      <c r="G7" s="57">
        <f>'BAR BB| Open rates'!G6*0.9</f>
        <v>23310</v>
      </c>
      <c r="H7" s="57">
        <f>'BAR BB| Open rates'!H6*0.9</f>
        <v>18720</v>
      </c>
      <c r="I7" s="57">
        <f>'BAR BB| Open rates'!I6*0.9</f>
        <v>23310</v>
      </c>
      <c r="J7" s="57">
        <f>'BAR BB| Open rates'!J6*0.9</f>
        <v>14940</v>
      </c>
      <c r="K7" s="57">
        <f>'BAR BB| Open rates'!K6*0.9</f>
        <v>14940</v>
      </c>
      <c r="L7" s="57">
        <f>'BAR BB| Open rates'!L6*0.9</f>
        <v>12870</v>
      </c>
      <c r="M7" s="57">
        <f>'BAR BB| Open rates'!M6*0.9</f>
        <v>14940</v>
      </c>
      <c r="N7" s="57">
        <f>'BAR BB| Open rates'!N6*0.9</f>
        <v>14940</v>
      </c>
      <c r="O7" s="57">
        <f>'BAR BB| Open rates'!O6*0.9</f>
        <v>14940</v>
      </c>
    </row>
    <row r="8" spans="1:15" x14ac:dyDescent="0.2">
      <c r="A8" s="164">
        <v>2</v>
      </c>
      <c r="B8" s="57">
        <f>'BAR BB| Open rates'!B7*0.9</f>
        <v>28710</v>
      </c>
      <c r="C8" s="57">
        <f>'BAR BB| Open rates'!C7*0.9</f>
        <v>30510</v>
      </c>
      <c r="D8" s="57">
        <f>'BAR BB| Open rates'!D7*0.9</f>
        <v>28710</v>
      </c>
      <c r="E8" s="57">
        <f>'BAR BB| Open rates'!E7*0.9</f>
        <v>25110</v>
      </c>
      <c r="F8" s="57">
        <f>'BAR BB| Open rates'!F7*0.9</f>
        <v>20520</v>
      </c>
      <c r="G8" s="57">
        <f>'BAR BB| Open rates'!G7*0.9</f>
        <v>25110</v>
      </c>
      <c r="H8" s="57">
        <f>'BAR BB| Open rates'!H7*0.9</f>
        <v>20520</v>
      </c>
      <c r="I8" s="57">
        <f>'BAR BB| Open rates'!I7*0.9</f>
        <v>25110</v>
      </c>
      <c r="J8" s="57">
        <f>'BAR BB| Open rates'!J7*0.9</f>
        <v>16740</v>
      </c>
      <c r="K8" s="57">
        <f>'BAR BB| Open rates'!K7*0.9</f>
        <v>16740</v>
      </c>
      <c r="L8" s="57">
        <f>'BAR BB| Open rates'!L7*0.9</f>
        <v>14670</v>
      </c>
      <c r="M8" s="57">
        <f>'BAR BB| Open rates'!M7*0.9</f>
        <v>16740</v>
      </c>
      <c r="N8" s="57">
        <f>'BAR BB| Open rates'!N7*0.9</f>
        <v>16740</v>
      </c>
      <c r="O8" s="57">
        <f>'BAR BB| Open rates'!O7*0.9</f>
        <v>16740</v>
      </c>
    </row>
    <row r="9" spans="1:15" x14ac:dyDescent="0.2">
      <c r="A9" s="164" t="s">
        <v>175</v>
      </c>
      <c r="B9" s="57"/>
      <c r="C9" s="57"/>
      <c r="D9" s="57"/>
      <c r="E9" s="57"/>
      <c r="F9" s="57"/>
      <c r="G9" s="57"/>
      <c r="H9" s="57"/>
      <c r="I9" s="57"/>
      <c r="J9" s="57"/>
      <c r="K9" s="57"/>
      <c r="L9" s="57"/>
      <c r="M9" s="57"/>
      <c r="N9" s="57"/>
      <c r="O9" s="57"/>
    </row>
    <row r="10" spans="1:15" x14ac:dyDescent="0.2">
      <c r="A10" s="164">
        <v>1</v>
      </c>
      <c r="B10" s="57">
        <f>'BAR BB| Open rates'!B9*0.9</f>
        <v>29610</v>
      </c>
      <c r="C10" s="57">
        <f>'BAR BB| Open rates'!C9*0.9</f>
        <v>31410</v>
      </c>
      <c r="D10" s="57">
        <f>'BAR BB| Open rates'!D9*0.9</f>
        <v>29610</v>
      </c>
      <c r="E10" s="57">
        <f>'BAR BB| Open rates'!E9*0.9</f>
        <v>26010</v>
      </c>
      <c r="F10" s="57">
        <f>'BAR BB| Open rates'!F9*0.9</f>
        <v>21420</v>
      </c>
      <c r="G10" s="57">
        <f>'BAR BB| Open rates'!G9*0.9</f>
        <v>26010</v>
      </c>
      <c r="H10" s="57">
        <f>'BAR BB| Open rates'!H9*0.9</f>
        <v>21420</v>
      </c>
      <c r="I10" s="57">
        <f>'BAR BB| Open rates'!I9*0.9</f>
        <v>26010</v>
      </c>
      <c r="J10" s="57">
        <f>'BAR BB| Open rates'!J9*0.9</f>
        <v>17640</v>
      </c>
      <c r="K10" s="57">
        <f>'BAR BB| Open rates'!K9*0.9</f>
        <v>17640</v>
      </c>
      <c r="L10" s="57">
        <f>'BAR BB| Open rates'!L9*0.9</f>
        <v>15570</v>
      </c>
      <c r="M10" s="57">
        <f>'BAR BB| Open rates'!M9*0.9</f>
        <v>17640</v>
      </c>
      <c r="N10" s="57">
        <f>'BAR BB| Open rates'!N9*0.9</f>
        <v>17640</v>
      </c>
      <c r="O10" s="57">
        <f>'BAR BB| Open rates'!O9*0.9</f>
        <v>17640</v>
      </c>
    </row>
    <row r="11" spans="1:15" x14ac:dyDescent="0.2">
      <c r="A11" s="164">
        <v>2</v>
      </c>
      <c r="B11" s="57">
        <f>'BAR BB| Open rates'!B10*0.9</f>
        <v>31410</v>
      </c>
      <c r="C11" s="57">
        <f>'BAR BB| Open rates'!C10*0.9</f>
        <v>33210</v>
      </c>
      <c r="D11" s="57">
        <f>'BAR BB| Open rates'!D10*0.9</f>
        <v>31410</v>
      </c>
      <c r="E11" s="57">
        <f>'BAR BB| Open rates'!E10*0.9</f>
        <v>27810</v>
      </c>
      <c r="F11" s="57">
        <f>'BAR BB| Open rates'!F10*0.9</f>
        <v>23220</v>
      </c>
      <c r="G11" s="57">
        <f>'BAR BB| Open rates'!G10*0.9</f>
        <v>27810</v>
      </c>
      <c r="H11" s="57">
        <f>'BAR BB| Open rates'!H10*0.9</f>
        <v>23220</v>
      </c>
      <c r="I11" s="57">
        <f>'BAR BB| Open rates'!I10*0.9</f>
        <v>27810</v>
      </c>
      <c r="J11" s="57">
        <f>'BAR BB| Open rates'!J10*0.9</f>
        <v>19440</v>
      </c>
      <c r="K11" s="57">
        <f>'BAR BB| Open rates'!K10*0.9</f>
        <v>19440</v>
      </c>
      <c r="L11" s="57">
        <f>'BAR BB| Open rates'!L10*0.9</f>
        <v>17370</v>
      </c>
      <c r="M11" s="57">
        <f>'BAR BB| Open rates'!M10*0.9</f>
        <v>19440</v>
      </c>
      <c r="N11" s="57">
        <f>'BAR BB| Open rates'!N10*0.9</f>
        <v>19440</v>
      </c>
      <c r="O11" s="57">
        <f>'BAR BB| Open rates'!O10*0.9</f>
        <v>19440</v>
      </c>
    </row>
    <row r="12" spans="1:15" x14ac:dyDescent="0.2">
      <c r="A12" s="164" t="s">
        <v>176</v>
      </c>
      <c r="B12" s="57"/>
      <c r="C12" s="57"/>
      <c r="D12" s="57"/>
      <c r="E12" s="57"/>
      <c r="F12" s="57"/>
      <c r="G12" s="57"/>
      <c r="H12" s="57"/>
      <c r="I12" s="57"/>
      <c r="J12" s="57"/>
      <c r="K12" s="57"/>
      <c r="L12" s="57"/>
      <c r="M12" s="57"/>
      <c r="N12" s="57"/>
      <c r="O12" s="57"/>
    </row>
    <row r="13" spans="1:15" x14ac:dyDescent="0.2">
      <c r="A13" s="164">
        <v>1</v>
      </c>
      <c r="B13" s="57">
        <f>'BAR BB| Open rates'!B12*0.9</f>
        <v>33120</v>
      </c>
      <c r="C13" s="57">
        <f>'BAR BB| Open rates'!C12*0.9</f>
        <v>34920</v>
      </c>
      <c r="D13" s="57">
        <f>'BAR BB| Open rates'!D12*0.9</f>
        <v>33120</v>
      </c>
      <c r="E13" s="57">
        <f>'BAR BB| Open rates'!E12*0.9</f>
        <v>29520</v>
      </c>
      <c r="F13" s="57">
        <f>'BAR BB| Open rates'!F12*0.9</f>
        <v>24930</v>
      </c>
      <c r="G13" s="57">
        <f>'BAR BB| Open rates'!G12*0.9</f>
        <v>29520</v>
      </c>
      <c r="H13" s="57">
        <f>'BAR BB| Open rates'!H12*0.9</f>
        <v>24930</v>
      </c>
      <c r="I13" s="57">
        <f>'BAR BB| Open rates'!I12*0.9</f>
        <v>29520</v>
      </c>
      <c r="J13" s="57">
        <f>'BAR BB| Open rates'!J12*0.9</f>
        <v>21150</v>
      </c>
      <c r="K13" s="57">
        <f>'BAR BB| Open rates'!K12*0.9</f>
        <v>21150</v>
      </c>
      <c r="L13" s="57">
        <f>'BAR BB| Open rates'!L12*0.9</f>
        <v>19080</v>
      </c>
      <c r="M13" s="57">
        <f>'BAR BB| Open rates'!M12*0.9</f>
        <v>21150</v>
      </c>
      <c r="N13" s="57">
        <f>'BAR BB| Open rates'!N12*0.9</f>
        <v>21150</v>
      </c>
      <c r="O13" s="57">
        <f>'BAR BB| Open rates'!O12*0.9</f>
        <v>21150</v>
      </c>
    </row>
    <row r="14" spans="1:15" x14ac:dyDescent="0.2">
      <c r="A14" s="164">
        <v>2</v>
      </c>
      <c r="B14" s="57">
        <f>'BAR BB| Open rates'!B13*0.9</f>
        <v>34920</v>
      </c>
      <c r="C14" s="57">
        <f>'BAR BB| Open rates'!C13*0.9</f>
        <v>36720</v>
      </c>
      <c r="D14" s="57">
        <f>'BAR BB| Open rates'!D13*0.9</f>
        <v>34920</v>
      </c>
      <c r="E14" s="57">
        <f>'BAR BB| Open rates'!E13*0.9</f>
        <v>31320</v>
      </c>
      <c r="F14" s="57">
        <f>'BAR BB| Open rates'!F13*0.9</f>
        <v>26730</v>
      </c>
      <c r="G14" s="57">
        <f>'BAR BB| Open rates'!G13*0.9</f>
        <v>31320</v>
      </c>
      <c r="H14" s="57">
        <f>'BAR BB| Open rates'!H13*0.9</f>
        <v>26730</v>
      </c>
      <c r="I14" s="57">
        <f>'BAR BB| Open rates'!I13*0.9</f>
        <v>31320</v>
      </c>
      <c r="J14" s="57">
        <f>'BAR BB| Open rates'!J13*0.9</f>
        <v>22950</v>
      </c>
      <c r="K14" s="57">
        <f>'BAR BB| Open rates'!K13*0.9</f>
        <v>22950</v>
      </c>
      <c r="L14" s="57">
        <f>'BAR BB| Open rates'!L13*0.9</f>
        <v>20880</v>
      </c>
      <c r="M14" s="57">
        <f>'BAR BB| Open rates'!M13*0.9</f>
        <v>22950</v>
      </c>
      <c r="N14" s="57">
        <f>'BAR BB| Open rates'!N13*0.9</f>
        <v>22950</v>
      </c>
      <c r="O14" s="57">
        <f>'BAR BB| Open rates'!O13*0.9</f>
        <v>22950</v>
      </c>
    </row>
    <row r="15" spans="1:15" x14ac:dyDescent="0.2">
      <c r="A15" s="90"/>
    </row>
    <row r="16" spans="1:15" x14ac:dyDescent="0.2">
      <c r="A16" s="288" t="s">
        <v>172</v>
      </c>
    </row>
    <row r="17" spans="1:9" x14ac:dyDescent="0.2">
      <c r="A17" s="288"/>
    </row>
    <row r="18" spans="1:9" x14ac:dyDescent="0.2">
      <c r="A18" s="90"/>
    </row>
    <row r="19" spans="1:9" s="155" customFormat="1" ht="12.75" customHeight="1" x14ac:dyDescent="0.2">
      <c r="A19" s="312" t="s">
        <v>297</v>
      </c>
      <c r="B19" s="304"/>
      <c r="C19" s="304"/>
      <c r="D19" s="304"/>
      <c r="E19" s="304"/>
      <c r="F19" s="304"/>
      <c r="G19" s="304"/>
      <c r="H19" s="304"/>
      <c r="I19" s="304"/>
    </row>
    <row r="20" spans="1:9" s="155" customFormat="1" ht="19.5" customHeight="1" x14ac:dyDescent="0.2">
      <c r="A20" s="312"/>
      <c r="B20" s="304"/>
      <c r="C20" s="304"/>
      <c r="D20" s="304"/>
      <c r="E20" s="304"/>
      <c r="F20" s="304"/>
      <c r="G20" s="304"/>
      <c r="H20" s="304"/>
      <c r="I20" s="304"/>
    </row>
    <row r="21" spans="1:9" s="155" customFormat="1" ht="18" customHeight="1" x14ac:dyDescent="0.2">
      <c r="A21" s="312"/>
      <c r="B21" s="304"/>
      <c r="C21" s="304"/>
      <c r="D21" s="304"/>
      <c r="E21" s="304"/>
      <c r="F21" s="304"/>
      <c r="G21" s="304"/>
      <c r="H21" s="304"/>
      <c r="I21" s="304"/>
    </row>
    <row r="22" spans="1:9" s="155" customFormat="1" ht="12.75" customHeight="1" x14ac:dyDescent="0.2">
      <c r="A22" s="312"/>
      <c r="B22" s="304"/>
      <c r="C22" s="304"/>
      <c r="D22" s="304"/>
      <c r="E22" s="304"/>
      <c r="F22" s="304"/>
      <c r="G22" s="304"/>
      <c r="H22" s="304"/>
      <c r="I22" s="304"/>
    </row>
    <row r="23" spans="1:9" ht="12.75" customHeight="1" x14ac:dyDescent="0.2">
      <c r="A23" s="31"/>
    </row>
    <row r="24" spans="1:9" x14ac:dyDescent="0.2">
      <c r="A24" s="182" t="s">
        <v>83</v>
      </c>
    </row>
    <row r="25" spans="1:9" ht="24" x14ac:dyDescent="0.2">
      <c r="A25" s="158" t="s">
        <v>298</v>
      </c>
    </row>
    <row r="26" spans="1:9" ht="24" x14ac:dyDescent="0.2">
      <c r="A26" s="158" t="s">
        <v>299</v>
      </c>
    </row>
    <row r="27" spans="1:9" x14ac:dyDescent="0.2">
      <c r="A27" s="33"/>
    </row>
    <row r="28" spans="1:9" x14ac:dyDescent="0.2">
      <c r="A28" s="178" t="s">
        <v>74</v>
      </c>
    </row>
    <row r="29" spans="1:9" ht="24" x14ac:dyDescent="0.2">
      <c r="A29" s="184" t="s">
        <v>207</v>
      </c>
    </row>
    <row r="30" spans="1:9" x14ac:dyDescent="0.2">
      <c r="A30" s="183" t="s">
        <v>75</v>
      </c>
    </row>
    <row r="31" spans="1:9" ht="24" x14ac:dyDescent="0.2">
      <c r="A31" s="180" t="s">
        <v>76</v>
      </c>
    </row>
    <row r="32" spans="1:9" ht="24" x14ac:dyDescent="0.2">
      <c r="A32" s="180" t="s">
        <v>89</v>
      </c>
    </row>
    <row r="33" spans="1:1" x14ac:dyDescent="0.2">
      <c r="A33" s="180" t="s">
        <v>78</v>
      </c>
    </row>
    <row r="34" spans="1:1" ht="24" x14ac:dyDescent="0.2">
      <c r="A34" s="180" t="s">
        <v>79</v>
      </c>
    </row>
    <row r="35" spans="1:1" ht="24" x14ac:dyDescent="0.2">
      <c r="A35" s="180" t="s">
        <v>187</v>
      </c>
    </row>
    <row r="36" spans="1:1" x14ac:dyDescent="0.2">
      <c r="A36" s="180" t="s">
        <v>105</v>
      </c>
    </row>
    <row r="37" spans="1:1" ht="24" x14ac:dyDescent="0.2">
      <c r="A37" s="180" t="s">
        <v>208</v>
      </c>
    </row>
    <row r="38" spans="1:1" ht="72" customHeight="1" x14ac:dyDescent="0.2">
      <c r="A38" s="216" t="s">
        <v>101</v>
      </c>
    </row>
    <row r="39" spans="1:1" ht="15.75" customHeight="1" x14ac:dyDescent="0.2">
      <c r="A39" s="242"/>
    </row>
    <row r="40" spans="1:1" ht="15.75" customHeight="1" x14ac:dyDescent="0.2">
      <c r="A40" s="309" t="s">
        <v>324</v>
      </c>
    </row>
    <row r="41" spans="1:1" ht="15" customHeight="1" x14ac:dyDescent="0.2">
      <c r="A41" s="310"/>
    </row>
    <row r="42" spans="1:1" ht="15" customHeight="1" x14ac:dyDescent="0.2">
      <c r="A42" s="311"/>
    </row>
    <row r="43" spans="1:1" x14ac:dyDescent="0.2">
      <c r="A43" s="69"/>
    </row>
    <row r="44" spans="1:1" ht="36" x14ac:dyDescent="0.2">
      <c r="A44" s="219" t="s">
        <v>209</v>
      </c>
    </row>
    <row r="45" spans="1:1" s="155" customFormat="1" ht="27.75" customHeight="1" x14ac:dyDescent="0.2">
      <c r="A45" s="217" t="s">
        <v>300</v>
      </c>
    </row>
    <row r="46" spans="1:1" x14ac:dyDescent="0.2">
      <c r="A46" s="6"/>
    </row>
    <row r="47" spans="1:1" x14ac:dyDescent="0.2">
      <c r="A47" s="175" t="s">
        <v>81</v>
      </c>
    </row>
    <row r="48" spans="1:1" ht="36" x14ac:dyDescent="0.2">
      <c r="A48" s="181" t="s">
        <v>361</v>
      </c>
    </row>
    <row r="49" spans="1:1" x14ac:dyDescent="0.2">
      <c r="A49" s="181"/>
    </row>
    <row r="50" spans="1:1" x14ac:dyDescent="0.2">
      <c r="A50" s="169"/>
    </row>
    <row r="51" spans="1:1" ht="26.25" x14ac:dyDescent="0.2">
      <c r="A51" s="178" t="s">
        <v>322</v>
      </c>
    </row>
    <row r="52" spans="1:1" x14ac:dyDescent="0.2">
      <c r="A52" s="171"/>
    </row>
    <row r="53" spans="1:1" s="155" customFormat="1" ht="24" x14ac:dyDescent="0.2">
      <c r="A53" s="220" t="s">
        <v>301</v>
      </c>
    </row>
    <row r="54" spans="1:1" s="155" customFormat="1" x14ac:dyDescent="0.2">
      <c r="A54" s="218" t="s">
        <v>210</v>
      </c>
    </row>
    <row r="55" spans="1:1" s="155" customFormat="1" ht="12.75" customHeight="1" x14ac:dyDescent="0.2">
      <c r="A55" s="218"/>
    </row>
    <row r="56" spans="1:1" s="155" customFormat="1" ht="24" x14ac:dyDescent="0.2">
      <c r="A56" s="220" t="s">
        <v>302</v>
      </c>
    </row>
    <row r="57" spans="1:1" s="155" customFormat="1" x14ac:dyDescent="0.2">
      <c r="A57" s="221" t="s">
        <v>303</v>
      </c>
    </row>
    <row r="58" spans="1:1" s="155" customFormat="1" ht="13.5" customHeight="1" x14ac:dyDescent="0.2">
      <c r="A58" s="181"/>
    </row>
    <row r="59" spans="1:1" s="155" customFormat="1" ht="24" x14ac:dyDescent="0.2">
      <c r="A59" s="220" t="s">
        <v>304</v>
      </c>
    </row>
    <row r="60" spans="1:1" s="155" customFormat="1" x14ac:dyDescent="0.2">
      <c r="A60" s="221" t="s">
        <v>305</v>
      </c>
    </row>
    <row r="61" spans="1:1" s="155" customFormat="1" ht="12.75" customHeight="1" x14ac:dyDescent="0.2">
      <c r="A61" s="181"/>
    </row>
    <row r="62" spans="1:1" s="155" customFormat="1" x14ac:dyDescent="0.2">
      <c r="A62" s="220" t="s">
        <v>274</v>
      </c>
    </row>
    <row r="63" spans="1:1" s="155" customFormat="1" x14ac:dyDescent="0.2">
      <c r="A63" s="218" t="s">
        <v>214</v>
      </c>
    </row>
    <row r="64" spans="1:1" s="155" customFormat="1" x14ac:dyDescent="0.2">
      <c r="A64" s="231"/>
    </row>
    <row r="65" spans="1:1" s="155" customFormat="1" ht="23.25" customHeight="1" x14ac:dyDescent="0.2">
      <c r="A65" s="220" t="s">
        <v>306</v>
      </c>
    </row>
    <row r="66" spans="1:1" s="155" customFormat="1" x14ac:dyDescent="0.2">
      <c r="A66" s="221" t="s">
        <v>307</v>
      </c>
    </row>
    <row r="67" spans="1:1" s="155" customFormat="1" x14ac:dyDescent="0.2">
      <c r="A67" s="221"/>
    </row>
    <row r="68" spans="1:1" s="155" customFormat="1" x14ac:dyDescent="0.2">
      <c r="A68" s="220" t="s">
        <v>308</v>
      </c>
    </row>
    <row r="69" spans="1:1" s="155" customFormat="1" x14ac:dyDescent="0.2">
      <c r="A69" s="221" t="s">
        <v>309</v>
      </c>
    </row>
    <row r="70" spans="1:1" s="155" customFormat="1" x14ac:dyDescent="0.2">
      <c r="A70" s="218"/>
    </row>
    <row r="71" spans="1:1" ht="24" x14ac:dyDescent="0.2">
      <c r="A71" s="182" t="s">
        <v>323</v>
      </c>
    </row>
    <row r="72" spans="1:1" s="155" customFormat="1" ht="24" x14ac:dyDescent="0.2">
      <c r="A72" s="220" t="s">
        <v>310</v>
      </c>
    </row>
    <row r="73" spans="1:1" s="155" customFormat="1" x14ac:dyDescent="0.2">
      <c r="A73" s="218" t="s">
        <v>211</v>
      </c>
    </row>
    <row r="74" spans="1:1" s="155" customFormat="1" x14ac:dyDescent="0.2">
      <c r="A74" s="181"/>
    </row>
    <row r="75" spans="1:1" s="155" customFormat="1" ht="30" customHeight="1" x14ac:dyDescent="0.2">
      <c r="A75" s="220" t="s">
        <v>311</v>
      </c>
    </row>
    <row r="76" spans="1:1" s="155" customFormat="1" x14ac:dyDescent="0.2">
      <c r="A76" s="218" t="s">
        <v>312</v>
      </c>
    </row>
    <row r="77" spans="1:1" s="155" customFormat="1" x14ac:dyDescent="0.2">
      <c r="A77" s="181"/>
    </row>
    <row r="78" spans="1:1" s="155" customFormat="1" ht="24" x14ac:dyDescent="0.2">
      <c r="A78" s="220" t="s">
        <v>313</v>
      </c>
    </row>
    <row r="79" spans="1:1" s="155" customFormat="1" x14ac:dyDescent="0.2">
      <c r="A79" s="218" t="s">
        <v>314</v>
      </c>
    </row>
    <row r="80" spans="1:1" s="155" customFormat="1" x14ac:dyDescent="0.2">
      <c r="A80" s="181"/>
    </row>
    <row r="81" spans="1:1" s="155" customFormat="1" x14ac:dyDescent="0.2">
      <c r="A81" s="220" t="s">
        <v>275</v>
      </c>
    </row>
    <row r="82" spans="1:1" s="155" customFormat="1" x14ac:dyDescent="0.2">
      <c r="A82" s="218" t="s">
        <v>215</v>
      </c>
    </row>
    <row r="83" spans="1:1" s="155" customFormat="1" x14ac:dyDescent="0.2">
      <c r="A83" s="181"/>
    </row>
    <row r="84" spans="1:1" s="155" customFormat="1" ht="24" x14ac:dyDescent="0.2">
      <c r="A84" s="220" t="s">
        <v>315</v>
      </c>
    </row>
    <row r="85" spans="1:1" s="155" customFormat="1" x14ac:dyDescent="0.2">
      <c r="A85" s="218" t="s">
        <v>316</v>
      </c>
    </row>
    <row r="86" spans="1:1" x14ac:dyDescent="0.2">
      <c r="A86" s="171"/>
    </row>
    <row r="87" spans="1:1" x14ac:dyDescent="0.2">
      <c r="A87" s="220" t="s">
        <v>317</v>
      </c>
    </row>
    <row r="88" spans="1:1" x14ac:dyDescent="0.2">
      <c r="A88" s="218" t="s">
        <v>309</v>
      </c>
    </row>
    <row r="89" spans="1:1" x14ac:dyDescent="0.2">
      <c r="A89" s="138"/>
    </row>
    <row r="90" spans="1:1" x14ac:dyDescent="0.2">
      <c r="A90" s="171"/>
    </row>
    <row r="91" spans="1:1" x14ac:dyDescent="0.2">
      <c r="A91" s="171"/>
    </row>
    <row r="92" spans="1:1" x14ac:dyDescent="0.2">
      <c r="A92" s="138"/>
    </row>
    <row r="93" spans="1:1" x14ac:dyDescent="0.2">
      <c r="A93" s="138"/>
    </row>
    <row r="94" spans="1:1" x14ac:dyDescent="0.2">
      <c r="A94" s="138"/>
    </row>
    <row r="95" spans="1:1" x14ac:dyDescent="0.2">
      <c r="A95" s="138"/>
    </row>
    <row r="96" spans="1:1" x14ac:dyDescent="0.2">
      <c r="A96" s="138"/>
    </row>
    <row r="97" spans="1:1" x14ac:dyDescent="0.2">
      <c r="A97" s="138"/>
    </row>
    <row r="98" spans="1:1" x14ac:dyDescent="0.2">
      <c r="A98" s="138"/>
    </row>
    <row r="99" spans="1:1" x14ac:dyDescent="0.2">
      <c r="A99" s="138"/>
    </row>
    <row r="100" spans="1:1" x14ac:dyDescent="0.2">
      <c r="A100" s="138"/>
    </row>
    <row r="101" spans="1:1" x14ac:dyDescent="0.2">
      <c r="A101" s="138"/>
    </row>
    <row r="102" spans="1:1" x14ac:dyDescent="0.2">
      <c r="A102" s="138"/>
    </row>
    <row r="103" spans="1:1" x14ac:dyDescent="0.2">
      <c r="A103" s="138"/>
    </row>
    <row r="104" spans="1:1" x14ac:dyDescent="0.2">
      <c r="A104" s="138"/>
    </row>
    <row r="105" spans="1:1" x14ac:dyDescent="0.2">
      <c r="A105" s="138"/>
    </row>
    <row r="106" spans="1:1" x14ac:dyDescent="0.2">
      <c r="A106" s="138"/>
    </row>
    <row r="107" spans="1:1" x14ac:dyDescent="0.2">
      <c r="A107" s="138"/>
    </row>
    <row r="108" spans="1:1" x14ac:dyDescent="0.2">
      <c r="A108" s="138"/>
    </row>
    <row r="109" spans="1:1" x14ac:dyDescent="0.2">
      <c r="A109" s="138"/>
    </row>
    <row r="110" spans="1:1" x14ac:dyDescent="0.2">
      <c r="A110" s="138"/>
    </row>
    <row r="111" spans="1:1" x14ac:dyDescent="0.2">
      <c r="A111" s="138"/>
    </row>
    <row r="112" spans="1:1" x14ac:dyDescent="0.2">
      <c r="A112" s="138"/>
    </row>
    <row r="113" spans="1:1" x14ac:dyDescent="0.2">
      <c r="A113" s="138"/>
    </row>
    <row r="114" spans="1:1" x14ac:dyDescent="0.2">
      <c r="A114" s="138"/>
    </row>
    <row r="115" spans="1:1" x14ac:dyDescent="0.2">
      <c r="A115" s="138"/>
    </row>
    <row r="116" spans="1:1" x14ac:dyDescent="0.2">
      <c r="A116" s="138"/>
    </row>
    <row r="117" spans="1:1" x14ac:dyDescent="0.2">
      <c r="A117" s="138"/>
    </row>
    <row r="118" spans="1:1" x14ac:dyDescent="0.2">
      <c r="A118" s="138"/>
    </row>
    <row r="119" spans="1:1" x14ac:dyDescent="0.2">
      <c r="A119" s="138"/>
    </row>
    <row r="120" spans="1:1" x14ac:dyDescent="0.2">
      <c r="A120" s="138"/>
    </row>
    <row r="121" spans="1:1" x14ac:dyDescent="0.2">
      <c r="A121" s="138"/>
    </row>
    <row r="122" spans="1:1" x14ac:dyDescent="0.2">
      <c r="A122" s="138"/>
    </row>
    <row r="123" spans="1:1" x14ac:dyDescent="0.2">
      <c r="A123" s="138"/>
    </row>
    <row r="124" spans="1:1" x14ac:dyDescent="0.2">
      <c r="A124" s="138"/>
    </row>
    <row r="125" spans="1:1" x14ac:dyDescent="0.2">
      <c r="A125" s="138"/>
    </row>
    <row r="126" spans="1:1" x14ac:dyDescent="0.2">
      <c r="A126" s="138"/>
    </row>
    <row r="127" spans="1:1" x14ac:dyDescent="0.2">
      <c r="A127" s="138"/>
    </row>
    <row r="128" spans="1:1" x14ac:dyDescent="0.2">
      <c r="A128" s="138"/>
    </row>
    <row r="129" spans="1:1" x14ac:dyDescent="0.2">
      <c r="A129" s="138"/>
    </row>
    <row r="130" spans="1:1" x14ac:dyDescent="0.2">
      <c r="A130" s="138"/>
    </row>
    <row r="131" spans="1:1" x14ac:dyDescent="0.2">
      <c r="A131" s="138"/>
    </row>
    <row r="132" spans="1:1" x14ac:dyDescent="0.2">
      <c r="A132" s="138"/>
    </row>
    <row r="133" spans="1:1" x14ac:dyDescent="0.2">
      <c r="A133" s="138"/>
    </row>
    <row r="134" spans="1:1" x14ac:dyDescent="0.2">
      <c r="A134" s="138"/>
    </row>
    <row r="135" spans="1:1" x14ac:dyDescent="0.2">
      <c r="A135" s="138"/>
    </row>
    <row r="136" spans="1:1" x14ac:dyDescent="0.2">
      <c r="A136" s="138"/>
    </row>
    <row r="137" spans="1:1" x14ac:dyDescent="0.2">
      <c r="A137" s="138"/>
    </row>
    <row r="138" spans="1:1" x14ac:dyDescent="0.2">
      <c r="A138" s="138"/>
    </row>
    <row r="139" spans="1:1" x14ac:dyDescent="0.2">
      <c r="A139" s="138"/>
    </row>
    <row r="140" spans="1:1" x14ac:dyDescent="0.2">
      <c r="A140" s="138"/>
    </row>
    <row r="141" spans="1:1" x14ac:dyDescent="0.2">
      <c r="A141" s="138"/>
    </row>
    <row r="142" spans="1:1" x14ac:dyDescent="0.2">
      <c r="A142" s="138"/>
    </row>
    <row r="143" spans="1:1" x14ac:dyDescent="0.2">
      <c r="A143" s="138"/>
    </row>
    <row r="144" spans="1:1" x14ac:dyDescent="0.2">
      <c r="A144" s="138"/>
    </row>
    <row r="145" spans="1:1" x14ac:dyDescent="0.2">
      <c r="A145" s="138"/>
    </row>
    <row r="146" spans="1:1" x14ac:dyDescent="0.2">
      <c r="A146" s="138"/>
    </row>
    <row r="147" spans="1:1" x14ac:dyDescent="0.2">
      <c r="A147" s="138"/>
    </row>
    <row r="148" spans="1:1" x14ac:dyDescent="0.2">
      <c r="A148" s="138"/>
    </row>
    <row r="149" spans="1:1" x14ac:dyDescent="0.2">
      <c r="A149" s="138"/>
    </row>
    <row r="150" spans="1:1" x14ac:dyDescent="0.2">
      <c r="A150" s="138"/>
    </row>
    <row r="151" spans="1:1" x14ac:dyDescent="0.2">
      <c r="A151" s="138"/>
    </row>
    <row r="152" spans="1:1" x14ac:dyDescent="0.2">
      <c r="A152" s="138"/>
    </row>
    <row r="153" spans="1:1" x14ac:dyDescent="0.2">
      <c r="A153" s="138"/>
    </row>
    <row r="154" spans="1:1" x14ac:dyDescent="0.2">
      <c r="A154" s="138"/>
    </row>
    <row r="155" spans="1:1" x14ac:dyDescent="0.2">
      <c r="A155" s="138"/>
    </row>
    <row r="156" spans="1:1" x14ac:dyDescent="0.2">
      <c r="A156" s="138"/>
    </row>
    <row r="157" spans="1:1" x14ac:dyDescent="0.2">
      <c r="A157" s="138"/>
    </row>
    <row r="158" spans="1:1" x14ac:dyDescent="0.2">
      <c r="A158" s="138"/>
    </row>
    <row r="159" spans="1:1" x14ac:dyDescent="0.2">
      <c r="A159" s="138"/>
    </row>
    <row r="160" spans="1:1" x14ac:dyDescent="0.2">
      <c r="A160" s="138"/>
    </row>
    <row r="161" spans="1:1" x14ac:dyDescent="0.2">
      <c r="A161" s="138"/>
    </row>
    <row r="162" spans="1:1" x14ac:dyDescent="0.2">
      <c r="A162" s="138"/>
    </row>
    <row r="163" spans="1:1" x14ac:dyDescent="0.2">
      <c r="A163" s="138"/>
    </row>
    <row r="164" spans="1:1" x14ac:dyDescent="0.2">
      <c r="A164" s="138"/>
    </row>
    <row r="165" spans="1:1" x14ac:dyDescent="0.2">
      <c r="A165" s="138"/>
    </row>
    <row r="166" spans="1:1" x14ac:dyDescent="0.2">
      <c r="A166" s="138"/>
    </row>
    <row r="167" spans="1:1" x14ac:dyDescent="0.2">
      <c r="A167" s="138"/>
    </row>
    <row r="168" spans="1:1" x14ac:dyDescent="0.2">
      <c r="A168" s="138"/>
    </row>
    <row r="169" spans="1:1" x14ac:dyDescent="0.2">
      <c r="A169" s="138"/>
    </row>
    <row r="170" spans="1:1" x14ac:dyDescent="0.2">
      <c r="A170" s="138"/>
    </row>
    <row r="171" spans="1:1" x14ac:dyDescent="0.2">
      <c r="A171" s="138"/>
    </row>
    <row r="172" spans="1:1" x14ac:dyDescent="0.2">
      <c r="A172" s="138"/>
    </row>
    <row r="173" spans="1:1" x14ac:dyDescent="0.2">
      <c r="A173" s="138"/>
    </row>
    <row r="174" spans="1:1" x14ac:dyDescent="0.2">
      <c r="A174" s="138"/>
    </row>
    <row r="175" spans="1:1" x14ac:dyDescent="0.2">
      <c r="A175" s="138"/>
    </row>
    <row r="176" spans="1:1" x14ac:dyDescent="0.2">
      <c r="A176" s="138"/>
    </row>
    <row r="177" spans="1:1" x14ac:dyDescent="0.2">
      <c r="A177" s="138"/>
    </row>
    <row r="178" spans="1:1" x14ac:dyDescent="0.2">
      <c r="A178" s="138"/>
    </row>
    <row r="179" spans="1:1" x14ac:dyDescent="0.2">
      <c r="A179" s="138"/>
    </row>
    <row r="180" spans="1:1" x14ac:dyDescent="0.2">
      <c r="A180" s="138"/>
    </row>
    <row r="181" spans="1:1" x14ac:dyDescent="0.2">
      <c r="A181" s="138"/>
    </row>
    <row r="182" spans="1:1" x14ac:dyDescent="0.2">
      <c r="A182" s="138"/>
    </row>
    <row r="183" spans="1:1" x14ac:dyDescent="0.2">
      <c r="A183" s="138"/>
    </row>
    <row r="184" spans="1:1" x14ac:dyDescent="0.2">
      <c r="A184" s="138"/>
    </row>
    <row r="185" spans="1:1" x14ac:dyDescent="0.2">
      <c r="A185" s="138"/>
    </row>
    <row r="186" spans="1:1" x14ac:dyDescent="0.2">
      <c r="A186" s="138"/>
    </row>
    <row r="187" spans="1:1" x14ac:dyDescent="0.2">
      <c r="A187" s="138"/>
    </row>
    <row r="188" spans="1:1" x14ac:dyDescent="0.2">
      <c r="A188" s="138"/>
    </row>
    <row r="189" spans="1:1" x14ac:dyDescent="0.2">
      <c r="A189" s="138"/>
    </row>
    <row r="190" spans="1:1" x14ac:dyDescent="0.2">
      <c r="A190" s="138"/>
    </row>
    <row r="191" spans="1:1" x14ac:dyDescent="0.2">
      <c r="A191" s="138"/>
    </row>
    <row r="192" spans="1:1" x14ac:dyDescent="0.2">
      <c r="A192" s="138"/>
    </row>
    <row r="193" spans="1:1" x14ac:dyDescent="0.2">
      <c r="A193" s="138"/>
    </row>
    <row r="194" spans="1:1" x14ac:dyDescent="0.2">
      <c r="A194" s="138"/>
    </row>
    <row r="195" spans="1:1" x14ac:dyDescent="0.2">
      <c r="A195" s="138"/>
    </row>
    <row r="196" spans="1:1" x14ac:dyDescent="0.2">
      <c r="A196" s="138"/>
    </row>
    <row r="197" spans="1:1" x14ac:dyDescent="0.2">
      <c r="A197" s="138"/>
    </row>
    <row r="198" spans="1:1" x14ac:dyDescent="0.2">
      <c r="A198" s="138"/>
    </row>
    <row r="199" spans="1:1" x14ac:dyDescent="0.2">
      <c r="A199" s="138"/>
    </row>
    <row r="200" spans="1:1" x14ac:dyDescent="0.2">
      <c r="A200" s="138"/>
    </row>
    <row r="201" spans="1:1" x14ac:dyDescent="0.2">
      <c r="A201" s="138"/>
    </row>
    <row r="202" spans="1:1" x14ac:dyDescent="0.2">
      <c r="A202" s="138"/>
    </row>
    <row r="203" spans="1:1" x14ac:dyDescent="0.2">
      <c r="A203" s="138"/>
    </row>
    <row r="204" spans="1:1" x14ac:dyDescent="0.2">
      <c r="A204" s="138"/>
    </row>
    <row r="205" spans="1:1" x14ac:dyDescent="0.2">
      <c r="A205" s="138"/>
    </row>
    <row r="206" spans="1:1" x14ac:dyDescent="0.2">
      <c r="A206" s="138"/>
    </row>
    <row r="207" spans="1:1" x14ac:dyDescent="0.2">
      <c r="A207" s="138"/>
    </row>
    <row r="208" spans="1:1" x14ac:dyDescent="0.2">
      <c r="A208" s="138"/>
    </row>
    <row r="209" spans="1:1" x14ac:dyDescent="0.2">
      <c r="A209" s="138"/>
    </row>
    <row r="210" spans="1:1" x14ac:dyDescent="0.2">
      <c r="A210" s="138"/>
    </row>
    <row r="211" spans="1:1" x14ac:dyDescent="0.2">
      <c r="A211" s="138"/>
    </row>
    <row r="212" spans="1:1" x14ac:dyDescent="0.2">
      <c r="A212" s="138"/>
    </row>
    <row r="213" spans="1:1" x14ac:dyDescent="0.2">
      <c r="A213" s="138"/>
    </row>
    <row r="214" spans="1:1" x14ac:dyDescent="0.2">
      <c r="A214" s="138"/>
    </row>
    <row r="215" spans="1:1" x14ac:dyDescent="0.2">
      <c r="A215" s="138"/>
    </row>
    <row r="216" spans="1:1" x14ac:dyDescent="0.2">
      <c r="A216" s="138"/>
    </row>
    <row r="217" spans="1:1" x14ac:dyDescent="0.2">
      <c r="A217" s="138"/>
    </row>
    <row r="218" spans="1:1" x14ac:dyDescent="0.2">
      <c r="A218" s="138"/>
    </row>
    <row r="219" spans="1:1" x14ac:dyDescent="0.2">
      <c r="A219" s="138"/>
    </row>
    <row r="220" spans="1:1" x14ac:dyDescent="0.2">
      <c r="A220" s="138"/>
    </row>
    <row r="221" spans="1:1" x14ac:dyDescent="0.2">
      <c r="A221" s="138"/>
    </row>
    <row r="222" spans="1:1" x14ac:dyDescent="0.2">
      <c r="A222" s="138"/>
    </row>
    <row r="223" spans="1:1" x14ac:dyDescent="0.2">
      <c r="A223" s="138"/>
    </row>
    <row r="224" spans="1:1" x14ac:dyDescent="0.2">
      <c r="A224" s="138"/>
    </row>
    <row r="225" spans="1:1" x14ac:dyDescent="0.2">
      <c r="A225" s="138"/>
    </row>
    <row r="226" spans="1:1" x14ac:dyDescent="0.2">
      <c r="A226" s="138"/>
    </row>
    <row r="227" spans="1:1" x14ac:dyDescent="0.2">
      <c r="A227" s="138"/>
    </row>
    <row r="228" spans="1:1" x14ac:dyDescent="0.2">
      <c r="A228" s="138"/>
    </row>
    <row r="229" spans="1:1" x14ac:dyDescent="0.2">
      <c r="A229" s="138"/>
    </row>
    <row r="230" spans="1:1" x14ac:dyDescent="0.2">
      <c r="A230" s="138"/>
    </row>
    <row r="231" spans="1:1" x14ac:dyDescent="0.2">
      <c r="A231" s="138"/>
    </row>
    <row r="232" spans="1:1" x14ac:dyDescent="0.2">
      <c r="A232" s="138"/>
    </row>
    <row r="233" spans="1:1" x14ac:dyDescent="0.2">
      <c r="A233" s="138"/>
    </row>
    <row r="234" spans="1:1" x14ac:dyDescent="0.2">
      <c r="A234" s="138"/>
    </row>
    <row r="235" spans="1:1" x14ac:dyDescent="0.2">
      <c r="A235" s="138"/>
    </row>
    <row r="236" spans="1:1" x14ac:dyDescent="0.2">
      <c r="A236" s="138"/>
    </row>
    <row r="237" spans="1:1" x14ac:dyDescent="0.2">
      <c r="A237" s="138"/>
    </row>
    <row r="238" spans="1:1" x14ac:dyDescent="0.2">
      <c r="A238" s="138"/>
    </row>
    <row r="239" spans="1:1" x14ac:dyDescent="0.2">
      <c r="A239" s="138"/>
    </row>
    <row r="240" spans="1:1" x14ac:dyDescent="0.2">
      <c r="A240" s="138"/>
    </row>
    <row r="241" spans="1:1" x14ac:dyDescent="0.2">
      <c r="A241" s="138"/>
    </row>
    <row r="242" spans="1:1" x14ac:dyDescent="0.2">
      <c r="A242" s="138"/>
    </row>
    <row r="243" spans="1:1" x14ac:dyDescent="0.2">
      <c r="A243" s="138"/>
    </row>
    <row r="244" spans="1:1" x14ac:dyDescent="0.2">
      <c r="A244" s="138"/>
    </row>
    <row r="245" spans="1:1" x14ac:dyDescent="0.2">
      <c r="A245" s="138"/>
    </row>
    <row r="246" spans="1:1" x14ac:dyDescent="0.2">
      <c r="A246" s="138"/>
    </row>
    <row r="247" spans="1:1" x14ac:dyDescent="0.2">
      <c r="A247" s="138"/>
    </row>
    <row r="248" spans="1:1" x14ac:dyDescent="0.2">
      <c r="A248" s="138"/>
    </row>
    <row r="249" spans="1:1" x14ac:dyDescent="0.2">
      <c r="A249" s="138"/>
    </row>
    <row r="250" spans="1:1" x14ac:dyDescent="0.2">
      <c r="A250" s="138"/>
    </row>
    <row r="251" spans="1:1" x14ac:dyDescent="0.2">
      <c r="A251" s="138"/>
    </row>
    <row r="252" spans="1:1" x14ac:dyDescent="0.2">
      <c r="A252" s="138"/>
    </row>
    <row r="253" spans="1:1" x14ac:dyDescent="0.2">
      <c r="A253" s="138"/>
    </row>
    <row r="254" spans="1:1" x14ac:dyDescent="0.2">
      <c r="A254" s="138"/>
    </row>
    <row r="255" spans="1:1" x14ac:dyDescent="0.2">
      <c r="A255" s="138"/>
    </row>
    <row r="256" spans="1:1" x14ac:dyDescent="0.2">
      <c r="A256" s="138"/>
    </row>
    <row r="257" spans="1:1" x14ac:dyDescent="0.2">
      <c r="A257" s="138"/>
    </row>
    <row r="258" spans="1:1" x14ac:dyDescent="0.2">
      <c r="A258" s="138"/>
    </row>
    <row r="259" spans="1:1" x14ac:dyDescent="0.2">
      <c r="A259" s="138"/>
    </row>
    <row r="260" spans="1:1" x14ac:dyDescent="0.2">
      <c r="A260" s="138"/>
    </row>
    <row r="261" spans="1:1" x14ac:dyDescent="0.2">
      <c r="A261" s="138"/>
    </row>
    <row r="262" spans="1:1" x14ac:dyDescent="0.2">
      <c r="A262" s="138"/>
    </row>
    <row r="263" spans="1:1" x14ac:dyDescent="0.2">
      <c r="A263" s="138"/>
    </row>
    <row r="264" spans="1:1" x14ac:dyDescent="0.2">
      <c r="A264" s="138"/>
    </row>
    <row r="265" spans="1:1" x14ac:dyDescent="0.2">
      <c r="A265" s="138"/>
    </row>
    <row r="266" spans="1:1" x14ac:dyDescent="0.2">
      <c r="A266" s="138"/>
    </row>
    <row r="267" spans="1:1" x14ac:dyDescent="0.2">
      <c r="A267" s="138"/>
    </row>
    <row r="268" spans="1:1" x14ac:dyDescent="0.2">
      <c r="A268" s="138"/>
    </row>
    <row r="269" spans="1:1" x14ac:dyDescent="0.2">
      <c r="A269" s="138"/>
    </row>
    <row r="270" spans="1:1" x14ac:dyDescent="0.2">
      <c r="A270" s="138"/>
    </row>
    <row r="271" spans="1:1" x14ac:dyDescent="0.2">
      <c r="A271" s="138"/>
    </row>
    <row r="272" spans="1:1" x14ac:dyDescent="0.2">
      <c r="A272" s="138"/>
    </row>
    <row r="273" spans="1:1" x14ac:dyDescent="0.2">
      <c r="A273" s="138"/>
    </row>
    <row r="274" spans="1:1" x14ac:dyDescent="0.2">
      <c r="A274" s="138"/>
    </row>
    <row r="275" spans="1:1" x14ac:dyDescent="0.2">
      <c r="A275" s="138"/>
    </row>
    <row r="276" spans="1:1" x14ac:dyDescent="0.2">
      <c r="A276" s="138"/>
    </row>
    <row r="277" spans="1:1" x14ac:dyDescent="0.2">
      <c r="A277" s="138"/>
    </row>
    <row r="278" spans="1:1" x14ac:dyDescent="0.2">
      <c r="A278" s="138"/>
    </row>
    <row r="279" spans="1:1" x14ac:dyDescent="0.2">
      <c r="A279" s="138"/>
    </row>
    <row r="280" spans="1:1" x14ac:dyDescent="0.2">
      <c r="A280" s="138"/>
    </row>
    <row r="281" spans="1:1" x14ac:dyDescent="0.2">
      <c r="A281" s="138"/>
    </row>
    <row r="282" spans="1:1" x14ac:dyDescent="0.2">
      <c r="A282" s="138"/>
    </row>
    <row r="283" spans="1:1" x14ac:dyDescent="0.2">
      <c r="A283" s="138"/>
    </row>
    <row r="284" spans="1:1" x14ac:dyDescent="0.2">
      <c r="A284" s="138"/>
    </row>
    <row r="285" spans="1:1" x14ac:dyDescent="0.2">
      <c r="A285" s="138"/>
    </row>
    <row r="286" spans="1:1" x14ac:dyDescent="0.2">
      <c r="A286" s="138"/>
    </row>
    <row r="287" spans="1:1" x14ac:dyDescent="0.2">
      <c r="A287" s="138"/>
    </row>
    <row r="288" spans="1:1" x14ac:dyDescent="0.2">
      <c r="A288" s="138"/>
    </row>
    <row r="289" spans="1:1" x14ac:dyDescent="0.2">
      <c r="A289" s="138"/>
    </row>
    <row r="290" spans="1:1" x14ac:dyDescent="0.2">
      <c r="A290" s="138"/>
    </row>
    <row r="291" spans="1:1" x14ac:dyDescent="0.2">
      <c r="A291" s="138"/>
    </row>
    <row r="292" spans="1:1" x14ac:dyDescent="0.2">
      <c r="A292" s="138"/>
    </row>
    <row r="293" spans="1:1" x14ac:dyDescent="0.2">
      <c r="A293" s="138"/>
    </row>
    <row r="294" spans="1:1" x14ac:dyDescent="0.2">
      <c r="A294" s="138"/>
    </row>
    <row r="295" spans="1:1" x14ac:dyDescent="0.2">
      <c r="A295" s="138"/>
    </row>
    <row r="296" spans="1:1" x14ac:dyDescent="0.2">
      <c r="A296" s="138"/>
    </row>
    <row r="297" spans="1:1" x14ac:dyDescent="0.2">
      <c r="A297" s="138"/>
    </row>
    <row r="298" spans="1:1" x14ac:dyDescent="0.2">
      <c r="A298" s="138"/>
    </row>
    <row r="299" spans="1:1" x14ac:dyDescent="0.2">
      <c r="A299" s="138"/>
    </row>
    <row r="300" spans="1:1" x14ac:dyDescent="0.2">
      <c r="A300" s="138"/>
    </row>
    <row r="301" spans="1:1" x14ac:dyDescent="0.2">
      <c r="A301" s="138"/>
    </row>
    <row r="302" spans="1:1" x14ac:dyDescent="0.2">
      <c r="A302" s="138"/>
    </row>
    <row r="303" spans="1:1" x14ac:dyDescent="0.2">
      <c r="A303" s="138"/>
    </row>
    <row r="304" spans="1:1" x14ac:dyDescent="0.2">
      <c r="A304" s="138"/>
    </row>
    <row r="305" spans="1:1" x14ac:dyDescent="0.2">
      <c r="A305" s="138"/>
    </row>
    <row r="306" spans="1:1" x14ac:dyDescent="0.2">
      <c r="A306" s="138"/>
    </row>
    <row r="307" spans="1:1" x14ac:dyDescent="0.2">
      <c r="A307" s="138"/>
    </row>
    <row r="308" spans="1:1" x14ac:dyDescent="0.2">
      <c r="A308" s="138"/>
    </row>
    <row r="309" spans="1:1" x14ac:dyDescent="0.2">
      <c r="A309" s="138"/>
    </row>
    <row r="310" spans="1:1" x14ac:dyDescent="0.2">
      <c r="A310" s="138"/>
    </row>
    <row r="311" spans="1:1" x14ac:dyDescent="0.2">
      <c r="A311" s="138"/>
    </row>
    <row r="312" spans="1:1" x14ac:dyDescent="0.2">
      <c r="A312" s="138"/>
    </row>
    <row r="313" spans="1:1" x14ac:dyDescent="0.2">
      <c r="A313" s="138"/>
    </row>
    <row r="314" spans="1:1" x14ac:dyDescent="0.2">
      <c r="A314" s="138"/>
    </row>
    <row r="315" spans="1:1" x14ac:dyDescent="0.2">
      <c r="A315" s="138"/>
    </row>
    <row r="316" spans="1:1" x14ac:dyDescent="0.2">
      <c r="A316" s="138"/>
    </row>
    <row r="317" spans="1:1" x14ac:dyDescent="0.2">
      <c r="A317" s="138"/>
    </row>
    <row r="318" spans="1:1" x14ac:dyDescent="0.2">
      <c r="A318" s="138"/>
    </row>
    <row r="319" spans="1:1" x14ac:dyDescent="0.2">
      <c r="A319" s="138"/>
    </row>
    <row r="320" spans="1:1" x14ac:dyDescent="0.2">
      <c r="A320" s="138"/>
    </row>
    <row r="321" spans="1:1" x14ac:dyDescent="0.2">
      <c r="A321" s="138"/>
    </row>
    <row r="322" spans="1:1" x14ac:dyDescent="0.2">
      <c r="A322" s="138"/>
    </row>
    <row r="323" spans="1:1" x14ac:dyDescent="0.2">
      <c r="A323" s="138"/>
    </row>
    <row r="324" spans="1:1" x14ac:dyDescent="0.2">
      <c r="A324" s="138"/>
    </row>
    <row r="325" spans="1:1" x14ac:dyDescent="0.2">
      <c r="A325" s="138"/>
    </row>
    <row r="326" spans="1:1" x14ac:dyDescent="0.2">
      <c r="A326" s="138"/>
    </row>
    <row r="327" spans="1:1" x14ac:dyDescent="0.2">
      <c r="A327" s="138"/>
    </row>
    <row r="328" spans="1:1" x14ac:dyDescent="0.2">
      <c r="A328" s="138"/>
    </row>
    <row r="329" spans="1:1" x14ac:dyDescent="0.2">
      <c r="A329" s="138"/>
    </row>
    <row r="330" spans="1:1" x14ac:dyDescent="0.2">
      <c r="A330" s="138"/>
    </row>
    <row r="331" spans="1:1" x14ac:dyDescent="0.2">
      <c r="A331" s="138"/>
    </row>
    <row r="332" spans="1:1" x14ac:dyDescent="0.2">
      <c r="A332" s="138"/>
    </row>
    <row r="333" spans="1:1" x14ac:dyDescent="0.2">
      <c r="A333" s="138"/>
    </row>
    <row r="334" spans="1:1" x14ac:dyDescent="0.2">
      <c r="A334" s="138"/>
    </row>
    <row r="335" spans="1:1" x14ac:dyDescent="0.2">
      <c r="A335" s="138"/>
    </row>
    <row r="336" spans="1:1" x14ac:dyDescent="0.2">
      <c r="A336" s="138"/>
    </row>
    <row r="337" spans="1:1" x14ac:dyDescent="0.2">
      <c r="A337" s="138"/>
    </row>
    <row r="338" spans="1:1" x14ac:dyDescent="0.2">
      <c r="A338" s="138"/>
    </row>
    <row r="339" spans="1:1" x14ac:dyDescent="0.2">
      <c r="A339" s="138"/>
    </row>
    <row r="340" spans="1:1" x14ac:dyDescent="0.2">
      <c r="A340" s="138"/>
    </row>
    <row r="341" spans="1:1" x14ac:dyDescent="0.2">
      <c r="A341" s="138"/>
    </row>
    <row r="342" spans="1:1" x14ac:dyDescent="0.2">
      <c r="A342" s="138"/>
    </row>
    <row r="343" spans="1:1" x14ac:dyDescent="0.2">
      <c r="A343" s="138"/>
    </row>
    <row r="344" spans="1:1" x14ac:dyDescent="0.2">
      <c r="A344" s="138"/>
    </row>
    <row r="345" spans="1:1" x14ac:dyDescent="0.2">
      <c r="A345" s="138"/>
    </row>
    <row r="346" spans="1:1" x14ac:dyDescent="0.2">
      <c r="A346" s="138"/>
    </row>
    <row r="347" spans="1:1" x14ac:dyDescent="0.2">
      <c r="A347" s="138"/>
    </row>
    <row r="348" spans="1:1" x14ac:dyDescent="0.2">
      <c r="A348" s="138"/>
    </row>
    <row r="349" spans="1:1" x14ac:dyDescent="0.2">
      <c r="A349" s="138"/>
    </row>
    <row r="350" spans="1:1" x14ac:dyDescent="0.2">
      <c r="A350" s="138"/>
    </row>
    <row r="351" spans="1:1" x14ac:dyDescent="0.2">
      <c r="A351" s="138"/>
    </row>
    <row r="352" spans="1:1" x14ac:dyDescent="0.2">
      <c r="A352" s="138"/>
    </row>
    <row r="353" spans="1:1" x14ac:dyDescent="0.2">
      <c r="A353" s="138"/>
    </row>
    <row r="354" spans="1:1" x14ac:dyDescent="0.2">
      <c r="A354" s="138"/>
    </row>
    <row r="355" spans="1:1" x14ac:dyDescent="0.2">
      <c r="A355" s="138"/>
    </row>
    <row r="356" spans="1:1" x14ac:dyDescent="0.2">
      <c r="A356" s="138"/>
    </row>
    <row r="357" spans="1:1" x14ac:dyDescent="0.2">
      <c r="A357" s="138"/>
    </row>
  </sheetData>
  <mergeCells count="3">
    <mergeCell ref="A16:A17"/>
    <mergeCell ref="A40:A42"/>
    <mergeCell ref="A19:I22"/>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3"/>
  <sheetViews>
    <sheetView showGridLines="0" zoomScaleNormal="100" workbookViewId="0">
      <pane xSplit="1" ySplit="3" topLeftCell="B4" activePane="bottomRight" state="frozen"/>
      <selection pane="topRight" activeCell="B1" sqref="B1"/>
      <selection pane="bottomLeft" activeCell="A3" sqref="A3"/>
      <selection pane="bottomRight" activeCell="C15" sqref="C15"/>
    </sheetView>
  </sheetViews>
  <sheetFormatPr defaultColWidth="9.140625" defaultRowHeight="12.75" x14ac:dyDescent="0.2"/>
  <cols>
    <col min="1" max="1" width="58" style="32" customWidth="1"/>
    <col min="2" max="49" width="9.7109375" style="32" customWidth="1"/>
    <col min="50" max="50" width="10.7109375" style="32" customWidth="1"/>
    <col min="51" max="53" width="9.7109375" style="32" customWidth="1"/>
    <col min="54" max="16384" width="9.140625" style="32"/>
  </cols>
  <sheetData>
    <row r="1" spans="1:53" ht="27" customHeight="1" x14ac:dyDescent="0.2">
      <c r="A1" s="185" t="str">
        <f>'BAR BB| Open rates'!A1</f>
        <v>Сочи Марриотт Красная Поляна 5*/ Sochi Marriott Krasnaya Polyana 5*</v>
      </c>
    </row>
    <row r="2" spans="1:53" x14ac:dyDescent="0.2">
      <c r="A2" s="11" t="s">
        <v>205</v>
      </c>
    </row>
    <row r="3" spans="1:53" s="33" customFormat="1" ht="26.25" customHeight="1" x14ac:dyDescent="0.2">
      <c r="A3" s="64" t="s">
        <v>62</v>
      </c>
      <c r="B3" s="109">
        <f>'BAR BB| Open rates'!B3</f>
        <v>45408</v>
      </c>
      <c r="C3" s="109">
        <f>'BAR BB| Open rates'!C3</f>
        <v>45409</v>
      </c>
      <c r="D3" s="109">
        <f>'BAR BB| Open rates'!D3</f>
        <v>45410</v>
      </c>
      <c r="E3" s="109">
        <f>'BAR BB| Open rates'!E3</f>
        <v>45411</v>
      </c>
      <c r="F3" s="109">
        <f>'BAR BB| Open rates'!F3</f>
        <v>45413</v>
      </c>
      <c r="G3" s="109">
        <f>'BAR BB| Open rates'!G3</f>
        <v>45415</v>
      </c>
      <c r="H3" s="109">
        <f>'BAR BB| Open rates'!H3</f>
        <v>45417</v>
      </c>
      <c r="I3" s="109">
        <f>'BAR BB| Open rates'!I3</f>
        <v>45420</v>
      </c>
      <c r="J3" s="109">
        <f>'BAR BB| Open rates'!J3</f>
        <v>45424</v>
      </c>
      <c r="K3" s="109">
        <f>'BAR BB| Open rates'!K3</f>
        <v>45429</v>
      </c>
      <c r="L3" s="109">
        <f>'BAR BB| Open rates'!L3</f>
        <v>45431</v>
      </c>
      <c r="M3" s="109">
        <f>'BAR BB| Open rates'!M3</f>
        <v>45436</v>
      </c>
      <c r="N3" s="109">
        <f>'BAR BB| Open rates'!N3</f>
        <v>45438</v>
      </c>
      <c r="O3" s="109">
        <f>'BAR BB| Open rates'!O3</f>
        <v>45443</v>
      </c>
      <c r="P3" s="109">
        <f>'BAR BB| Open rates'!P3</f>
        <v>45444</v>
      </c>
      <c r="Q3" s="109">
        <f>'BAR BB| Open rates'!Q3</f>
        <v>45446</v>
      </c>
      <c r="R3" s="109">
        <f>'BAR BB| Open rates'!R3</f>
        <v>45451</v>
      </c>
      <c r="S3" s="109">
        <f>'BAR BB| Open rates'!S3</f>
        <v>45452</v>
      </c>
      <c r="T3" s="109">
        <f>'BAR BB| Open rates'!T3</f>
        <v>45457</v>
      </c>
      <c r="U3" s="109">
        <f>'BAR BB| Open rates'!U3</f>
        <v>45459</v>
      </c>
      <c r="V3" s="109">
        <f>'BAR BB| Open rates'!V3</f>
        <v>45460</v>
      </c>
      <c r="W3" s="109">
        <f>'BAR BB| Open rates'!W3</f>
        <v>45466</v>
      </c>
      <c r="X3" s="109">
        <f>'BAR BB| Open rates'!X3</f>
        <v>45470</v>
      </c>
      <c r="Y3" s="109">
        <f>'BAR BB| Open rates'!Y3</f>
        <v>45474</v>
      </c>
      <c r="Z3" s="109">
        <f>'BAR BB| Open rates'!Z3</f>
        <v>45478</v>
      </c>
      <c r="AA3" s="109">
        <f>'BAR BB| Open rates'!AA3</f>
        <v>45480</v>
      </c>
      <c r="AB3" s="109">
        <f>'BAR BB| Open rates'!AB3</f>
        <v>45485</v>
      </c>
      <c r="AC3" s="109">
        <f>'BAR BB| Open rates'!AC3</f>
        <v>45487</v>
      </c>
      <c r="AD3" s="109">
        <f>'BAR BB| Open rates'!AD3</f>
        <v>45492</v>
      </c>
      <c r="AE3" s="109">
        <f>'BAR BB| Open rates'!AE3</f>
        <v>45494</v>
      </c>
      <c r="AF3" s="109">
        <f>'BAR BB| Open rates'!AF3</f>
        <v>45499</v>
      </c>
      <c r="AG3" s="109">
        <f>'BAR BB| Open rates'!AG3</f>
        <v>45501</v>
      </c>
      <c r="AH3" s="109">
        <f>'BAR BB| Open rates'!AH3</f>
        <v>45505</v>
      </c>
      <c r="AI3" s="109">
        <f>'BAR BB| Open rates'!AI3</f>
        <v>45506</v>
      </c>
      <c r="AJ3" s="109">
        <f>'BAR BB| Open rates'!AJ3</f>
        <v>45508</v>
      </c>
      <c r="AK3" s="109">
        <f>'BAR BB| Open rates'!AK3</f>
        <v>45513</v>
      </c>
      <c r="AL3" s="109">
        <f>'BAR BB| Open rates'!AL3</f>
        <v>45515</v>
      </c>
      <c r="AM3" s="109">
        <f>'BAR BB| Open rates'!AM3</f>
        <v>45520</v>
      </c>
      <c r="AN3" s="109">
        <f>'BAR BB| Open rates'!AN3</f>
        <v>45522</v>
      </c>
      <c r="AO3" s="109">
        <f>'BAR BB| Open rates'!AO3</f>
        <v>45526</v>
      </c>
      <c r="AP3" s="109">
        <f>'BAR BB| Open rates'!AP3</f>
        <v>45532</v>
      </c>
      <c r="AQ3" s="109">
        <f>'BAR BB| Open rates'!AQ3</f>
        <v>45534</v>
      </c>
      <c r="AR3" s="109">
        <f>'BAR BB| Open rates'!AR3</f>
        <v>45536</v>
      </c>
      <c r="AS3" s="109">
        <f>'BAR BB| Open rates'!AS3</f>
        <v>45537</v>
      </c>
      <c r="AT3" s="109">
        <f>'BAR BB| Open rates'!AT3</f>
        <v>45541</v>
      </c>
      <c r="AU3" s="109">
        <f>'BAR BB| Open rates'!AU3</f>
        <v>45543</v>
      </c>
      <c r="AV3" s="109">
        <f>'BAR BB| Open rates'!AV3</f>
        <v>45548</v>
      </c>
      <c r="AW3" s="109">
        <f>'BAR BB| Open rates'!AW3</f>
        <v>45550</v>
      </c>
      <c r="AX3" s="109">
        <f>'BAR BB| Open rates'!AX3</f>
        <v>45555</v>
      </c>
      <c r="AY3" s="109">
        <f>'BAR BB| Open rates'!AY3</f>
        <v>45557</v>
      </c>
      <c r="AZ3" s="109">
        <f>'BAR BB| Open rates'!AZ3</f>
        <v>45562</v>
      </c>
      <c r="BA3" s="109">
        <f>'BAR BB| Open rates'!BA3</f>
        <v>45564</v>
      </c>
    </row>
    <row r="4" spans="1:53" s="33" customFormat="1" ht="26.25" customHeight="1" x14ac:dyDescent="0.2">
      <c r="A4" s="49"/>
      <c r="B4" s="109">
        <f>'BAR BB| Open rates'!B4</f>
        <v>45408</v>
      </c>
      <c r="C4" s="109">
        <f>'BAR BB| Open rates'!C4</f>
        <v>45409</v>
      </c>
      <c r="D4" s="109">
        <f>'BAR BB| Open rates'!D4</f>
        <v>45410</v>
      </c>
      <c r="E4" s="109">
        <f>'BAR BB| Open rates'!E4</f>
        <v>45412</v>
      </c>
      <c r="F4" s="109">
        <f>'BAR BB| Open rates'!F4</f>
        <v>45414</v>
      </c>
      <c r="G4" s="109">
        <f>'BAR BB| Open rates'!G4</f>
        <v>45416</v>
      </c>
      <c r="H4" s="109">
        <f>'BAR BB| Open rates'!H4</f>
        <v>45419</v>
      </c>
      <c r="I4" s="109">
        <f>'BAR BB| Open rates'!I4</f>
        <v>45423</v>
      </c>
      <c r="J4" s="109">
        <f>'BAR BB| Open rates'!J4</f>
        <v>45428</v>
      </c>
      <c r="K4" s="109">
        <f>'BAR BB| Open rates'!K4</f>
        <v>45430</v>
      </c>
      <c r="L4" s="109">
        <f>'BAR BB| Open rates'!L4</f>
        <v>45435</v>
      </c>
      <c r="M4" s="109">
        <f>'BAR BB| Open rates'!M4</f>
        <v>45437</v>
      </c>
      <c r="N4" s="109">
        <f>'BAR BB| Open rates'!N4</f>
        <v>45442</v>
      </c>
      <c r="O4" s="109">
        <f>'BAR BB| Open rates'!O4</f>
        <v>45443</v>
      </c>
      <c r="P4" s="109">
        <f>'BAR BB| Open rates'!P4</f>
        <v>45445</v>
      </c>
      <c r="Q4" s="109">
        <f>'BAR BB| Open rates'!Q4</f>
        <v>45450</v>
      </c>
      <c r="R4" s="109">
        <f>'BAR BB| Open rates'!R4</f>
        <v>45451</v>
      </c>
      <c r="S4" s="109">
        <f>'BAR BB| Open rates'!S4</f>
        <v>45456</v>
      </c>
      <c r="T4" s="109">
        <f>'BAR BB| Open rates'!T4</f>
        <v>45458</v>
      </c>
      <c r="U4" s="109">
        <f>'BAR BB| Open rates'!U4</f>
        <v>45459</v>
      </c>
      <c r="V4" s="109">
        <f>'BAR BB| Open rates'!V4</f>
        <v>45465</v>
      </c>
      <c r="W4" s="109">
        <f>'BAR BB| Open rates'!W4</f>
        <v>45469</v>
      </c>
      <c r="X4" s="109">
        <f>'BAR BB| Open rates'!X4</f>
        <v>45473</v>
      </c>
      <c r="Y4" s="109">
        <f>'BAR BB| Open rates'!Y4</f>
        <v>45477</v>
      </c>
      <c r="Z4" s="109">
        <f>'BAR BB| Open rates'!Z4</f>
        <v>45479</v>
      </c>
      <c r="AA4" s="109">
        <f>'BAR BB| Open rates'!AA4</f>
        <v>45484</v>
      </c>
      <c r="AB4" s="109">
        <f>'BAR BB| Open rates'!AB4</f>
        <v>45486</v>
      </c>
      <c r="AC4" s="109">
        <f>'BAR BB| Open rates'!AC4</f>
        <v>45491</v>
      </c>
      <c r="AD4" s="109">
        <f>'BAR BB| Open rates'!AD4</f>
        <v>45493</v>
      </c>
      <c r="AE4" s="109">
        <f>'BAR BB| Open rates'!AE4</f>
        <v>45498</v>
      </c>
      <c r="AF4" s="109">
        <f>'BAR BB| Open rates'!AF4</f>
        <v>45500</v>
      </c>
      <c r="AG4" s="109">
        <f>'BAR BB| Open rates'!AG4</f>
        <v>45504</v>
      </c>
      <c r="AH4" s="109">
        <f>'BAR BB| Open rates'!AH4</f>
        <v>45505</v>
      </c>
      <c r="AI4" s="109">
        <f>'BAR BB| Open rates'!AI4</f>
        <v>45507</v>
      </c>
      <c r="AJ4" s="109">
        <f>'BAR BB| Open rates'!AJ4</f>
        <v>45512</v>
      </c>
      <c r="AK4" s="109">
        <f>'BAR BB| Open rates'!AK4</f>
        <v>45514</v>
      </c>
      <c r="AL4" s="109">
        <f>'BAR BB| Open rates'!AL4</f>
        <v>45519</v>
      </c>
      <c r="AM4" s="109">
        <f>'BAR BB| Open rates'!AM4</f>
        <v>45521</v>
      </c>
      <c r="AN4" s="109">
        <f>'BAR BB| Open rates'!AN4</f>
        <v>45525</v>
      </c>
      <c r="AO4" s="109">
        <f>'BAR BB| Open rates'!AO4</f>
        <v>45531</v>
      </c>
      <c r="AP4" s="109">
        <f>'BAR BB| Open rates'!AP4</f>
        <v>45533</v>
      </c>
      <c r="AQ4" s="109">
        <f>'BAR BB| Open rates'!AQ4</f>
        <v>45535</v>
      </c>
      <c r="AR4" s="109">
        <f>'BAR BB| Open rates'!AR4</f>
        <v>45536</v>
      </c>
      <c r="AS4" s="109">
        <f>'BAR BB| Open rates'!AS4</f>
        <v>45540</v>
      </c>
      <c r="AT4" s="109">
        <f>'BAR BB| Open rates'!AT4</f>
        <v>45542</v>
      </c>
      <c r="AU4" s="109">
        <f>'BAR BB| Open rates'!AU4</f>
        <v>45547</v>
      </c>
      <c r="AV4" s="109">
        <f>'BAR BB| Open rates'!AV4</f>
        <v>45549</v>
      </c>
      <c r="AW4" s="109">
        <f>'BAR BB| Open rates'!AW4</f>
        <v>45554</v>
      </c>
      <c r="AX4" s="109">
        <f>'BAR BB| Open rates'!AX4</f>
        <v>45556</v>
      </c>
      <c r="AY4" s="109">
        <f>'BAR BB| Open rates'!AY4</f>
        <v>45561</v>
      </c>
      <c r="AZ4" s="109">
        <f>'BAR BB| Open rates'!AZ4</f>
        <v>45563</v>
      </c>
      <c r="BA4" s="109">
        <f>'BAR BB| Open rates'!BA4</f>
        <v>45565</v>
      </c>
    </row>
    <row r="5" spans="1:53" s="36" customFormat="1" ht="12" customHeight="1" x14ac:dyDescent="0.2">
      <c r="A5" s="164" t="str">
        <f>'BAR BB| Open rates'!A5</f>
        <v>Делюкс/ Deluxe</v>
      </c>
    </row>
    <row r="6" spans="1:53" s="36" customFormat="1" ht="12" customHeight="1" x14ac:dyDescent="0.2">
      <c r="A6" s="52">
        <f>'BAR BB| Open rates'!A6</f>
        <v>1</v>
      </c>
      <c r="B6" s="43">
        <f>'BAR BB| Open rates'!B6*0.82</f>
        <v>24518</v>
      </c>
      <c r="C6" s="43">
        <f>'BAR BB| Open rates'!C6*0.82</f>
        <v>26158</v>
      </c>
      <c r="D6" s="43">
        <f>'BAR BB| Open rates'!D6*0.82</f>
        <v>24518</v>
      </c>
      <c r="E6" s="43">
        <f>'BAR BB| Open rates'!E6*0.82</f>
        <v>21238</v>
      </c>
      <c r="F6" s="43">
        <f>'BAR BB| Open rates'!F6*0.82</f>
        <v>17056</v>
      </c>
      <c r="G6" s="43">
        <f>'BAR BB| Open rates'!G6*0.82</f>
        <v>21238</v>
      </c>
      <c r="H6" s="43">
        <f>'BAR BB| Open rates'!H6*0.82</f>
        <v>17056</v>
      </c>
      <c r="I6" s="43">
        <f>'BAR BB| Open rates'!I6*0.82</f>
        <v>21238</v>
      </c>
      <c r="J6" s="43">
        <f>'BAR BB| Open rates'!J6*0.82</f>
        <v>13612</v>
      </c>
      <c r="K6" s="43">
        <f>'BAR BB| Open rates'!K6*0.82</f>
        <v>13612</v>
      </c>
      <c r="L6" s="43">
        <f>'BAR BB| Open rates'!L6*0.82</f>
        <v>11726</v>
      </c>
      <c r="M6" s="43">
        <f>'BAR BB| Open rates'!M6*0.82</f>
        <v>13612</v>
      </c>
      <c r="N6" s="43">
        <f>'BAR BB| Open rates'!N6*0.82</f>
        <v>13612</v>
      </c>
      <c r="O6" s="43">
        <f>'BAR BB| Open rates'!O6*0.82</f>
        <v>13612</v>
      </c>
      <c r="P6" s="43">
        <f>'BAR BB| Open rates'!P6*0.82</f>
        <v>13612</v>
      </c>
      <c r="Q6" s="43">
        <f>'BAR BB| Open rates'!Q6*0.82</f>
        <v>21238</v>
      </c>
      <c r="R6" s="43">
        <f>'BAR BB| Open rates'!R6*0.82</f>
        <v>17056</v>
      </c>
      <c r="S6" s="43">
        <f>'BAR BB| Open rates'!S6*0.82</f>
        <v>13612</v>
      </c>
      <c r="T6" s="43">
        <f>'BAR BB| Open rates'!T6*0.82</f>
        <v>17056</v>
      </c>
      <c r="U6" s="43">
        <f>'BAR BB| Open rates'!U6*0.82</f>
        <v>13612</v>
      </c>
      <c r="V6" s="43">
        <f>'BAR BB| Open rates'!V6*0.82</f>
        <v>24518</v>
      </c>
      <c r="W6" s="43">
        <f>'BAR BB| Open rates'!W6*0.82</f>
        <v>13612</v>
      </c>
      <c r="X6" s="43">
        <f>'BAR BB| Open rates'!X6*0.82</f>
        <v>17056</v>
      </c>
      <c r="Y6" s="43">
        <f>'BAR BB| Open rates'!Y6*0.82</f>
        <v>21238</v>
      </c>
      <c r="Z6" s="43">
        <f>'BAR BB| Open rates'!Z6*0.82</f>
        <v>24518</v>
      </c>
      <c r="AA6" s="43">
        <f>'BAR BB| Open rates'!AA6*0.82</f>
        <v>21238</v>
      </c>
      <c r="AB6" s="43">
        <f>'BAR BB| Open rates'!AB6*0.82</f>
        <v>24518</v>
      </c>
      <c r="AC6" s="43">
        <f>'BAR BB| Open rates'!AC6*0.82</f>
        <v>21238</v>
      </c>
      <c r="AD6" s="43">
        <f>'BAR BB| Open rates'!AD6*0.82</f>
        <v>24518</v>
      </c>
      <c r="AE6" s="43">
        <f>'BAR BB| Open rates'!AE6*0.82</f>
        <v>21238</v>
      </c>
      <c r="AF6" s="43">
        <f>'BAR BB| Open rates'!AF6*0.82</f>
        <v>24518</v>
      </c>
      <c r="AG6" s="43">
        <f>'BAR BB| Open rates'!AG6*0.82</f>
        <v>21238</v>
      </c>
      <c r="AH6" s="43">
        <f>'BAR BB| Open rates'!AH6*0.82</f>
        <v>24518</v>
      </c>
      <c r="AI6" s="43">
        <f>'BAR BB| Open rates'!AI6*0.82</f>
        <v>29274</v>
      </c>
      <c r="AJ6" s="43">
        <f>'BAR BB| Open rates'!AJ6*0.82</f>
        <v>24518</v>
      </c>
      <c r="AK6" s="43">
        <f>'BAR BB| Open rates'!AK6*0.82</f>
        <v>29274</v>
      </c>
      <c r="AL6" s="43">
        <f>'BAR BB| Open rates'!AL6*0.82</f>
        <v>24518</v>
      </c>
      <c r="AM6" s="43">
        <f>'BAR BB| Open rates'!AM6*0.82</f>
        <v>29274</v>
      </c>
      <c r="AN6" s="43">
        <f>'BAR BB| Open rates'!AN6*0.82</f>
        <v>29274</v>
      </c>
      <c r="AO6" s="43">
        <f>'BAR BB| Open rates'!AO6*0.82</f>
        <v>49118</v>
      </c>
      <c r="AP6" s="43">
        <f>'BAR BB| Open rates'!AP6*0.82</f>
        <v>29274</v>
      </c>
      <c r="AQ6" s="43">
        <f>'BAR BB| Open rates'!AQ6*0.82</f>
        <v>29274</v>
      </c>
      <c r="AR6" s="43">
        <f>'BAR BB| Open rates'!AR6*0.82</f>
        <v>21238</v>
      </c>
      <c r="AS6" s="43">
        <f>'BAR BB| Open rates'!AS6*0.82</f>
        <v>17056</v>
      </c>
      <c r="AT6" s="43">
        <f>'BAR BB| Open rates'!AT6*0.82</f>
        <v>21238</v>
      </c>
      <c r="AU6" s="43">
        <f>'BAR BB| Open rates'!AU6*0.82</f>
        <v>17056</v>
      </c>
      <c r="AV6" s="43">
        <f>'BAR BB| Open rates'!AV6*0.82</f>
        <v>21238</v>
      </c>
      <c r="AW6" s="43">
        <f>'BAR BB| Open rates'!AW6*0.82</f>
        <v>17056</v>
      </c>
      <c r="AX6" s="43">
        <f>'BAR BB| Open rates'!AX6*0.82</f>
        <v>21238</v>
      </c>
      <c r="AY6" s="43">
        <f>'BAR BB| Open rates'!AY6*0.82</f>
        <v>17056</v>
      </c>
      <c r="AZ6" s="43">
        <f>'BAR BB| Open rates'!AZ6*0.82</f>
        <v>21238</v>
      </c>
      <c r="BA6" s="43">
        <f>'BAR BB| Open rates'!BA6*0.82</f>
        <v>17056</v>
      </c>
    </row>
    <row r="7" spans="1:53" s="36" customFormat="1" ht="12" customHeight="1" x14ac:dyDescent="0.2">
      <c r="A7" s="52">
        <f>'BAR BB| Open rates'!A7</f>
        <v>2</v>
      </c>
      <c r="B7" s="43">
        <f>'BAR BB| Open rates'!B7*0.82</f>
        <v>26158</v>
      </c>
      <c r="C7" s="43">
        <f>'BAR BB| Open rates'!C7*0.82</f>
        <v>27798</v>
      </c>
      <c r="D7" s="43">
        <f>'BAR BB| Open rates'!D7*0.82</f>
        <v>26158</v>
      </c>
      <c r="E7" s="43">
        <f>'BAR BB| Open rates'!E7*0.82</f>
        <v>22878</v>
      </c>
      <c r="F7" s="43">
        <f>'BAR BB| Open rates'!F7*0.82</f>
        <v>18696</v>
      </c>
      <c r="G7" s="43">
        <f>'BAR BB| Open rates'!G7*0.82</f>
        <v>22878</v>
      </c>
      <c r="H7" s="43">
        <f>'BAR BB| Open rates'!H7*0.82</f>
        <v>18696</v>
      </c>
      <c r="I7" s="43">
        <f>'BAR BB| Open rates'!I7*0.82</f>
        <v>22878</v>
      </c>
      <c r="J7" s="43">
        <f>'BAR BB| Open rates'!J7*0.82</f>
        <v>15252</v>
      </c>
      <c r="K7" s="43">
        <f>'BAR BB| Open rates'!K7*0.82</f>
        <v>15252</v>
      </c>
      <c r="L7" s="43">
        <f>'BAR BB| Open rates'!L7*0.82</f>
        <v>13366</v>
      </c>
      <c r="M7" s="43">
        <f>'BAR BB| Open rates'!M7*0.82</f>
        <v>15252</v>
      </c>
      <c r="N7" s="43">
        <f>'BAR BB| Open rates'!N7*0.82</f>
        <v>15252</v>
      </c>
      <c r="O7" s="43">
        <f>'BAR BB| Open rates'!O7*0.82</f>
        <v>15252</v>
      </c>
      <c r="P7" s="43">
        <f>'BAR BB| Open rates'!P7*0.82</f>
        <v>15252</v>
      </c>
      <c r="Q7" s="43">
        <f>'BAR BB| Open rates'!Q7*0.82</f>
        <v>22878</v>
      </c>
      <c r="R7" s="43">
        <f>'BAR BB| Open rates'!R7*0.82</f>
        <v>18696</v>
      </c>
      <c r="S7" s="43">
        <f>'BAR BB| Open rates'!S7*0.82</f>
        <v>15252</v>
      </c>
      <c r="T7" s="43">
        <f>'BAR BB| Open rates'!T7*0.82</f>
        <v>18696</v>
      </c>
      <c r="U7" s="43">
        <f>'BAR BB| Open rates'!U7*0.82</f>
        <v>15252</v>
      </c>
      <c r="V7" s="43">
        <f>'BAR BB| Open rates'!V7*0.82</f>
        <v>26158</v>
      </c>
      <c r="W7" s="43">
        <f>'BAR BB| Open rates'!W7*0.82</f>
        <v>15252</v>
      </c>
      <c r="X7" s="43">
        <f>'BAR BB| Open rates'!X7*0.82</f>
        <v>18696</v>
      </c>
      <c r="Y7" s="43">
        <f>'BAR BB| Open rates'!Y7*0.82</f>
        <v>22878</v>
      </c>
      <c r="Z7" s="43">
        <f>'BAR BB| Open rates'!Z7*0.82</f>
        <v>26158</v>
      </c>
      <c r="AA7" s="43">
        <f>'BAR BB| Open rates'!AA7*0.82</f>
        <v>22878</v>
      </c>
      <c r="AB7" s="43">
        <f>'BAR BB| Open rates'!AB7*0.82</f>
        <v>26158</v>
      </c>
      <c r="AC7" s="43">
        <f>'BAR BB| Open rates'!AC7*0.82</f>
        <v>22878</v>
      </c>
      <c r="AD7" s="43">
        <f>'BAR BB| Open rates'!AD7*0.82</f>
        <v>26158</v>
      </c>
      <c r="AE7" s="43">
        <f>'BAR BB| Open rates'!AE7*0.82</f>
        <v>22878</v>
      </c>
      <c r="AF7" s="43">
        <f>'BAR BB| Open rates'!AF7*0.82</f>
        <v>26158</v>
      </c>
      <c r="AG7" s="43">
        <f>'BAR BB| Open rates'!AG7*0.82</f>
        <v>22878</v>
      </c>
      <c r="AH7" s="43">
        <f>'BAR BB| Open rates'!AH7*0.82</f>
        <v>26158</v>
      </c>
      <c r="AI7" s="43">
        <f>'BAR BB| Open rates'!AI7*0.82</f>
        <v>30913.999999999996</v>
      </c>
      <c r="AJ7" s="43">
        <f>'BAR BB| Open rates'!AJ7*0.82</f>
        <v>26158</v>
      </c>
      <c r="AK7" s="43">
        <f>'BAR BB| Open rates'!AK7*0.82</f>
        <v>30913.999999999996</v>
      </c>
      <c r="AL7" s="43">
        <f>'BAR BB| Open rates'!AL7*0.82</f>
        <v>26158</v>
      </c>
      <c r="AM7" s="43">
        <f>'BAR BB| Open rates'!AM7*0.82</f>
        <v>30913.999999999996</v>
      </c>
      <c r="AN7" s="43">
        <f>'BAR BB| Open rates'!AN7*0.82</f>
        <v>30913.999999999996</v>
      </c>
      <c r="AO7" s="43">
        <f>'BAR BB| Open rates'!AO7*0.82</f>
        <v>50758</v>
      </c>
      <c r="AP7" s="43">
        <f>'BAR BB| Open rates'!AP7*0.82</f>
        <v>30913.999999999996</v>
      </c>
      <c r="AQ7" s="43">
        <f>'BAR BB| Open rates'!AQ7*0.82</f>
        <v>30913.999999999996</v>
      </c>
      <c r="AR7" s="43">
        <f>'BAR BB| Open rates'!AR7*0.82</f>
        <v>22878</v>
      </c>
      <c r="AS7" s="43">
        <f>'BAR BB| Open rates'!AS7*0.82</f>
        <v>18696</v>
      </c>
      <c r="AT7" s="43">
        <f>'BAR BB| Open rates'!AT7*0.82</f>
        <v>22878</v>
      </c>
      <c r="AU7" s="43">
        <f>'BAR BB| Open rates'!AU7*0.82</f>
        <v>18696</v>
      </c>
      <c r="AV7" s="43">
        <f>'BAR BB| Open rates'!AV7*0.82</f>
        <v>22878</v>
      </c>
      <c r="AW7" s="43">
        <f>'BAR BB| Open rates'!AW7*0.82</f>
        <v>18696</v>
      </c>
      <c r="AX7" s="43">
        <f>'BAR BB| Open rates'!AX7*0.82</f>
        <v>22878</v>
      </c>
      <c r="AY7" s="43">
        <f>'BAR BB| Open rates'!AY7*0.82</f>
        <v>18696</v>
      </c>
      <c r="AZ7" s="43">
        <f>'BAR BB| Open rates'!AZ7*0.82</f>
        <v>22878</v>
      </c>
      <c r="BA7" s="43">
        <f>'BAR BB| Open rates'!BA7*0.82</f>
        <v>18696</v>
      </c>
    </row>
    <row r="8" spans="1:53" s="36" customFormat="1" ht="12" customHeight="1" x14ac:dyDescent="0.2">
      <c r="A8" s="146" t="str">
        <f>'BAR BB| Open rates'!A8</f>
        <v>Делюкс с видом на горы / Deluxe Mountain View</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row>
    <row r="9" spans="1:53" s="36" customFormat="1" ht="12" customHeight="1" x14ac:dyDescent="0.2">
      <c r="A9" s="52">
        <f>'BAR BB| Open rates'!A9</f>
        <v>1</v>
      </c>
      <c r="B9" s="43">
        <f>'BAR BB| Open rates'!B9*0.82</f>
        <v>26978</v>
      </c>
      <c r="C9" s="43">
        <f>'BAR BB| Open rates'!C9*0.82</f>
        <v>28618</v>
      </c>
      <c r="D9" s="43">
        <f>'BAR BB| Open rates'!D9*0.82</f>
        <v>26978</v>
      </c>
      <c r="E9" s="43">
        <f>'BAR BB| Open rates'!E9*0.82</f>
        <v>23698</v>
      </c>
      <c r="F9" s="43">
        <f>'BAR BB| Open rates'!F9*0.82</f>
        <v>19516</v>
      </c>
      <c r="G9" s="43">
        <f>'BAR BB| Open rates'!G9*0.82</f>
        <v>23698</v>
      </c>
      <c r="H9" s="43">
        <f>'BAR BB| Open rates'!H9*0.82</f>
        <v>19516</v>
      </c>
      <c r="I9" s="43">
        <f>'BAR BB| Open rates'!I9*0.82</f>
        <v>23698</v>
      </c>
      <c r="J9" s="43">
        <f>'BAR BB| Open rates'!J9*0.82</f>
        <v>16071.999999999998</v>
      </c>
      <c r="K9" s="43">
        <f>'BAR BB| Open rates'!K9*0.82</f>
        <v>16071.999999999998</v>
      </c>
      <c r="L9" s="43">
        <f>'BAR BB| Open rates'!L9*0.82</f>
        <v>14186</v>
      </c>
      <c r="M9" s="43">
        <f>'BAR BB| Open rates'!M9*0.82</f>
        <v>16071.999999999998</v>
      </c>
      <c r="N9" s="43">
        <f>'BAR BB| Open rates'!N9*0.82</f>
        <v>16071.999999999998</v>
      </c>
      <c r="O9" s="43">
        <f>'BAR BB| Open rates'!O9*0.82</f>
        <v>16071.999999999998</v>
      </c>
      <c r="P9" s="43">
        <f>'BAR BB| Open rates'!P9*0.82</f>
        <v>16071.999999999998</v>
      </c>
      <c r="Q9" s="43">
        <f>'BAR BB| Open rates'!Q9*0.82</f>
        <v>23698</v>
      </c>
      <c r="R9" s="43">
        <f>'BAR BB| Open rates'!R9*0.82</f>
        <v>19516</v>
      </c>
      <c r="S9" s="43">
        <f>'BAR BB| Open rates'!S9*0.82</f>
        <v>16071.999999999998</v>
      </c>
      <c r="T9" s="43">
        <f>'BAR BB| Open rates'!T9*0.82</f>
        <v>19516</v>
      </c>
      <c r="U9" s="43">
        <f>'BAR BB| Open rates'!U9*0.82</f>
        <v>16071.999999999998</v>
      </c>
      <c r="V9" s="43">
        <f>'BAR BB| Open rates'!V9*0.82</f>
        <v>26978</v>
      </c>
      <c r="W9" s="43">
        <f>'BAR BB| Open rates'!W9*0.82</f>
        <v>16071.999999999998</v>
      </c>
      <c r="X9" s="43">
        <f>'BAR BB| Open rates'!X9*0.82</f>
        <v>19516</v>
      </c>
      <c r="Y9" s="43">
        <f>'BAR BB| Open rates'!Y9*0.82</f>
        <v>23698</v>
      </c>
      <c r="Z9" s="43">
        <f>'BAR BB| Open rates'!Z9*0.82</f>
        <v>26978</v>
      </c>
      <c r="AA9" s="43">
        <f>'BAR BB| Open rates'!AA9*0.82</f>
        <v>23698</v>
      </c>
      <c r="AB9" s="43">
        <f>'BAR BB| Open rates'!AB9*0.82</f>
        <v>26978</v>
      </c>
      <c r="AC9" s="43">
        <f>'BAR BB| Open rates'!AC9*0.82</f>
        <v>23698</v>
      </c>
      <c r="AD9" s="43">
        <f>'BAR BB| Open rates'!AD9*0.82</f>
        <v>26978</v>
      </c>
      <c r="AE9" s="43">
        <f>'BAR BB| Open rates'!AE9*0.82</f>
        <v>23698</v>
      </c>
      <c r="AF9" s="43">
        <f>'BAR BB| Open rates'!AF9*0.82</f>
        <v>26978</v>
      </c>
      <c r="AG9" s="43">
        <f>'BAR BB| Open rates'!AG9*0.82</f>
        <v>23698</v>
      </c>
      <c r="AH9" s="43">
        <f>'BAR BB| Open rates'!AH9*0.82</f>
        <v>26978</v>
      </c>
      <c r="AI9" s="43">
        <f>'BAR BB| Open rates'!AI9*0.82</f>
        <v>31733.999999999996</v>
      </c>
      <c r="AJ9" s="43">
        <f>'BAR BB| Open rates'!AJ9*0.82</f>
        <v>26978</v>
      </c>
      <c r="AK9" s="43">
        <f>'BAR BB| Open rates'!AK9*0.82</f>
        <v>31733.999999999996</v>
      </c>
      <c r="AL9" s="43">
        <f>'BAR BB| Open rates'!AL9*0.82</f>
        <v>26978</v>
      </c>
      <c r="AM9" s="43">
        <f>'BAR BB| Open rates'!AM9*0.82</f>
        <v>31733.999999999996</v>
      </c>
      <c r="AN9" s="43">
        <f>'BAR BB| Open rates'!AN9*0.82</f>
        <v>31733.999999999996</v>
      </c>
      <c r="AO9" s="43">
        <f>'BAR BB| Open rates'!AO9*0.82</f>
        <v>51578</v>
      </c>
      <c r="AP9" s="43">
        <f>'BAR BB| Open rates'!AP9*0.82</f>
        <v>31733.999999999996</v>
      </c>
      <c r="AQ9" s="43">
        <f>'BAR BB| Open rates'!AQ9*0.82</f>
        <v>31733.999999999996</v>
      </c>
      <c r="AR9" s="43">
        <f>'BAR BB| Open rates'!AR9*0.82</f>
        <v>23698</v>
      </c>
      <c r="AS9" s="43">
        <f>'BAR BB| Open rates'!AS9*0.82</f>
        <v>19516</v>
      </c>
      <c r="AT9" s="43">
        <f>'BAR BB| Open rates'!AT9*0.82</f>
        <v>23698</v>
      </c>
      <c r="AU9" s="43">
        <f>'BAR BB| Open rates'!AU9*0.82</f>
        <v>19516</v>
      </c>
      <c r="AV9" s="43">
        <f>'BAR BB| Open rates'!AV9*0.82</f>
        <v>23698</v>
      </c>
      <c r="AW9" s="43">
        <f>'BAR BB| Open rates'!AW9*0.82</f>
        <v>19516</v>
      </c>
      <c r="AX9" s="43">
        <f>'BAR BB| Open rates'!AX9*0.82</f>
        <v>23698</v>
      </c>
      <c r="AY9" s="43">
        <f>'BAR BB| Open rates'!AY9*0.82</f>
        <v>19516</v>
      </c>
      <c r="AZ9" s="43">
        <f>'BAR BB| Open rates'!AZ9*0.82</f>
        <v>23698</v>
      </c>
      <c r="BA9" s="43">
        <f>'BAR BB| Open rates'!BA9*0.82</f>
        <v>19516</v>
      </c>
    </row>
    <row r="10" spans="1:53" s="36" customFormat="1" ht="12" customHeight="1" x14ac:dyDescent="0.2">
      <c r="A10" s="52">
        <f>'BAR BB| Open rates'!A10</f>
        <v>2</v>
      </c>
      <c r="B10" s="43">
        <f>'BAR BB| Open rates'!B10*0.82</f>
        <v>28618</v>
      </c>
      <c r="C10" s="43">
        <f>'BAR BB| Open rates'!C10*0.82</f>
        <v>30258</v>
      </c>
      <c r="D10" s="43">
        <f>'BAR BB| Open rates'!D10*0.82</f>
        <v>28618</v>
      </c>
      <c r="E10" s="43">
        <f>'BAR BB| Open rates'!E10*0.82</f>
        <v>25338</v>
      </c>
      <c r="F10" s="43">
        <f>'BAR BB| Open rates'!F10*0.82</f>
        <v>21156</v>
      </c>
      <c r="G10" s="43">
        <f>'BAR BB| Open rates'!G10*0.82</f>
        <v>25338</v>
      </c>
      <c r="H10" s="43">
        <f>'BAR BB| Open rates'!H10*0.82</f>
        <v>21156</v>
      </c>
      <c r="I10" s="43">
        <f>'BAR BB| Open rates'!I10*0.82</f>
        <v>25338</v>
      </c>
      <c r="J10" s="43">
        <f>'BAR BB| Open rates'!J10*0.82</f>
        <v>17712</v>
      </c>
      <c r="K10" s="43">
        <f>'BAR BB| Open rates'!K10*0.82</f>
        <v>17712</v>
      </c>
      <c r="L10" s="43">
        <f>'BAR BB| Open rates'!L10*0.82</f>
        <v>15825.999999999998</v>
      </c>
      <c r="M10" s="43">
        <f>'BAR BB| Open rates'!M10*0.82</f>
        <v>17712</v>
      </c>
      <c r="N10" s="43">
        <f>'BAR BB| Open rates'!N10*0.82</f>
        <v>17712</v>
      </c>
      <c r="O10" s="43">
        <f>'BAR BB| Open rates'!O10*0.82</f>
        <v>17712</v>
      </c>
      <c r="P10" s="43">
        <f>'BAR BB| Open rates'!P10*0.82</f>
        <v>17712</v>
      </c>
      <c r="Q10" s="43">
        <f>'BAR BB| Open rates'!Q10*0.82</f>
        <v>25338</v>
      </c>
      <c r="R10" s="43">
        <f>'BAR BB| Open rates'!R10*0.82</f>
        <v>21156</v>
      </c>
      <c r="S10" s="43">
        <f>'BAR BB| Open rates'!S10*0.82</f>
        <v>17712</v>
      </c>
      <c r="T10" s="43">
        <f>'BAR BB| Open rates'!T10*0.82</f>
        <v>21156</v>
      </c>
      <c r="U10" s="43">
        <f>'BAR BB| Open rates'!U10*0.82</f>
        <v>17712</v>
      </c>
      <c r="V10" s="43">
        <f>'BAR BB| Open rates'!V10*0.82</f>
        <v>28618</v>
      </c>
      <c r="W10" s="43">
        <f>'BAR BB| Open rates'!W10*0.82</f>
        <v>17712</v>
      </c>
      <c r="X10" s="43">
        <f>'BAR BB| Open rates'!X10*0.82</f>
        <v>21156</v>
      </c>
      <c r="Y10" s="43">
        <f>'BAR BB| Open rates'!Y10*0.82</f>
        <v>25338</v>
      </c>
      <c r="Z10" s="43">
        <f>'BAR BB| Open rates'!Z10*0.82</f>
        <v>28618</v>
      </c>
      <c r="AA10" s="43">
        <f>'BAR BB| Open rates'!AA10*0.82</f>
        <v>25338</v>
      </c>
      <c r="AB10" s="43">
        <f>'BAR BB| Open rates'!AB10*0.82</f>
        <v>28618</v>
      </c>
      <c r="AC10" s="43">
        <f>'BAR BB| Open rates'!AC10*0.82</f>
        <v>25338</v>
      </c>
      <c r="AD10" s="43">
        <f>'BAR BB| Open rates'!AD10*0.82</f>
        <v>28618</v>
      </c>
      <c r="AE10" s="43">
        <f>'BAR BB| Open rates'!AE10*0.82</f>
        <v>25338</v>
      </c>
      <c r="AF10" s="43">
        <f>'BAR BB| Open rates'!AF10*0.82</f>
        <v>28618</v>
      </c>
      <c r="AG10" s="43">
        <f>'BAR BB| Open rates'!AG10*0.82</f>
        <v>25338</v>
      </c>
      <c r="AH10" s="43">
        <f>'BAR BB| Open rates'!AH10*0.82</f>
        <v>28618</v>
      </c>
      <c r="AI10" s="43">
        <f>'BAR BB| Open rates'!AI10*0.82</f>
        <v>33374</v>
      </c>
      <c r="AJ10" s="43">
        <f>'BAR BB| Open rates'!AJ10*0.82</f>
        <v>28618</v>
      </c>
      <c r="AK10" s="43">
        <f>'BAR BB| Open rates'!AK10*0.82</f>
        <v>33374</v>
      </c>
      <c r="AL10" s="43">
        <f>'BAR BB| Open rates'!AL10*0.82</f>
        <v>28618</v>
      </c>
      <c r="AM10" s="43">
        <f>'BAR BB| Open rates'!AM10*0.82</f>
        <v>33374</v>
      </c>
      <c r="AN10" s="43">
        <f>'BAR BB| Open rates'!AN10*0.82</f>
        <v>33374</v>
      </c>
      <c r="AO10" s="43">
        <f>'BAR BB| Open rates'!AO10*0.82</f>
        <v>53218</v>
      </c>
      <c r="AP10" s="43">
        <f>'BAR BB| Open rates'!AP10*0.82</f>
        <v>33374</v>
      </c>
      <c r="AQ10" s="43">
        <f>'BAR BB| Open rates'!AQ10*0.82</f>
        <v>33374</v>
      </c>
      <c r="AR10" s="43">
        <f>'BAR BB| Open rates'!AR10*0.82</f>
        <v>25338</v>
      </c>
      <c r="AS10" s="43">
        <f>'BAR BB| Open rates'!AS10*0.82</f>
        <v>21156</v>
      </c>
      <c r="AT10" s="43">
        <f>'BAR BB| Open rates'!AT10*0.82</f>
        <v>25338</v>
      </c>
      <c r="AU10" s="43">
        <f>'BAR BB| Open rates'!AU10*0.82</f>
        <v>21156</v>
      </c>
      <c r="AV10" s="43">
        <f>'BAR BB| Open rates'!AV10*0.82</f>
        <v>25338</v>
      </c>
      <c r="AW10" s="43">
        <f>'BAR BB| Open rates'!AW10*0.82</f>
        <v>21156</v>
      </c>
      <c r="AX10" s="43">
        <f>'BAR BB| Open rates'!AX10*0.82</f>
        <v>25338</v>
      </c>
      <c r="AY10" s="43">
        <f>'BAR BB| Open rates'!AY10*0.82</f>
        <v>21156</v>
      </c>
      <c r="AZ10" s="43">
        <f>'BAR BB| Open rates'!AZ10*0.82</f>
        <v>25338</v>
      </c>
      <c r="BA10" s="43">
        <f>'BAR BB| Open rates'!BA10*0.82</f>
        <v>21156</v>
      </c>
    </row>
    <row r="11" spans="1:53" s="36" customFormat="1" ht="12" customHeight="1" x14ac:dyDescent="0.2">
      <c r="A11" s="146" t="str">
        <f>'BAR BB| Open rates'!A11</f>
        <v>Люкс/ Suite</v>
      </c>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row>
    <row r="12" spans="1:53" s="36" customFormat="1" ht="12" customHeight="1" x14ac:dyDescent="0.2">
      <c r="A12" s="52">
        <f>'BAR BB| Open rates'!A12</f>
        <v>1</v>
      </c>
      <c r="B12" s="43">
        <f>'BAR BB| Open rates'!B12*0.82</f>
        <v>30176</v>
      </c>
      <c r="C12" s="43">
        <f>'BAR BB| Open rates'!C12*0.82</f>
        <v>31815.999999999996</v>
      </c>
      <c r="D12" s="43">
        <f>'BAR BB| Open rates'!D12*0.82</f>
        <v>30176</v>
      </c>
      <c r="E12" s="43">
        <f>'BAR BB| Open rates'!E12*0.82</f>
        <v>26896</v>
      </c>
      <c r="F12" s="43">
        <f>'BAR BB| Open rates'!F12*0.82</f>
        <v>22714</v>
      </c>
      <c r="G12" s="43">
        <f>'BAR BB| Open rates'!G12*0.82</f>
        <v>26896</v>
      </c>
      <c r="H12" s="43">
        <f>'BAR BB| Open rates'!H12*0.82</f>
        <v>22714</v>
      </c>
      <c r="I12" s="43">
        <f>'BAR BB| Open rates'!I12*0.82</f>
        <v>26896</v>
      </c>
      <c r="J12" s="43">
        <f>'BAR BB| Open rates'!J12*0.82</f>
        <v>19270</v>
      </c>
      <c r="K12" s="43">
        <f>'BAR BB| Open rates'!K12*0.82</f>
        <v>19270</v>
      </c>
      <c r="L12" s="43">
        <f>'BAR BB| Open rates'!L12*0.82</f>
        <v>17384</v>
      </c>
      <c r="M12" s="43">
        <f>'BAR BB| Open rates'!M12*0.82</f>
        <v>19270</v>
      </c>
      <c r="N12" s="43">
        <f>'BAR BB| Open rates'!N12*0.82</f>
        <v>19270</v>
      </c>
      <c r="O12" s="43">
        <f>'BAR BB| Open rates'!O12*0.82</f>
        <v>19270</v>
      </c>
      <c r="P12" s="43">
        <f>'BAR BB| Open rates'!P12*0.82</f>
        <v>19270</v>
      </c>
      <c r="Q12" s="43">
        <f>'BAR BB| Open rates'!Q12*0.82</f>
        <v>26896</v>
      </c>
      <c r="R12" s="43">
        <f>'BAR BB| Open rates'!R12*0.82</f>
        <v>22714</v>
      </c>
      <c r="S12" s="43">
        <f>'BAR BB| Open rates'!S12*0.82</f>
        <v>19270</v>
      </c>
      <c r="T12" s="43">
        <f>'BAR BB| Open rates'!T12*0.82</f>
        <v>22714</v>
      </c>
      <c r="U12" s="43">
        <f>'BAR BB| Open rates'!U12*0.82</f>
        <v>19270</v>
      </c>
      <c r="V12" s="43">
        <f>'BAR BB| Open rates'!V12*0.82</f>
        <v>30176</v>
      </c>
      <c r="W12" s="43">
        <f>'BAR BB| Open rates'!W12*0.82</f>
        <v>19270</v>
      </c>
      <c r="X12" s="43">
        <f>'BAR BB| Open rates'!X12*0.82</f>
        <v>22714</v>
      </c>
      <c r="Y12" s="43">
        <f>'BAR BB| Open rates'!Y12*0.82</f>
        <v>26896</v>
      </c>
      <c r="Z12" s="43">
        <f>'BAR BB| Open rates'!Z12*0.82</f>
        <v>30176</v>
      </c>
      <c r="AA12" s="43">
        <f>'BAR BB| Open rates'!AA12*0.82</f>
        <v>26896</v>
      </c>
      <c r="AB12" s="43">
        <f>'BAR BB| Open rates'!AB12*0.82</f>
        <v>30176</v>
      </c>
      <c r="AC12" s="43">
        <f>'BAR BB| Open rates'!AC12*0.82</f>
        <v>26896</v>
      </c>
      <c r="AD12" s="43">
        <f>'BAR BB| Open rates'!AD12*0.82</f>
        <v>30176</v>
      </c>
      <c r="AE12" s="43">
        <f>'BAR BB| Open rates'!AE12*0.82</f>
        <v>26896</v>
      </c>
      <c r="AF12" s="43">
        <f>'BAR BB| Open rates'!AF12*0.82</f>
        <v>30176</v>
      </c>
      <c r="AG12" s="43">
        <f>'BAR BB| Open rates'!AG12*0.82</f>
        <v>26896</v>
      </c>
      <c r="AH12" s="43">
        <f>'BAR BB| Open rates'!AH12*0.82</f>
        <v>30176</v>
      </c>
      <c r="AI12" s="43">
        <f>'BAR BB| Open rates'!AI12*0.82</f>
        <v>34932</v>
      </c>
      <c r="AJ12" s="43">
        <f>'BAR BB| Open rates'!AJ12*0.82</f>
        <v>30176</v>
      </c>
      <c r="AK12" s="43">
        <f>'BAR BB| Open rates'!AK12*0.82</f>
        <v>34932</v>
      </c>
      <c r="AL12" s="43">
        <f>'BAR BB| Open rates'!AL12*0.82</f>
        <v>30176</v>
      </c>
      <c r="AM12" s="43">
        <f>'BAR BB| Open rates'!AM12*0.82</f>
        <v>34932</v>
      </c>
      <c r="AN12" s="43">
        <f>'BAR BB| Open rates'!AN12*0.82</f>
        <v>34932</v>
      </c>
      <c r="AO12" s="43">
        <f>'BAR BB| Open rates'!AO12*0.82</f>
        <v>54776</v>
      </c>
      <c r="AP12" s="43">
        <f>'BAR BB| Open rates'!AP12*0.82</f>
        <v>34932</v>
      </c>
      <c r="AQ12" s="43">
        <f>'BAR BB| Open rates'!AQ12*0.82</f>
        <v>34932</v>
      </c>
      <c r="AR12" s="43">
        <f>'BAR BB| Open rates'!AR12*0.82</f>
        <v>26896</v>
      </c>
      <c r="AS12" s="43">
        <f>'BAR BB| Open rates'!AS12*0.82</f>
        <v>22714</v>
      </c>
      <c r="AT12" s="43">
        <f>'BAR BB| Open rates'!AT12*0.82</f>
        <v>26896</v>
      </c>
      <c r="AU12" s="43">
        <f>'BAR BB| Open rates'!AU12*0.82</f>
        <v>22714</v>
      </c>
      <c r="AV12" s="43">
        <f>'BAR BB| Open rates'!AV12*0.82</f>
        <v>26896</v>
      </c>
      <c r="AW12" s="43">
        <f>'BAR BB| Open rates'!AW12*0.82</f>
        <v>22714</v>
      </c>
      <c r="AX12" s="43">
        <f>'BAR BB| Open rates'!AX12*0.82</f>
        <v>26896</v>
      </c>
      <c r="AY12" s="43">
        <f>'BAR BB| Open rates'!AY12*0.82</f>
        <v>22714</v>
      </c>
      <c r="AZ12" s="43">
        <f>'BAR BB| Open rates'!AZ12*0.82</f>
        <v>26896</v>
      </c>
      <c r="BA12" s="43">
        <f>'BAR BB| Open rates'!BA12*0.82</f>
        <v>22714</v>
      </c>
    </row>
    <row r="13" spans="1:53" s="36" customFormat="1" ht="12" customHeight="1" x14ac:dyDescent="0.2">
      <c r="A13" s="52">
        <f>'BAR BB| Open rates'!A13</f>
        <v>2</v>
      </c>
      <c r="B13" s="43">
        <f>'BAR BB| Open rates'!B13*0.82</f>
        <v>31815.999999999996</v>
      </c>
      <c r="C13" s="43">
        <f>'BAR BB| Open rates'!C13*0.82</f>
        <v>33456</v>
      </c>
      <c r="D13" s="43">
        <f>'BAR BB| Open rates'!D13*0.82</f>
        <v>31815.999999999996</v>
      </c>
      <c r="E13" s="43">
        <f>'BAR BB| Open rates'!E13*0.82</f>
        <v>28536</v>
      </c>
      <c r="F13" s="43">
        <f>'BAR BB| Open rates'!F13*0.82</f>
        <v>24354</v>
      </c>
      <c r="G13" s="43">
        <f>'BAR BB| Open rates'!G13*0.82</f>
        <v>28536</v>
      </c>
      <c r="H13" s="43">
        <f>'BAR BB| Open rates'!H13*0.82</f>
        <v>24354</v>
      </c>
      <c r="I13" s="43">
        <f>'BAR BB| Open rates'!I13*0.82</f>
        <v>28536</v>
      </c>
      <c r="J13" s="43">
        <f>'BAR BB| Open rates'!J13*0.82</f>
        <v>20910</v>
      </c>
      <c r="K13" s="43">
        <f>'BAR BB| Open rates'!K13*0.82</f>
        <v>20910</v>
      </c>
      <c r="L13" s="43">
        <f>'BAR BB| Open rates'!L13*0.82</f>
        <v>19024</v>
      </c>
      <c r="M13" s="43">
        <f>'BAR BB| Open rates'!M13*0.82</f>
        <v>20910</v>
      </c>
      <c r="N13" s="43">
        <f>'BAR BB| Open rates'!N13*0.82</f>
        <v>20910</v>
      </c>
      <c r="O13" s="43">
        <f>'BAR BB| Open rates'!O13*0.82</f>
        <v>20910</v>
      </c>
      <c r="P13" s="43">
        <f>'BAR BB| Open rates'!P13*0.82</f>
        <v>20910</v>
      </c>
      <c r="Q13" s="43">
        <f>'BAR BB| Open rates'!Q13*0.82</f>
        <v>28536</v>
      </c>
      <c r="R13" s="43">
        <f>'BAR BB| Open rates'!R13*0.82</f>
        <v>24354</v>
      </c>
      <c r="S13" s="43">
        <f>'BAR BB| Open rates'!S13*0.82</f>
        <v>20910</v>
      </c>
      <c r="T13" s="43">
        <f>'BAR BB| Open rates'!T13*0.82</f>
        <v>24354</v>
      </c>
      <c r="U13" s="43">
        <f>'BAR BB| Open rates'!U13*0.82</f>
        <v>20910</v>
      </c>
      <c r="V13" s="43">
        <f>'BAR BB| Open rates'!V13*0.82</f>
        <v>31815.999999999996</v>
      </c>
      <c r="W13" s="43">
        <f>'BAR BB| Open rates'!W13*0.82</f>
        <v>20910</v>
      </c>
      <c r="X13" s="43">
        <f>'BAR BB| Open rates'!X13*0.82</f>
        <v>24354</v>
      </c>
      <c r="Y13" s="43">
        <f>'BAR BB| Open rates'!Y13*0.82</f>
        <v>28536</v>
      </c>
      <c r="Z13" s="43">
        <f>'BAR BB| Open rates'!Z13*0.82</f>
        <v>31815.999999999996</v>
      </c>
      <c r="AA13" s="43">
        <f>'BAR BB| Open rates'!AA13*0.82</f>
        <v>28536</v>
      </c>
      <c r="AB13" s="43">
        <f>'BAR BB| Open rates'!AB13*0.82</f>
        <v>31815.999999999996</v>
      </c>
      <c r="AC13" s="43">
        <f>'BAR BB| Open rates'!AC13*0.82</f>
        <v>28536</v>
      </c>
      <c r="AD13" s="43">
        <f>'BAR BB| Open rates'!AD13*0.82</f>
        <v>31815.999999999996</v>
      </c>
      <c r="AE13" s="43">
        <f>'BAR BB| Open rates'!AE13*0.82</f>
        <v>28536</v>
      </c>
      <c r="AF13" s="43">
        <f>'BAR BB| Open rates'!AF13*0.82</f>
        <v>31815.999999999996</v>
      </c>
      <c r="AG13" s="43">
        <f>'BAR BB| Open rates'!AG13*0.82</f>
        <v>28536</v>
      </c>
      <c r="AH13" s="43">
        <f>'BAR BB| Open rates'!AH13*0.82</f>
        <v>31815.999999999996</v>
      </c>
      <c r="AI13" s="43">
        <f>'BAR BB| Open rates'!AI13*0.82</f>
        <v>36572</v>
      </c>
      <c r="AJ13" s="43">
        <f>'BAR BB| Open rates'!AJ13*0.82</f>
        <v>31815.999999999996</v>
      </c>
      <c r="AK13" s="43">
        <f>'BAR BB| Open rates'!AK13*0.82</f>
        <v>36572</v>
      </c>
      <c r="AL13" s="43">
        <f>'BAR BB| Open rates'!AL13*0.82</f>
        <v>31815.999999999996</v>
      </c>
      <c r="AM13" s="43">
        <f>'BAR BB| Open rates'!AM13*0.82</f>
        <v>36572</v>
      </c>
      <c r="AN13" s="43">
        <f>'BAR BB| Open rates'!AN13*0.82</f>
        <v>36572</v>
      </c>
      <c r="AO13" s="43">
        <f>'BAR BB| Open rates'!AO13*0.82</f>
        <v>56416</v>
      </c>
      <c r="AP13" s="43">
        <f>'BAR BB| Open rates'!AP13*0.82</f>
        <v>36572</v>
      </c>
      <c r="AQ13" s="43">
        <f>'BAR BB| Open rates'!AQ13*0.82</f>
        <v>36572</v>
      </c>
      <c r="AR13" s="43">
        <f>'BAR BB| Open rates'!AR13*0.82</f>
        <v>28536</v>
      </c>
      <c r="AS13" s="43">
        <f>'BAR BB| Open rates'!AS13*0.82</f>
        <v>24354</v>
      </c>
      <c r="AT13" s="43">
        <f>'BAR BB| Open rates'!AT13*0.82</f>
        <v>28536</v>
      </c>
      <c r="AU13" s="43">
        <f>'BAR BB| Open rates'!AU13*0.82</f>
        <v>24354</v>
      </c>
      <c r="AV13" s="43">
        <f>'BAR BB| Open rates'!AV13*0.82</f>
        <v>28536</v>
      </c>
      <c r="AW13" s="43">
        <f>'BAR BB| Open rates'!AW13*0.82</f>
        <v>24354</v>
      </c>
      <c r="AX13" s="43">
        <f>'BAR BB| Open rates'!AX13*0.82</f>
        <v>28536</v>
      </c>
      <c r="AY13" s="43">
        <f>'BAR BB| Open rates'!AY13*0.82</f>
        <v>24354</v>
      </c>
      <c r="AZ13" s="43">
        <f>'BAR BB| Open rates'!AZ13*0.82</f>
        <v>28536</v>
      </c>
      <c r="BA13" s="43">
        <f>'BAR BB| Open rates'!BA13*0.82</f>
        <v>24354</v>
      </c>
    </row>
    <row r="14" spans="1:53" s="36" customFormat="1" ht="12" customHeight="1" x14ac:dyDescent="0.2">
      <c r="A14" s="146" t="str">
        <f>'BAR BB| Open rates'!A14</f>
        <v>Представительский люкс с видом на горы / Executive Suite Mountain View</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row>
    <row r="15" spans="1:53" s="36" customFormat="1" ht="12" customHeight="1" x14ac:dyDescent="0.2">
      <c r="A15" s="52">
        <f>'BAR BB| Open rates'!A15</f>
        <v>1</v>
      </c>
      <c r="B15" s="43">
        <f>'BAR BB| Open rates'!B15*0.82</f>
        <v>35916</v>
      </c>
      <c r="C15" s="43">
        <f>'BAR BB| Open rates'!C15*0.82</f>
        <v>37556</v>
      </c>
      <c r="D15" s="43">
        <f>'BAR BB| Open rates'!D15*0.82</f>
        <v>35916</v>
      </c>
      <c r="E15" s="43">
        <f>'BAR BB| Open rates'!E15*0.82</f>
        <v>32635.999999999996</v>
      </c>
      <c r="F15" s="43">
        <f>'BAR BB| Open rates'!F15*0.82</f>
        <v>28454</v>
      </c>
      <c r="G15" s="43">
        <f>'BAR BB| Open rates'!G15*0.82</f>
        <v>32635.999999999996</v>
      </c>
      <c r="H15" s="43">
        <f>'BAR BB| Open rates'!H15*0.82</f>
        <v>28454</v>
      </c>
      <c r="I15" s="43">
        <f>'BAR BB| Open rates'!I15*0.82</f>
        <v>32635.999999999996</v>
      </c>
      <c r="J15" s="43">
        <f>'BAR BB| Open rates'!J15*0.82</f>
        <v>25010</v>
      </c>
      <c r="K15" s="43">
        <f>'BAR BB| Open rates'!K15*0.82</f>
        <v>25010</v>
      </c>
      <c r="L15" s="43">
        <f>'BAR BB| Open rates'!L15*0.82</f>
        <v>23124</v>
      </c>
      <c r="M15" s="43">
        <f>'BAR BB| Open rates'!M15*0.82</f>
        <v>25010</v>
      </c>
      <c r="N15" s="43">
        <f>'BAR BB| Open rates'!N15*0.82</f>
        <v>25010</v>
      </c>
      <c r="O15" s="43">
        <f>'BAR BB| Open rates'!O15*0.82</f>
        <v>25010</v>
      </c>
      <c r="P15" s="43">
        <f>'BAR BB| Open rates'!P15*0.82</f>
        <v>25010</v>
      </c>
      <c r="Q15" s="43">
        <f>'BAR BB| Open rates'!Q15*0.82</f>
        <v>32635.999999999996</v>
      </c>
      <c r="R15" s="43">
        <f>'BAR BB| Open rates'!R15*0.82</f>
        <v>28454</v>
      </c>
      <c r="S15" s="43">
        <f>'BAR BB| Open rates'!S15*0.82</f>
        <v>25010</v>
      </c>
      <c r="T15" s="43">
        <f>'BAR BB| Open rates'!T15*0.82</f>
        <v>28454</v>
      </c>
      <c r="U15" s="43">
        <f>'BAR BB| Open rates'!U15*0.82</f>
        <v>25010</v>
      </c>
      <c r="V15" s="43">
        <f>'BAR BB| Open rates'!V15*0.82</f>
        <v>35916</v>
      </c>
      <c r="W15" s="43">
        <f>'BAR BB| Open rates'!W15*0.82</f>
        <v>25010</v>
      </c>
      <c r="X15" s="43">
        <f>'BAR BB| Open rates'!X15*0.82</f>
        <v>28454</v>
      </c>
      <c r="Y15" s="43">
        <f>'BAR BB| Open rates'!Y15*0.82</f>
        <v>35916</v>
      </c>
      <c r="Z15" s="43">
        <f>'BAR BB| Open rates'!Z15*0.82</f>
        <v>39196</v>
      </c>
      <c r="AA15" s="43">
        <f>'BAR BB| Open rates'!AA15*0.82</f>
        <v>35916</v>
      </c>
      <c r="AB15" s="43">
        <f>'BAR BB| Open rates'!AB15*0.82</f>
        <v>39196</v>
      </c>
      <c r="AC15" s="43">
        <f>'BAR BB| Open rates'!AC15*0.82</f>
        <v>35916</v>
      </c>
      <c r="AD15" s="43">
        <f>'BAR BB| Open rates'!AD15*0.82</f>
        <v>39196</v>
      </c>
      <c r="AE15" s="43">
        <f>'BAR BB| Open rates'!AE15*0.82</f>
        <v>35916</v>
      </c>
      <c r="AF15" s="43">
        <f>'BAR BB| Open rates'!AF15*0.82</f>
        <v>39196</v>
      </c>
      <c r="AG15" s="43">
        <f>'BAR BB| Open rates'!AG15*0.82</f>
        <v>35916</v>
      </c>
      <c r="AH15" s="43">
        <f>'BAR BB| Open rates'!AH15*0.82</f>
        <v>39196</v>
      </c>
      <c r="AI15" s="43">
        <f>'BAR BB| Open rates'!AI15*0.82</f>
        <v>43952</v>
      </c>
      <c r="AJ15" s="43">
        <f>'BAR BB| Open rates'!AJ15*0.82</f>
        <v>39196</v>
      </c>
      <c r="AK15" s="43">
        <f>'BAR BB| Open rates'!AK15*0.82</f>
        <v>43952</v>
      </c>
      <c r="AL15" s="43">
        <f>'BAR BB| Open rates'!AL15*0.82</f>
        <v>39196</v>
      </c>
      <c r="AM15" s="43">
        <f>'BAR BB| Open rates'!AM15*0.82</f>
        <v>43952</v>
      </c>
      <c r="AN15" s="43">
        <f>'BAR BB| Open rates'!AN15*0.82</f>
        <v>43952</v>
      </c>
      <c r="AO15" s="43">
        <f>'BAR BB| Open rates'!AO15*0.82</f>
        <v>63795.999999999993</v>
      </c>
      <c r="AP15" s="43">
        <f>'BAR BB| Open rates'!AP15*0.82</f>
        <v>43952</v>
      </c>
      <c r="AQ15" s="43">
        <f>'BAR BB| Open rates'!AQ15*0.82</f>
        <v>43952</v>
      </c>
      <c r="AR15" s="43">
        <f>'BAR BB| Open rates'!AR15*0.82</f>
        <v>32635.999999999996</v>
      </c>
      <c r="AS15" s="43">
        <f>'BAR BB| Open rates'!AS15*0.82</f>
        <v>28454</v>
      </c>
      <c r="AT15" s="43">
        <f>'BAR BB| Open rates'!AT15*0.82</f>
        <v>32635.999999999996</v>
      </c>
      <c r="AU15" s="43">
        <f>'BAR BB| Open rates'!AU15*0.82</f>
        <v>28454</v>
      </c>
      <c r="AV15" s="43">
        <f>'BAR BB| Open rates'!AV15*0.82</f>
        <v>32635.999999999996</v>
      </c>
      <c r="AW15" s="43">
        <f>'BAR BB| Open rates'!AW15*0.82</f>
        <v>28454</v>
      </c>
      <c r="AX15" s="43">
        <f>'BAR BB| Open rates'!AX15*0.82</f>
        <v>32635.999999999996</v>
      </c>
      <c r="AY15" s="43">
        <f>'BAR BB| Open rates'!AY15*0.82</f>
        <v>28454</v>
      </c>
      <c r="AZ15" s="43">
        <f>'BAR BB| Open rates'!AZ15*0.82</f>
        <v>32635.999999999996</v>
      </c>
      <c r="BA15" s="43">
        <f>'BAR BB| Open rates'!BA15*0.82</f>
        <v>28454</v>
      </c>
    </row>
    <row r="16" spans="1:53" s="36" customFormat="1" ht="12" customHeight="1" x14ac:dyDescent="0.2">
      <c r="A16" s="52">
        <f>'BAR BB| Open rates'!A16</f>
        <v>2</v>
      </c>
      <c r="B16" s="43">
        <f>'BAR BB| Open rates'!B16*0.82</f>
        <v>37556</v>
      </c>
      <c r="C16" s="43">
        <f>'BAR BB| Open rates'!C16*0.82</f>
        <v>39196</v>
      </c>
      <c r="D16" s="43">
        <f>'BAR BB| Open rates'!D16*0.82</f>
        <v>37556</v>
      </c>
      <c r="E16" s="43">
        <f>'BAR BB| Open rates'!E16*0.82</f>
        <v>34276</v>
      </c>
      <c r="F16" s="43">
        <f>'BAR BB| Open rates'!F16*0.82</f>
        <v>30094</v>
      </c>
      <c r="G16" s="43">
        <f>'BAR BB| Open rates'!G16*0.82</f>
        <v>34276</v>
      </c>
      <c r="H16" s="43">
        <f>'BAR BB| Open rates'!H16*0.82</f>
        <v>30094</v>
      </c>
      <c r="I16" s="43">
        <f>'BAR BB| Open rates'!I16*0.82</f>
        <v>34276</v>
      </c>
      <c r="J16" s="43">
        <f>'BAR BB| Open rates'!J16*0.82</f>
        <v>26650</v>
      </c>
      <c r="K16" s="43">
        <f>'BAR BB| Open rates'!K16*0.82</f>
        <v>26650</v>
      </c>
      <c r="L16" s="43">
        <f>'BAR BB| Open rates'!L16*0.82</f>
        <v>24764</v>
      </c>
      <c r="M16" s="43">
        <f>'BAR BB| Open rates'!M16*0.82</f>
        <v>26650</v>
      </c>
      <c r="N16" s="43">
        <f>'BAR BB| Open rates'!N16*0.82</f>
        <v>26650</v>
      </c>
      <c r="O16" s="43">
        <f>'BAR BB| Open rates'!O16*0.82</f>
        <v>26650</v>
      </c>
      <c r="P16" s="43">
        <f>'BAR BB| Open rates'!P16*0.82</f>
        <v>26650</v>
      </c>
      <c r="Q16" s="43">
        <f>'BAR BB| Open rates'!Q16*0.82</f>
        <v>34276</v>
      </c>
      <c r="R16" s="43">
        <f>'BAR BB| Open rates'!R16*0.82</f>
        <v>30094</v>
      </c>
      <c r="S16" s="43">
        <f>'BAR BB| Open rates'!S16*0.82</f>
        <v>26650</v>
      </c>
      <c r="T16" s="43">
        <f>'BAR BB| Open rates'!T16*0.82</f>
        <v>30094</v>
      </c>
      <c r="U16" s="43">
        <f>'BAR BB| Open rates'!U16*0.82</f>
        <v>26650</v>
      </c>
      <c r="V16" s="43">
        <f>'BAR BB| Open rates'!V16*0.82</f>
        <v>37556</v>
      </c>
      <c r="W16" s="43">
        <f>'BAR BB| Open rates'!W16*0.82</f>
        <v>26650</v>
      </c>
      <c r="X16" s="43">
        <f>'BAR BB| Open rates'!X16*0.82</f>
        <v>30094</v>
      </c>
      <c r="Y16" s="43">
        <f>'BAR BB| Open rates'!Y16*0.82</f>
        <v>37556</v>
      </c>
      <c r="Z16" s="43">
        <f>'BAR BB| Open rates'!Z16*0.82</f>
        <v>40836</v>
      </c>
      <c r="AA16" s="43">
        <f>'BAR BB| Open rates'!AA16*0.82</f>
        <v>37556</v>
      </c>
      <c r="AB16" s="43">
        <f>'BAR BB| Open rates'!AB16*0.82</f>
        <v>40836</v>
      </c>
      <c r="AC16" s="43">
        <f>'BAR BB| Open rates'!AC16*0.82</f>
        <v>37556</v>
      </c>
      <c r="AD16" s="43">
        <f>'BAR BB| Open rates'!AD16*0.82</f>
        <v>40836</v>
      </c>
      <c r="AE16" s="43">
        <f>'BAR BB| Open rates'!AE16*0.82</f>
        <v>37556</v>
      </c>
      <c r="AF16" s="43">
        <f>'BAR BB| Open rates'!AF16*0.82</f>
        <v>40836</v>
      </c>
      <c r="AG16" s="43">
        <f>'BAR BB| Open rates'!AG16*0.82</f>
        <v>37556</v>
      </c>
      <c r="AH16" s="43">
        <f>'BAR BB| Open rates'!AH16*0.82</f>
        <v>40836</v>
      </c>
      <c r="AI16" s="43">
        <f>'BAR BB| Open rates'!AI16*0.82</f>
        <v>45592</v>
      </c>
      <c r="AJ16" s="43">
        <f>'BAR BB| Open rates'!AJ16*0.82</f>
        <v>40836</v>
      </c>
      <c r="AK16" s="43">
        <f>'BAR BB| Open rates'!AK16*0.82</f>
        <v>45592</v>
      </c>
      <c r="AL16" s="43">
        <f>'BAR BB| Open rates'!AL16*0.82</f>
        <v>40836</v>
      </c>
      <c r="AM16" s="43">
        <f>'BAR BB| Open rates'!AM16*0.82</f>
        <v>45592</v>
      </c>
      <c r="AN16" s="43">
        <f>'BAR BB| Open rates'!AN16*0.82</f>
        <v>45592</v>
      </c>
      <c r="AO16" s="43">
        <f>'BAR BB| Open rates'!AO16*0.82</f>
        <v>65435.999999999993</v>
      </c>
      <c r="AP16" s="43">
        <f>'BAR BB| Open rates'!AP16*0.82</f>
        <v>45592</v>
      </c>
      <c r="AQ16" s="43">
        <f>'BAR BB| Open rates'!AQ16*0.82</f>
        <v>45592</v>
      </c>
      <c r="AR16" s="43">
        <f>'BAR BB| Open rates'!AR16*0.82</f>
        <v>34276</v>
      </c>
      <c r="AS16" s="43">
        <f>'BAR BB| Open rates'!AS16*0.82</f>
        <v>30094</v>
      </c>
      <c r="AT16" s="43">
        <f>'BAR BB| Open rates'!AT16*0.82</f>
        <v>34276</v>
      </c>
      <c r="AU16" s="43">
        <f>'BAR BB| Open rates'!AU16*0.82</f>
        <v>30094</v>
      </c>
      <c r="AV16" s="43">
        <f>'BAR BB| Open rates'!AV16*0.82</f>
        <v>34276</v>
      </c>
      <c r="AW16" s="43">
        <f>'BAR BB| Open rates'!AW16*0.82</f>
        <v>30094</v>
      </c>
      <c r="AX16" s="43">
        <f>'BAR BB| Open rates'!AX16*0.82</f>
        <v>34276</v>
      </c>
      <c r="AY16" s="43">
        <f>'BAR BB| Open rates'!AY16*0.82</f>
        <v>30094</v>
      </c>
      <c r="AZ16" s="43">
        <f>'BAR BB| Open rates'!AZ16*0.82</f>
        <v>34276</v>
      </c>
      <c r="BA16" s="43">
        <f>'BAR BB| Open rates'!BA16*0.82</f>
        <v>30094</v>
      </c>
    </row>
    <row r="17" spans="1:53" s="36" customFormat="1" ht="12" customHeight="1" x14ac:dyDescent="0.2">
      <c r="A17" s="146" t="str">
        <f>'BAR BB| Open rates'!A17</f>
        <v xml:space="preserve">Апартаменты с одной спальней / 1 Bedroom Apartments </v>
      </c>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row>
    <row r="18" spans="1:53" s="36" customFormat="1" ht="12" customHeight="1" x14ac:dyDescent="0.2">
      <c r="A18" s="52" t="str">
        <f>'BAR BB| Open rates'!A18</f>
        <v>от 1 до 2</v>
      </c>
      <c r="B18" s="43">
        <f>'BAR BB| Open rates'!B18*0.82</f>
        <v>32717.999999999996</v>
      </c>
      <c r="C18" s="43">
        <f>'BAR BB| Open rates'!C18*0.82</f>
        <v>34358</v>
      </c>
      <c r="D18" s="43">
        <f>'BAR BB| Open rates'!D18*0.82</f>
        <v>32717.999999999996</v>
      </c>
      <c r="E18" s="43">
        <f>'BAR BB| Open rates'!E18*0.82</f>
        <v>29438</v>
      </c>
      <c r="F18" s="43">
        <f>'BAR BB| Open rates'!F18*0.82</f>
        <v>25256</v>
      </c>
      <c r="G18" s="43">
        <f>'BAR BB| Open rates'!G18*0.82</f>
        <v>29438</v>
      </c>
      <c r="H18" s="43">
        <f>'BAR BB| Open rates'!H18*0.82</f>
        <v>25256</v>
      </c>
      <c r="I18" s="43">
        <f>'BAR BB| Open rates'!I18*0.82</f>
        <v>29438</v>
      </c>
      <c r="J18" s="43">
        <f>'BAR BB| Open rates'!J18*0.82</f>
        <v>21812</v>
      </c>
      <c r="K18" s="43">
        <f>'BAR BB| Open rates'!K18*0.82</f>
        <v>21812</v>
      </c>
      <c r="L18" s="43">
        <f>'BAR BB| Open rates'!L18*0.82</f>
        <v>19926</v>
      </c>
      <c r="M18" s="43">
        <f>'BAR BB| Open rates'!M18*0.82</f>
        <v>21812</v>
      </c>
      <c r="N18" s="43">
        <f>'BAR BB| Open rates'!N18*0.82</f>
        <v>21812</v>
      </c>
      <c r="O18" s="43">
        <f>'BAR BB| Open rates'!O18*0.82</f>
        <v>21812</v>
      </c>
      <c r="P18" s="43">
        <f>'BAR BB| Open rates'!P18*0.82</f>
        <v>21812</v>
      </c>
      <c r="Q18" s="43">
        <f>'BAR BB| Open rates'!Q18*0.82</f>
        <v>29438</v>
      </c>
      <c r="R18" s="43">
        <f>'BAR BB| Open rates'!R18*0.82</f>
        <v>25256</v>
      </c>
      <c r="S18" s="43">
        <f>'BAR BB| Open rates'!S18*0.82</f>
        <v>21812</v>
      </c>
      <c r="T18" s="43">
        <f>'BAR BB| Open rates'!T18*0.82</f>
        <v>25256</v>
      </c>
      <c r="U18" s="43">
        <f>'BAR BB| Open rates'!U18*0.82</f>
        <v>21812</v>
      </c>
      <c r="V18" s="43">
        <f>'BAR BB| Open rates'!V18*0.82</f>
        <v>32717.999999999996</v>
      </c>
      <c r="W18" s="43">
        <f>'BAR BB| Open rates'!W18*0.82</f>
        <v>21812</v>
      </c>
      <c r="X18" s="43">
        <f>'BAR BB| Open rates'!X18*0.82</f>
        <v>25256</v>
      </c>
      <c r="Y18" s="43">
        <f>'BAR BB| Open rates'!Y18*0.82</f>
        <v>36736</v>
      </c>
      <c r="Z18" s="43">
        <f>'BAR BB| Open rates'!Z18*0.82</f>
        <v>40016</v>
      </c>
      <c r="AA18" s="43">
        <f>'BAR BB| Open rates'!AA18*0.82</f>
        <v>36736</v>
      </c>
      <c r="AB18" s="43">
        <f>'BAR BB| Open rates'!AB18*0.82</f>
        <v>40016</v>
      </c>
      <c r="AC18" s="43">
        <f>'BAR BB| Open rates'!AC18*0.82</f>
        <v>36736</v>
      </c>
      <c r="AD18" s="43">
        <f>'BAR BB| Open rates'!AD18*0.82</f>
        <v>40016</v>
      </c>
      <c r="AE18" s="43">
        <f>'BAR BB| Open rates'!AE18*0.82</f>
        <v>36736</v>
      </c>
      <c r="AF18" s="43">
        <f>'BAR BB| Open rates'!AF18*0.82</f>
        <v>40016</v>
      </c>
      <c r="AG18" s="43">
        <f>'BAR BB| Open rates'!AG18*0.82</f>
        <v>36736</v>
      </c>
      <c r="AH18" s="43">
        <f>'BAR BB| Open rates'!AH18*0.82</f>
        <v>40016</v>
      </c>
      <c r="AI18" s="43">
        <f>'BAR BB| Open rates'!AI18*0.82</f>
        <v>44772</v>
      </c>
      <c r="AJ18" s="43">
        <f>'BAR BB| Open rates'!AJ18*0.82</f>
        <v>40016</v>
      </c>
      <c r="AK18" s="43">
        <f>'BAR BB| Open rates'!AK18*0.82</f>
        <v>44772</v>
      </c>
      <c r="AL18" s="43">
        <f>'BAR BB| Open rates'!AL18*0.82</f>
        <v>40016</v>
      </c>
      <c r="AM18" s="43">
        <f>'BAR BB| Open rates'!AM18*0.82</f>
        <v>44772</v>
      </c>
      <c r="AN18" s="43">
        <f>'BAR BB| Open rates'!AN18*0.82</f>
        <v>44772</v>
      </c>
      <c r="AO18" s="43">
        <f>'BAR BB| Open rates'!AO18*0.82</f>
        <v>64615.999999999993</v>
      </c>
      <c r="AP18" s="43">
        <f>'BAR BB| Open rates'!AP18*0.82</f>
        <v>44772</v>
      </c>
      <c r="AQ18" s="43">
        <f>'BAR BB| Open rates'!AQ18*0.82</f>
        <v>44772</v>
      </c>
      <c r="AR18" s="43">
        <f>'BAR BB| Open rates'!AR18*0.82</f>
        <v>29438</v>
      </c>
      <c r="AS18" s="43">
        <f>'BAR BB| Open rates'!AS18*0.82</f>
        <v>25256</v>
      </c>
      <c r="AT18" s="43">
        <f>'BAR BB| Open rates'!AT18*0.82</f>
        <v>29438</v>
      </c>
      <c r="AU18" s="43">
        <f>'BAR BB| Open rates'!AU18*0.82</f>
        <v>25256</v>
      </c>
      <c r="AV18" s="43">
        <f>'BAR BB| Open rates'!AV18*0.82</f>
        <v>29438</v>
      </c>
      <c r="AW18" s="43">
        <f>'BAR BB| Open rates'!AW18*0.82</f>
        <v>25256</v>
      </c>
      <c r="AX18" s="43">
        <f>'BAR BB| Open rates'!AX18*0.82</f>
        <v>29438</v>
      </c>
      <c r="AY18" s="43">
        <f>'BAR BB| Open rates'!AY18*0.82</f>
        <v>25256</v>
      </c>
      <c r="AZ18" s="43">
        <f>'BAR BB| Open rates'!AZ18*0.82</f>
        <v>29438</v>
      </c>
      <c r="BA18" s="43">
        <f>'BAR BB| Open rates'!BA18*0.82</f>
        <v>25256</v>
      </c>
    </row>
    <row r="19" spans="1:53" s="36" customFormat="1" ht="12" customHeight="1" x14ac:dyDescent="0.2">
      <c r="A19" s="146" t="str">
        <f>'BAR BB| Open rates'!A19</f>
        <v xml:space="preserve">Улучшенные апартаменты с одной спальней / 1 Bedroom Superior Apartments </v>
      </c>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row>
    <row r="20" spans="1:53" s="36" customFormat="1" ht="12" customHeight="1" x14ac:dyDescent="0.2">
      <c r="A20" s="52" t="str">
        <f>'BAR BB| Open rates'!A20</f>
        <v>от 1 до 2</v>
      </c>
      <c r="B20" s="43">
        <f>'BAR BB| Open rates'!B20*0.82</f>
        <v>33538</v>
      </c>
      <c r="C20" s="43">
        <f>'BAR BB| Open rates'!C20*0.82</f>
        <v>35178</v>
      </c>
      <c r="D20" s="43">
        <f>'BAR BB| Open rates'!D20*0.82</f>
        <v>33538</v>
      </c>
      <c r="E20" s="43">
        <f>'BAR BB| Open rates'!E20*0.82</f>
        <v>30258</v>
      </c>
      <c r="F20" s="43">
        <f>'BAR BB| Open rates'!F20*0.82</f>
        <v>26076</v>
      </c>
      <c r="G20" s="43">
        <f>'BAR BB| Open rates'!G20*0.82</f>
        <v>30258</v>
      </c>
      <c r="H20" s="43">
        <f>'BAR BB| Open rates'!H20*0.82</f>
        <v>26076</v>
      </c>
      <c r="I20" s="43">
        <f>'BAR BB| Open rates'!I20*0.82</f>
        <v>30258</v>
      </c>
      <c r="J20" s="43">
        <f>'BAR BB| Open rates'!J20*0.82</f>
        <v>22632</v>
      </c>
      <c r="K20" s="43">
        <f>'BAR BB| Open rates'!K20*0.82</f>
        <v>22632</v>
      </c>
      <c r="L20" s="43">
        <f>'BAR BB| Open rates'!L20*0.82</f>
        <v>20746</v>
      </c>
      <c r="M20" s="43">
        <f>'BAR BB| Open rates'!M20*0.82</f>
        <v>22632</v>
      </c>
      <c r="N20" s="43">
        <f>'BAR BB| Open rates'!N20*0.82</f>
        <v>22632</v>
      </c>
      <c r="O20" s="43">
        <f>'BAR BB| Open rates'!O20*0.82</f>
        <v>22632</v>
      </c>
      <c r="P20" s="43">
        <f>'BAR BB| Open rates'!P20*0.82</f>
        <v>22632</v>
      </c>
      <c r="Q20" s="43">
        <f>'BAR BB| Open rates'!Q20*0.82</f>
        <v>30258</v>
      </c>
      <c r="R20" s="43">
        <f>'BAR BB| Open rates'!R20*0.82</f>
        <v>26076</v>
      </c>
      <c r="S20" s="43">
        <f>'BAR BB| Open rates'!S20*0.82</f>
        <v>22632</v>
      </c>
      <c r="T20" s="43">
        <f>'BAR BB| Open rates'!T20*0.82</f>
        <v>26076</v>
      </c>
      <c r="U20" s="43">
        <f>'BAR BB| Open rates'!U20*0.82</f>
        <v>22632</v>
      </c>
      <c r="V20" s="43">
        <f>'BAR BB| Open rates'!V20*0.82</f>
        <v>33538</v>
      </c>
      <c r="W20" s="43">
        <f>'BAR BB| Open rates'!W20*0.82</f>
        <v>22632</v>
      </c>
      <c r="X20" s="43">
        <f>'BAR BB| Open rates'!X20*0.82</f>
        <v>26076</v>
      </c>
      <c r="Y20" s="43">
        <f>'BAR BB| Open rates'!Y20*0.82</f>
        <v>37556</v>
      </c>
      <c r="Z20" s="43">
        <f>'BAR BB| Open rates'!Z20*0.82</f>
        <v>40836</v>
      </c>
      <c r="AA20" s="43">
        <f>'BAR BB| Open rates'!AA20*0.82</f>
        <v>37556</v>
      </c>
      <c r="AB20" s="43">
        <f>'BAR BB| Open rates'!AB20*0.82</f>
        <v>40836</v>
      </c>
      <c r="AC20" s="43">
        <f>'BAR BB| Open rates'!AC20*0.82</f>
        <v>37556</v>
      </c>
      <c r="AD20" s="43">
        <f>'BAR BB| Open rates'!AD20*0.82</f>
        <v>40836</v>
      </c>
      <c r="AE20" s="43">
        <f>'BAR BB| Open rates'!AE20*0.82</f>
        <v>37556</v>
      </c>
      <c r="AF20" s="43">
        <f>'BAR BB| Open rates'!AF20*0.82</f>
        <v>40836</v>
      </c>
      <c r="AG20" s="43">
        <f>'BAR BB| Open rates'!AG20*0.82</f>
        <v>37556</v>
      </c>
      <c r="AH20" s="43">
        <f>'BAR BB| Open rates'!AH20*0.82</f>
        <v>40836</v>
      </c>
      <c r="AI20" s="43">
        <f>'BAR BB| Open rates'!AI20*0.82</f>
        <v>45592</v>
      </c>
      <c r="AJ20" s="43">
        <f>'BAR BB| Open rates'!AJ20*0.82</f>
        <v>40836</v>
      </c>
      <c r="AK20" s="43">
        <f>'BAR BB| Open rates'!AK20*0.82</f>
        <v>45592</v>
      </c>
      <c r="AL20" s="43">
        <f>'BAR BB| Open rates'!AL20*0.82</f>
        <v>40836</v>
      </c>
      <c r="AM20" s="43">
        <f>'BAR BB| Open rates'!AM20*0.82</f>
        <v>45592</v>
      </c>
      <c r="AN20" s="43">
        <f>'BAR BB| Open rates'!AN20*0.82</f>
        <v>45592</v>
      </c>
      <c r="AO20" s="43">
        <f>'BAR BB| Open rates'!AO20*0.82</f>
        <v>65435.999999999993</v>
      </c>
      <c r="AP20" s="43">
        <f>'BAR BB| Open rates'!AP20*0.82</f>
        <v>45592</v>
      </c>
      <c r="AQ20" s="43">
        <f>'BAR BB| Open rates'!AQ20*0.82</f>
        <v>45592</v>
      </c>
      <c r="AR20" s="43">
        <f>'BAR BB| Open rates'!AR20*0.82</f>
        <v>30258</v>
      </c>
      <c r="AS20" s="43">
        <f>'BAR BB| Open rates'!AS20*0.82</f>
        <v>26076</v>
      </c>
      <c r="AT20" s="43">
        <f>'BAR BB| Open rates'!AT20*0.82</f>
        <v>30258</v>
      </c>
      <c r="AU20" s="43">
        <f>'BAR BB| Open rates'!AU20*0.82</f>
        <v>26076</v>
      </c>
      <c r="AV20" s="43">
        <f>'BAR BB| Open rates'!AV20*0.82</f>
        <v>30258</v>
      </c>
      <c r="AW20" s="43">
        <f>'BAR BB| Open rates'!AW20*0.82</f>
        <v>26076</v>
      </c>
      <c r="AX20" s="43">
        <f>'BAR BB| Open rates'!AX20*0.82</f>
        <v>30258</v>
      </c>
      <c r="AY20" s="43">
        <f>'BAR BB| Open rates'!AY20*0.82</f>
        <v>26076</v>
      </c>
      <c r="AZ20" s="43">
        <f>'BAR BB| Open rates'!AZ20*0.82</f>
        <v>30258</v>
      </c>
      <c r="BA20" s="43">
        <f>'BAR BB| Open rates'!BA20*0.82</f>
        <v>26076</v>
      </c>
    </row>
    <row r="21" spans="1:53" s="36" customFormat="1" ht="12" customHeight="1" x14ac:dyDescent="0.2">
      <c r="A21" s="146" t="str">
        <f>'BAR BB| Open rates'!A21</f>
        <v xml:space="preserve">Апартаменты с двумя спальнями / 2 Bedroom Apartments </v>
      </c>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row>
    <row r="22" spans="1:53" s="36" customFormat="1" ht="12" customHeight="1" x14ac:dyDescent="0.2">
      <c r="A22" s="52" t="str">
        <f>'BAR BB| Open rates'!A22</f>
        <v>от 1 до 4</v>
      </c>
      <c r="B22" s="43">
        <f>'BAR BB| Open rates'!B22*0.82</f>
        <v>44936</v>
      </c>
      <c r="C22" s="43">
        <f>'BAR BB| Open rates'!C22*0.82</f>
        <v>46576</v>
      </c>
      <c r="D22" s="43">
        <f>'BAR BB| Open rates'!D22*0.82</f>
        <v>44936</v>
      </c>
      <c r="E22" s="43">
        <f>'BAR BB| Open rates'!E22*0.82</f>
        <v>41656</v>
      </c>
      <c r="F22" s="43">
        <f>'BAR BB| Open rates'!F22*0.82</f>
        <v>37474</v>
      </c>
      <c r="G22" s="43">
        <f>'BAR BB| Open rates'!G22*0.82</f>
        <v>41656</v>
      </c>
      <c r="H22" s="43">
        <f>'BAR BB| Open rates'!H22*0.82</f>
        <v>37474</v>
      </c>
      <c r="I22" s="43">
        <f>'BAR BB| Open rates'!I22*0.82</f>
        <v>41656</v>
      </c>
      <c r="J22" s="43">
        <f>'BAR BB| Open rates'!J22*0.82</f>
        <v>34030</v>
      </c>
      <c r="K22" s="43">
        <f>'BAR BB| Open rates'!K22*0.82</f>
        <v>34030</v>
      </c>
      <c r="L22" s="43">
        <f>'BAR BB| Open rates'!L22*0.82</f>
        <v>32143.999999999996</v>
      </c>
      <c r="M22" s="43">
        <f>'BAR BB| Open rates'!M22*0.82</f>
        <v>34030</v>
      </c>
      <c r="N22" s="43">
        <f>'BAR BB| Open rates'!N22*0.82</f>
        <v>34030</v>
      </c>
      <c r="O22" s="43">
        <f>'BAR BB| Open rates'!O22*0.82</f>
        <v>34030</v>
      </c>
      <c r="P22" s="43">
        <f>'BAR BB| Open rates'!P22*0.82</f>
        <v>34030</v>
      </c>
      <c r="Q22" s="43">
        <f>'BAR BB| Open rates'!Q22*0.82</f>
        <v>41656</v>
      </c>
      <c r="R22" s="43">
        <f>'BAR BB| Open rates'!R22*0.82</f>
        <v>37474</v>
      </c>
      <c r="S22" s="43">
        <f>'BAR BB| Open rates'!S22*0.82</f>
        <v>34030</v>
      </c>
      <c r="T22" s="43">
        <f>'BAR BB| Open rates'!T22*0.82</f>
        <v>37474</v>
      </c>
      <c r="U22" s="43">
        <f>'BAR BB| Open rates'!U22*0.82</f>
        <v>34030</v>
      </c>
      <c r="V22" s="43">
        <f>'BAR BB| Open rates'!V22*0.82</f>
        <v>44936</v>
      </c>
      <c r="W22" s="43">
        <f>'BAR BB| Open rates'!W22*0.82</f>
        <v>34030</v>
      </c>
      <c r="X22" s="43">
        <f>'BAR BB| Open rates'!X22*0.82</f>
        <v>37474</v>
      </c>
      <c r="Y22" s="43">
        <f>'BAR BB| Open rates'!Y22*0.82</f>
        <v>46576</v>
      </c>
      <c r="Z22" s="43">
        <f>'BAR BB| Open rates'!Z22*0.82</f>
        <v>49856</v>
      </c>
      <c r="AA22" s="43">
        <f>'BAR BB| Open rates'!AA22*0.82</f>
        <v>46576</v>
      </c>
      <c r="AB22" s="43">
        <f>'BAR BB| Open rates'!AB22*0.82</f>
        <v>49856</v>
      </c>
      <c r="AC22" s="43">
        <f>'BAR BB| Open rates'!AC22*0.82</f>
        <v>46576</v>
      </c>
      <c r="AD22" s="43">
        <f>'BAR BB| Open rates'!AD22*0.82</f>
        <v>49856</v>
      </c>
      <c r="AE22" s="43">
        <f>'BAR BB| Open rates'!AE22*0.82</f>
        <v>46576</v>
      </c>
      <c r="AF22" s="43">
        <f>'BAR BB| Open rates'!AF22*0.82</f>
        <v>49856</v>
      </c>
      <c r="AG22" s="43">
        <f>'BAR BB| Open rates'!AG22*0.82</f>
        <v>46576</v>
      </c>
      <c r="AH22" s="43">
        <f>'BAR BB| Open rates'!AH22*0.82</f>
        <v>49856</v>
      </c>
      <c r="AI22" s="43">
        <f>'BAR BB| Open rates'!AI22*0.82</f>
        <v>54612</v>
      </c>
      <c r="AJ22" s="43">
        <f>'BAR BB| Open rates'!AJ22*0.82</f>
        <v>49856</v>
      </c>
      <c r="AK22" s="43">
        <f>'BAR BB| Open rates'!AK22*0.82</f>
        <v>54612</v>
      </c>
      <c r="AL22" s="43">
        <f>'BAR BB| Open rates'!AL22*0.82</f>
        <v>49856</v>
      </c>
      <c r="AM22" s="43">
        <f>'BAR BB| Open rates'!AM22*0.82</f>
        <v>54612</v>
      </c>
      <c r="AN22" s="43">
        <f>'BAR BB| Open rates'!AN22*0.82</f>
        <v>54612</v>
      </c>
      <c r="AO22" s="43">
        <f>'BAR BB| Open rates'!AO22*0.82</f>
        <v>74456</v>
      </c>
      <c r="AP22" s="43">
        <f>'BAR BB| Open rates'!AP22*0.82</f>
        <v>54612</v>
      </c>
      <c r="AQ22" s="43">
        <f>'BAR BB| Open rates'!AQ22*0.82</f>
        <v>54612</v>
      </c>
      <c r="AR22" s="43">
        <f>'BAR BB| Open rates'!AR22*0.82</f>
        <v>41656</v>
      </c>
      <c r="AS22" s="43">
        <f>'BAR BB| Open rates'!AS22*0.82</f>
        <v>37474</v>
      </c>
      <c r="AT22" s="43">
        <f>'BAR BB| Open rates'!AT22*0.82</f>
        <v>41656</v>
      </c>
      <c r="AU22" s="43">
        <f>'BAR BB| Open rates'!AU22*0.82</f>
        <v>37474</v>
      </c>
      <c r="AV22" s="43">
        <f>'BAR BB| Open rates'!AV22*0.82</f>
        <v>41656</v>
      </c>
      <c r="AW22" s="43">
        <f>'BAR BB| Open rates'!AW22*0.82</f>
        <v>37474</v>
      </c>
      <c r="AX22" s="43">
        <f>'BAR BB| Open rates'!AX22*0.82</f>
        <v>41656</v>
      </c>
      <c r="AY22" s="43">
        <f>'BAR BB| Open rates'!AY22*0.82</f>
        <v>37474</v>
      </c>
      <c r="AZ22" s="43">
        <f>'BAR BB| Open rates'!AZ22*0.82</f>
        <v>41656</v>
      </c>
      <c r="BA22" s="43">
        <f>'BAR BB| Open rates'!BA22*0.82</f>
        <v>37474</v>
      </c>
    </row>
    <row r="23" spans="1:53" s="36" customFormat="1" ht="12" customHeight="1" x14ac:dyDescent="0.2">
      <c r="A23" s="146" t="str">
        <f>'BAR BB| Open rates'!A23</f>
        <v xml:space="preserve">Улучшенные апартаменты с двумя спальнями / 2 Bedroom Superior Apartments </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row>
    <row r="24" spans="1:53" s="36" customFormat="1" ht="12" customHeight="1" x14ac:dyDescent="0.2">
      <c r="A24" s="52" t="str">
        <f>'BAR BB| Open rates'!A24</f>
        <v>от 1 до 4</v>
      </c>
      <c r="B24" s="43">
        <f>'BAR BB| Open rates'!B24*0.82</f>
        <v>48216</v>
      </c>
      <c r="C24" s="43">
        <f>'BAR BB| Open rates'!C24*0.82</f>
        <v>49856</v>
      </c>
      <c r="D24" s="43">
        <f>'BAR BB| Open rates'!D24*0.82</f>
        <v>48216</v>
      </c>
      <c r="E24" s="43">
        <f>'BAR BB| Open rates'!E24*0.82</f>
        <v>44936</v>
      </c>
      <c r="F24" s="43">
        <f>'BAR BB| Open rates'!F24*0.82</f>
        <v>40754</v>
      </c>
      <c r="G24" s="43">
        <f>'BAR BB| Open rates'!G24*0.82</f>
        <v>44936</v>
      </c>
      <c r="H24" s="43">
        <f>'BAR BB| Open rates'!H24*0.82</f>
        <v>40754</v>
      </c>
      <c r="I24" s="43">
        <f>'BAR BB| Open rates'!I24*0.82</f>
        <v>44936</v>
      </c>
      <c r="J24" s="43">
        <f>'BAR BB| Open rates'!J24*0.82</f>
        <v>37310</v>
      </c>
      <c r="K24" s="43">
        <f>'BAR BB| Open rates'!K24*0.82</f>
        <v>37310</v>
      </c>
      <c r="L24" s="43">
        <f>'BAR BB| Open rates'!L24*0.82</f>
        <v>35424</v>
      </c>
      <c r="M24" s="43">
        <f>'BAR BB| Open rates'!M24*0.82</f>
        <v>37310</v>
      </c>
      <c r="N24" s="43">
        <f>'BAR BB| Open rates'!N24*0.82</f>
        <v>37310</v>
      </c>
      <c r="O24" s="43">
        <f>'BAR BB| Open rates'!O24*0.82</f>
        <v>37310</v>
      </c>
      <c r="P24" s="43">
        <f>'BAR BB| Open rates'!P24*0.82</f>
        <v>37310</v>
      </c>
      <c r="Q24" s="43">
        <f>'BAR BB| Open rates'!Q24*0.82</f>
        <v>44936</v>
      </c>
      <c r="R24" s="43">
        <f>'BAR BB| Open rates'!R24*0.82</f>
        <v>40754</v>
      </c>
      <c r="S24" s="43">
        <f>'BAR BB| Open rates'!S24*0.82</f>
        <v>37310</v>
      </c>
      <c r="T24" s="43">
        <f>'BAR BB| Open rates'!T24*0.82</f>
        <v>40754</v>
      </c>
      <c r="U24" s="43">
        <f>'BAR BB| Open rates'!U24*0.82</f>
        <v>37310</v>
      </c>
      <c r="V24" s="43">
        <f>'BAR BB| Open rates'!V24*0.82</f>
        <v>48216</v>
      </c>
      <c r="W24" s="43">
        <f>'BAR BB| Open rates'!W24*0.82</f>
        <v>37310</v>
      </c>
      <c r="X24" s="43">
        <f>'BAR BB| Open rates'!X24*0.82</f>
        <v>40754</v>
      </c>
      <c r="Y24" s="43">
        <f>'BAR BB| Open rates'!Y24*0.82</f>
        <v>50676</v>
      </c>
      <c r="Z24" s="43">
        <f>'BAR BB| Open rates'!Z24*0.82</f>
        <v>53956</v>
      </c>
      <c r="AA24" s="43">
        <f>'BAR BB| Open rates'!AA24*0.82</f>
        <v>50676</v>
      </c>
      <c r="AB24" s="43">
        <f>'BAR BB| Open rates'!AB24*0.82</f>
        <v>53956</v>
      </c>
      <c r="AC24" s="43">
        <f>'BAR BB| Open rates'!AC24*0.82</f>
        <v>50676</v>
      </c>
      <c r="AD24" s="43">
        <f>'BAR BB| Open rates'!AD24*0.82</f>
        <v>53956</v>
      </c>
      <c r="AE24" s="43">
        <f>'BAR BB| Open rates'!AE24*0.82</f>
        <v>50676</v>
      </c>
      <c r="AF24" s="43">
        <f>'BAR BB| Open rates'!AF24*0.82</f>
        <v>53956</v>
      </c>
      <c r="AG24" s="43">
        <f>'BAR BB| Open rates'!AG24*0.82</f>
        <v>50676</v>
      </c>
      <c r="AH24" s="43">
        <f>'BAR BB| Open rates'!AH24*0.82</f>
        <v>53956</v>
      </c>
      <c r="AI24" s="43">
        <f>'BAR BB| Open rates'!AI24*0.82</f>
        <v>58712</v>
      </c>
      <c r="AJ24" s="43">
        <f>'BAR BB| Open rates'!AJ24*0.82</f>
        <v>53956</v>
      </c>
      <c r="AK24" s="43">
        <f>'BAR BB| Open rates'!AK24*0.82</f>
        <v>58712</v>
      </c>
      <c r="AL24" s="43">
        <f>'BAR BB| Open rates'!AL24*0.82</f>
        <v>53956</v>
      </c>
      <c r="AM24" s="43">
        <f>'BAR BB| Open rates'!AM24*0.82</f>
        <v>58712</v>
      </c>
      <c r="AN24" s="43">
        <f>'BAR BB| Open rates'!AN24*0.82</f>
        <v>58712</v>
      </c>
      <c r="AO24" s="43">
        <f>'BAR BB| Open rates'!AO24*0.82</f>
        <v>78556</v>
      </c>
      <c r="AP24" s="43">
        <f>'BAR BB| Open rates'!AP24*0.82</f>
        <v>58712</v>
      </c>
      <c r="AQ24" s="43">
        <f>'BAR BB| Open rates'!AQ24*0.82</f>
        <v>58712</v>
      </c>
      <c r="AR24" s="43">
        <f>'BAR BB| Open rates'!AR24*0.82</f>
        <v>44936</v>
      </c>
      <c r="AS24" s="43">
        <f>'BAR BB| Open rates'!AS24*0.82</f>
        <v>40754</v>
      </c>
      <c r="AT24" s="43">
        <f>'BAR BB| Open rates'!AT24*0.82</f>
        <v>44936</v>
      </c>
      <c r="AU24" s="43">
        <f>'BAR BB| Open rates'!AU24*0.82</f>
        <v>40754</v>
      </c>
      <c r="AV24" s="43">
        <f>'BAR BB| Open rates'!AV24*0.82</f>
        <v>44936</v>
      </c>
      <c r="AW24" s="43">
        <f>'BAR BB| Open rates'!AW24*0.82</f>
        <v>40754</v>
      </c>
      <c r="AX24" s="43">
        <f>'BAR BB| Open rates'!AX24*0.82</f>
        <v>44936</v>
      </c>
      <c r="AY24" s="43">
        <f>'BAR BB| Open rates'!AY24*0.82</f>
        <v>40754</v>
      </c>
      <c r="AZ24" s="43">
        <f>'BAR BB| Open rates'!AZ24*0.82</f>
        <v>44936</v>
      </c>
      <c r="BA24" s="43">
        <f>'BAR BB| Open rates'!BA24*0.82</f>
        <v>40754</v>
      </c>
    </row>
    <row r="25" spans="1:53" s="36" customFormat="1" ht="12" customHeight="1" x14ac:dyDescent="0.2">
      <c r="A25" s="146" t="str">
        <f>'BAR BB| Open rates'!A25</f>
        <v xml:space="preserve">Апартаменты с тремя спальнями / 3 Bedroom Apartments </v>
      </c>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row>
    <row r="26" spans="1:53" s="36" customFormat="1" ht="12" customHeight="1" x14ac:dyDescent="0.2">
      <c r="A26" s="52" t="str">
        <f>'BAR BB| Open rates'!A26</f>
        <v>от 1 до 6</v>
      </c>
      <c r="B26" s="43">
        <f>'BAR BB| Open rates'!B26*0.82</f>
        <v>53956</v>
      </c>
      <c r="C26" s="43">
        <f>'BAR BB| Open rates'!C26*0.82</f>
        <v>55596</v>
      </c>
      <c r="D26" s="43">
        <f>'BAR BB| Open rates'!D26*0.82</f>
        <v>53956</v>
      </c>
      <c r="E26" s="43">
        <f>'BAR BB| Open rates'!E26*0.82</f>
        <v>50676</v>
      </c>
      <c r="F26" s="43">
        <f>'BAR BB| Open rates'!F26*0.82</f>
        <v>46494</v>
      </c>
      <c r="G26" s="43">
        <f>'BAR BB| Open rates'!G26*0.82</f>
        <v>50676</v>
      </c>
      <c r="H26" s="43">
        <f>'BAR BB| Open rates'!H26*0.82</f>
        <v>46494</v>
      </c>
      <c r="I26" s="43">
        <f>'BAR BB| Open rates'!I26*0.82</f>
        <v>50676</v>
      </c>
      <c r="J26" s="43">
        <f>'BAR BB| Open rates'!J26*0.82</f>
        <v>43050</v>
      </c>
      <c r="K26" s="43">
        <f>'BAR BB| Open rates'!K26*0.82</f>
        <v>43050</v>
      </c>
      <c r="L26" s="43">
        <f>'BAR BB| Open rates'!L26*0.82</f>
        <v>41164</v>
      </c>
      <c r="M26" s="43">
        <f>'BAR BB| Open rates'!M26*0.82</f>
        <v>43050</v>
      </c>
      <c r="N26" s="43">
        <f>'BAR BB| Open rates'!N26*0.82</f>
        <v>43050</v>
      </c>
      <c r="O26" s="43">
        <f>'BAR BB| Open rates'!O26*0.82</f>
        <v>43050</v>
      </c>
      <c r="P26" s="43">
        <f>'BAR BB| Open rates'!P26*0.82</f>
        <v>43050</v>
      </c>
      <c r="Q26" s="43">
        <f>'BAR BB| Open rates'!Q26*0.82</f>
        <v>50676</v>
      </c>
      <c r="R26" s="43">
        <f>'BAR BB| Open rates'!R26*0.82</f>
        <v>46494</v>
      </c>
      <c r="S26" s="43">
        <f>'BAR BB| Open rates'!S26*0.82</f>
        <v>43050</v>
      </c>
      <c r="T26" s="43">
        <f>'BAR BB| Open rates'!T26*0.82</f>
        <v>46494</v>
      </c>
      <c r="U26" s="43">
        <f>'BAR BB| Open rates'!U26*0.82</f>
        <v>43050</v>
      </c>
      <c r="V26" s="43">
        <f>'BAR BB| Open rates'!V26*0.82</f>
        <v>53956</v>
      </c>
      <c r="W26" s="43">
        <f>'BAR BB| Open rates'!W26*0.82</f>
        <v>43050</v>
      </c>
      <c r="X26" s="43">
        <f>'BAR BB| Open rates'!X26*0.82</f>
        <v>46494</v>
      </c>
      <c r="Y26" s="43">
        <f>'BAR BB| Open rates'!Y26*0.82</f>
        <v>62155.999999999993</v>
      </c>
      <c r="Z26" s="43">
        <f>'BAR BB| Open rates'!Z26*0.82</f>
        <v>65435.999999999993</v>
      </c>
      <c r="AA26" s="43">
        <f>'BAR BB| Open rates'!AA26*0.82</f>
        <v>62155.999999999993</v>
      </c>
      <c r="AB26" s="43">
        <f>'BAR BB| Open rates'!AB26*0.82</f>
        <v>65435.999999999993</v>
      </c>
      <c r="AC26" s="43">
        <f>'BAR BB| Open rates'!AC26*0.82</f>
        <v>62155.999999999993</v>
      </c>
      <c r="AD26" s="43">
        <f>'BAR BB| Open rates'!AD26*0.82</f>
        <v>65435.999999999993</v>
      </c>
      <c r="AE26" s="43">
        <f>'BAR BB| Open rates'!AE26*0.82</f>
        <v>62155.999999999993</v>
      </c>
      <c r="AF26" s="43">
        <f>'BAR BB| Open rates'!AF26*0.82</f>
        <v>65435.999999999993</v>
      </c>
      <c r="AG26" s="43">
        <f>'BAR BB| Open rates'!AG26*0.82</f>
        <v>62155.999999999993</v>
      </c>
      <c r="AH26" s="43">
        <f>'BAR BB| Open rates'!AH26*0.82</f>
        <v>65435.999999999993</v>
      </c>
      <c r="AI26" s="43">
        <f>'BAR BB| Open rates'!AI26*0.82</f>
        <v>70192</v>
      </c>
      <c r="AJ26" s="43">
        <f>'BAR BB| Open rates'!AJ26*0.82</f>
        <v>65435.999999999993</v>
      </c>
      <c r="AK26" s="43">
        <f>'BAR BB| Open rates'!AK26*0.82</f>
        <v>70192</v>
      </c>
      <c r="AL26" s="43">
        <f>'BAR BB| Open rates'!AL26*0.82</f>
        <v>65435.999999999993</v>
      </c>
      <c r="AM26" s="43">
        <f>'BAR BB| Open rates'!AM26*0.82</f>
        <v>70192</v>
      </c>
      <c r="AN26" s="43">
        <f>'BAR BB| Open rates'!AN26*0.82</f>
        <v>70192</v>
      </c>
      <c r="AO26" s="43">
        <f>'BAR BB| Open rates'!AO26*0.82</f>
        <v>90036</v>
      </c>
      <c r="AP26" s="43">
        <f>'BAR BB| Open rates'!AP26*0.82</f>
        <v>70192</v>
      </c>
      <c r="AQ26" s="43">
        <f>'BAR BB| Open rates'!AQ26*0.82</f>
        <v>70192</v>
      </c>
      <c r="AR26" s="43">
        <f>'BAR BB| Open rates'!AR26*0.82</f>
        <v>50676</v>
      </c>
      <c r="AS26" s="43">
        <f>'BAR BB| Open rates'!AS26*0.82</f>
        <v>46494</v>
      </c>
      <c r="AT26" s="43">
        <f>'BAR BB| Open rates'!AT26*0.82</f>
        <v>50676</v>
      </c>
      <c r="AU26" s="43">
        <f>'BAR BB| Open rates'!AU26*0.82</f>
        <v>46494</v>
      </c>
      <c r="AV26" s="43">
        <f>'BAR BB| Open rates'!AV26*0.82</f>
        <v>50676</v>
      </c>
      <c r="AW26" s="43">
        <f>'BAR BB| Open rates'!AW26*0.82</f>
        <v>46494</v>
      </c>
      <c r="AX26" s="43">
        <f>'BAR BB| Open rates'!AX26*0.82</f>
        <v>50676</v>
      </c>
      <c r="AY26" s="43">
        <f>'BAR BB| Open rates'!AY26*0.82</f>
        <v>46494</v>
      </c>
      <c r="AZ26" s="43">
        <f>'BAR BB| Open rates'!AZ26*0.82</f>
        <v>50676</v>
      </c>
      <c r="BA26" s="43">
        <f>'BAR BB| Open rates'!BA26*0.82</f>
        <v>46494</v>
      </c>
    </row>
    <row r="27" spans="1:53" s="36" customFormat="1" ht="12" customHeight="1" x14ac:dyDescent="0.2">
      <c r="A27" s="146" t="str">
        <f>'BAR BB| Open rates'!A27</f>
        <v xml:space="preserve">Апартаменты с четырьмя  спальнями / 4 Bedroom Apartments </v>
      </c>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row>
    <row r="28" spans="1:53" s="36" customFormat="1" ht="12" customHeight="1" x14ac:dyDescent="0.2">
      <c r="A28" s="52" t="str">
        <f>'BAR BB| Open rates'!A28</f>
        <v>от 1 до 8</v>
      </c>
      <c r="B28" s="43">
        <f>'BAR BB| Open rates'!B28*0.82</f>
        <v>60270</v>
      </c>
      <c r="C28" s="43">
        <f>'BAR BB| Open rates'!C28*0.82</f>
        <v>61909.999999999993</v>
      </c>
      <c r="D28" s="43">
        <f>'BAR BB| Open rates'!D28*0.82</f>
        <v>60270</v>
      </c>
      <c r="E28" s="43">
        <f>'BAR BB| Open rates'!E28*0.82</f>
        <v>56990</v>
      </c>
      <c r="F28" s="43">
        <f>'BAR BB| Open rates'!F28*0.82</f>
        <v>52808</v>
      </c>
      <c r="G28" s="43">
        <f>'BAR BB| Open rates'!G28*0.82</f>
        <v>56990</v>
      </c>
      <c r="H28" s="43">
        <f>'BAR BB| Open rates'!H28*0.82</f>
        <v>52808</v>
      </c>
      <c r="I28" s="43">
        <f>'BAR BB| Open rates'!I28*0.82</f>
        <v>56990</v>
      </c>
      <c r="J28" s="43">
        <f>'BAR BB| Open rates'!J28*0.82</f>
        <v>49364</v>
      </c>
      <c r="K28" s="43">
        <f>'BAR BB| Open rates'!K28*0.82</f>
        <v>49364</v>
      </c>
      <c r="L28" s="43">
        <f>'BAR BB| Open rates'!L28*0.82</f>
        <v>47478</v>
      </c>
      <c r="M28" s="43">
        <f>'BAR BB| Open rates'!M28*0.82</f>
        <v>49364</v>
      </c>
      <c r="N28" s="43">
        <f>'BAR BB| Open rates'!N28*0.82</f>
        <v>49364</v>
      </c>
      <c r="O28" s="43">
        <f>'BAR BB| Open rates'!O28*0.82</f>
        <v>49364</v>
      </c>
      <c r="P28" s="43">
        <f>'BAR BB| Open rates'!P28*0.82</f>
        <v>49364</v>
      </c>
      <c r="Q28" s="43">
        <f>'BAR BB| Open rates'!Q28*0.82</f>
        <v>56990</v>
      </c>
      <c r="R28" s="43">
        <f>'BAR BB| Open rates'!R28*0.82</f>
        <v>52808</v>
      </c>
      <c r="S28" s="43">
        <f>'BAR BB| Open rates'!S28*0.82</f>
        <v>49364</v>
      </c>
      <c r="T28" s="43">
        <f>'BAR BB| Open rates'!T28*0.82</f>
        <v>52808</v>
      </c>
      <c r="U28" s="43">
        <f>'BAR BB| Open rates'!U28*0.82</f>
        <v>49364</v>
      </c>
      <c r="V28" s="43">
        <f>'BAR BB| Open rates'!V28*0.82</f>
        <v>60270</v>
      </c>
      <c r="W28" s="43">
        <f>'BAR BB| Open rates'!W28*0.82</f>
        <v>49364</v>
      </c>
      <c r="X28" s="43">
        <f>'BAR BB| Open rates'!X28*0.82</f>
        <v>52808</v>
      </c>
      <c r="Y28" s="43">
        <f>'BAR BB| Open rates'!Y28*0.82</f>
        <v>70438</v>
      </c>
      <c r="Z28" s="43">
        <f>'BAR BB| Open rates'!Z28*0.82</f>
        <v>73718</v>
      </c>
      <c r="AA28" s="43">
        <f>'BAR BB| Open rates'!AA28*0.82</f>
        <v>70438</v>
      </c>
      <c r="AB28" s="43">
        <f>'BAR BB| Open rates'!AB28*0.82</f>
        <v>73718</v>
      </c>
      <c r="AC28" s="43">
        <f>'BAR BB| Open rates'!AC28*0.82</f>
        <v>70438</v>
      </c>
      <c r="AD28" s="43">
        <f>'BAR BB| Open rates'!AD28*0.82</f>
        <v>73718</v>
      </c>
      <c r="AE28" s="43">
        <f>'BAR BB| Open rates'!AE28*0.82</f>
        <v>70438</v>
      </c>
      <c r="AF28" s="43">
        <f>'BAR BB| Open rates'!AF28*0.82</f>
        <v>73718</v>
      </c>
      <c r="AG28" s="43">
        <f>'BAR BB| Open rates'!AG28*0.82</f>
        <v>70438</v>
      </c>
      <c r="AH28" s="43">
        <f>'BAR BB| Open rates'!AH28*0.82</f>
        <v>73718</v>
      </c>
      <c r="AI28" s="43">
        <f>'BAR BB| Open rates'!AI28*0.82</f>
        <v>78474</v>
      </c>
      <c r="AJ28" s="43">
        <f>'BAR BB| Open rates'!AJ28*0.82</f>
        <v>73718</v>
      </c>
      <c r="AK28" s="43">
        <f>'BAR BB| Open rates'!AK28*0.82</f>
        <v>78474</v>
      </c>
      <c r="AL28" s="43">
        <f>'BAR BB| Open rates'!AL28*0.82</f>
        <v>73718</v>
      </c>
      <c r="AM28" s="43">
        <f>'BAR BB| Open rates'!AM28*0.82</f>
        <v>78474</v>
      </c>
      <c r="AN28" s="43">
        <f>'BAR BB| Open rates'!AN28*0.82</f>
        <v>78474</v>
      </c>
      <c r="AO28" s="43">
        <f>'BAR BB| Open rates'!AO28*0.82</f>
        <v>98318</v>
      </c>
      <c r="AP28" s="43">
        <f>'BAR BB| Open rates'!AP28*0.82</f>
        <v>78474</v>
      </c>
      <c r="AQ28" s="43">
        <f>'BAR BB| Open rates'!AQ28*0.82</f>
        <v>78474</v>
      </c>
      <c r="AR28" s="43">
        <f>'BAR BB| Open rates'!AR28*0.82</f>
        <v>56990</v>
      </c>
      <c r="AS28" s="43">
        <f>'BAR BB| Open rates'!AS28*0.82</f>
        <v>52808</v>
      </c>
      <c r="AT28" s="43">
        <f>'BAR BB| Open rates'!AT28*0.82</f>
        <v>56990</v>
      </c>
      <c r="AU28" s="43">
        <f>'BAR BB| Open rates'!AU28*0.82</f>
        <v>52808</v>
      </c>
      <c r="AV28" s="43">
        <f>'BAR BB| Open rates'!AV28*0.82</f>
        <v>56990</v>
      </c>
      <c r="AW28" s="43">
        <f>'BAR BB| Open rates'!AW28*0.82</f>
        <v>52808</v>
      </c>
      <c r="AX28" s="43">
        <f>'BAR BB| Open rates'!AX28*0.82</f>
        <v>56990</v>
      </c>
      <c r="AY28" s="43">
        <f>'BAR BB| Open rates'!AY28*0.82</f>
        <v>52808</v>
      </c>
      <c r="AZ28" s="43">
        <f>'BAR BB| Open rates'!AZ28*0.82</f>
        <v>56990</v>
      </c>
      <c r="BA28" s="43">
        <f>'BAR BB| Open rates'!BA28*0.82</f>
        <v>52808</v>
      </c>
    </row>
    <row r="29" spans="1:53" s="36" customFormat="1" ht="12" customHeight="1" x14ac:dyDescent="0.2">
      <c r="A29" s="43" t="str">
        <f>'BAR BB| Open rates'!A29</f>
        <v>Президентский Люкс/ Presidential Suite</v>
      </c>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row>
    <row r="30" spans="1:53" s="36" customFormat="1" ht="12" customHeight="1" x14ac:dyDescent="0.2">
      <c r="A30" s="52" t="str">
        <f>'BAR BB| Open rates'!A30</f>
        <v>от 1 до 2</v>
      </c>
      <c r="B30" s="43">
        <f>'BAR BB| Open rates'!B30*0.82</f>
        <v>77900</v>
      </c>
      <c r="C30" s="43">
        <f>'BAR BB| Open rates'!C30*0.82</f>
        <v>77900</v>
      </c>
      <c r="D30" s="43">
        <f>'BAR BB| Open rates'!D30*0.82</f>
        <v>77900</v>
      </c>
      <c r="E30" s="43">
        <f>'BAR BB| Open rates'!E30*0.82</f>
        <v>77900</v>
      </c>
      <c r="F30" s="43">
        <f>'BAR BB| Open rates'!F30*0.82</f>
        <v>77900</v>
      </c>
      <c r="G30" s="43">
        <f>'BAR BB| Open rates'!G30*0.82</f>
        <v>77900</v>
      </c>
      <c r="H30" s="43">
        <f>'BAR BB| Open rates'!H30*0.82</f>
        <v>77900</v>
      </c>
      <c r="I30" s="43">
        <f>'BAR BB| Open rates'!I30*0.82</f>
        <v>77900</v>
      </c>
      <c r="J30" s="43">
        <f>'BAR BB| Open rates'!J30*0.82</f>
        <v>77900</v>
      </c>
      <c r="K30" s="43">
        <f>'BAR BB| Open rates'!K30*0.82</f>
        <v>77900</v>
      </c>
      <c r="L30" s="43">
        <f>'BAR BB| Open rates'!L30*0.82</f>
        <v>77900</v>
      </c>
      <c r="M30" s="43">
        <f>'BAR BB| Open rates'!M30*0.82</f>
        <v>77900</v>
      </c>
      <c r="N30" s="43">
        <f>'BAR BB| Open rates'!N30*0.82</f>
        <v>77900</v>
      </c>
      <c r="O30" s="43">
        <f>'BAR BB| Open rates'!O30*0.82</f>
        <v>77900</v>
      </c>
      <c r="P30" s="43">
        <f>'BAR BB| Open rates'!P30*0.82</f>
        <v>77900</v>
      </c>
      <c r="Q30" s="43">
        <f>'BAR BB| Open rates'!Q30*0.82</f>
        <v>77900</v>
      </c>
      <c r="R30" s="43">
        <f>'BAR BB| Open rates'!R30*0.82</f>
        <v>77900</v>
      </c>
      <c r="S30" s="43">
        <f>'BAR BB| Open rates'!S30*0.82</f>
        <v>77900</v>
      </c>
      <c r="T30" s="43">
        <f>'BAR BB| Open rates'!T30*0.82</f>
        <v>77900</v>
      </c>
      <c r="U30" s="43">
        <f>'BAR BB| Open rates'!U30*0.82</f>
        <v>77900</v>
      </c>
      <c r="V30" s="43">
        <f>'BAR BB| Open rates'!V30*0.82</f>
        <v>77900</v>
      </c>
      <c r="W30" s="43">
        <f>'BAR BB| Open rates'!W30*0.82</f>
        <v>77900</v>
      </c>
      <c r="X30" s="43">
        <f>'BAR BB| Open rates'!X30*0.82</f>
        <v>77900</v>
      </c>
      <c r="Y30" s="43">
        <f>'BAR BB| Open rates'!Y30*0.82</f>
        <v>86100</v>
      </c>
      <c r="Z30" s="43">
        <f>'BAR BB| Open rates'!Z30*0.82</f>
        <v>86100</v>
      </c>
      <c r="AA30" s="43">
        <f>'BAR BB| Open rates'!AA30*0.82</f>
        <v>86100</v>
      </c>
      <c r="AB30" s="43">
        <f>'BAR BB| Open rates'!AB30*0.82</f>
        <v>86100</v>
      </c>
      <c r="AC30" s="43">
        <f>'BAR BB| Open rates'!AC30*0.82</f>
        <v>86100</v>
      </c>
      <c r="AD30" s="43">
        <f>'BAR BB| Open rates'!AD30*0.82</f>
        <v>86100</v>
      </c>
      <c r="AE30" s="43">
        <f>'BAR BB| Open rates'!AE30*0.82</f>
        <v>86100</v>
      </c>
      <c r="AF30" s="43">
        <f>'BAR BB| Open rates'!AF30*0.82</f>
        <v>86100</v>
      </c>
      <c r="AG30" s="43">
        <f>'BAR BB| Open rates'!AG30*0.82</f>
        <v>86100</v>
      </c>
      <c r="AH30" s="43">
        <f>'BAR BB| Open rates'!AH30*0.82</f>
        <v>86100</v>
      </c>
      <c r="AI30" s="43">
        <f>'BAR BB| Open rates'!AI30*0.82</f>
        <v>86100</v>
      </c>
      <c r="AJ30" s="43">
        <f>'BAR BB| Open rates'!AJ30*0.82</f>
        <v>86100</v>
      </c>
      <c r="AK30" s="43">
        <f>'BAR BB| Open rates'!AK30*0.82</f>
        <v>86100</v>
      </c>
      <c r="AL30" s="43">
        <f>'BAR BB| Open rates'!AL30*0.82</f>
        <v>86100</v>
      </c>
      <c r="AM30" s="43">
        <f>'BAR BB| Open rates'!AM30*0.82</f>
        <v>86100</v>
      </c>
      <c r="AN30" s="43">
        <f>'BAR BB| Open rates'!AN30*0.82</f>
        <v>86100</v>
      </c>
      <c r="AO30" s="43">
        <f>'BAR BB| Open rates'!AO30*0.82</f>
        <v>86100</v>
      </c>
      <c r="AP30" s="43">
        <f>'BAR BB| Open rates'!AP30*0.82</f>
        <v>86100</v>
      </c>
      <c r="AQ30" s="43">
        <f>'BAR BB| Open rates'!AQ30*0.82</f>
        <v>86100</v>
      </c>
      <c r="AR30" s="43">
        <f>'BAR BB| Open rates'!AR30*0.82</f>
        <v>77900</v>
      </c>
      <c r="AS30" s="43">
        <f>'BAR BB| Open rates'!AS30*0.82</f>
        <v>77900</v>
      </c>
      <c r="AT30" s="43">
        <f>'BAR BB| Open rates'!AT30*0.82</f>
        <v>77900</v>
      </c>
      <c r="AU30" s="43">
        <f>'BAR BB| Open rates'!AU30*0.82</f>
        <v>77900</v>
      </c>
      <c r="AV30" s="43">
        <f>'BAR BB| Open rates'!AV30*0.82</f>
        <v>77900</v>
      </c>
      <c r="AW30" s="43">
        <f>'BAR BB| Open rates'!AW30*0.82</f>
        <v>77900</v>
      </c>
      <c r="AX30" s="43">
        <f>'BAR BB| Open rates'!AX30*0.82</f>
        <v>77900</v>
      </c>
      <c r="AY30" s="43">
        <f>'BAR BB| Open rates'!AY30*0.82</f>
        <v>77900</v>
      </c>
      <c r="AZ30" s="43">
        <f>'BAR BB| Open rates'!AZ30*0.82</f>
        <v>77900</v>
      </c>
      <c r="BA30" s="43">
        <f>'BAR BB| Open rates'!BA30*0.82</f>
        <v>77900</v>
      </c>
    </row>
    <row r="31" spans="1:53" s="36" customFormat="1" ht="12" customHeight="1" x14ac:dyDescent="0.2">
      <c r="A31" s="146" t="str">
        <f>'BAR BB| Open rates'!A31</f>
        <v>Пентхаус с тремя спальнями / Penthouse 3 bedrooms</v>
      </c>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row>
    <row r="32" spans="1:53" s="36" customFormat="1" ht="12" customHeight="1" x14ac:dyDescent="0.2">
      <c r="A32" s="52" t="str">
        <f>'BAR BB| Open rates'!A32</f>
        <v>от 1 до 6</v>
      </c>
      <c r="B32" s="43">
        <f>'BAR BB| Open rates'!B32*0.82</f>
        <v>65600</v>
      </c>
      <c r="C32" s="43">
        <f>'BAR BB| Open rates'!C32*0.82</f>
        <v>65600</v>
      </c>
      <c r="D32" s="43">
        <f>'BAR BB| Open rates'!D32*0.82</f>
        <v>65600</v>
      </c>
      <c r="E32" s="43">
        <f>'BAR BB| Open rates'!E32*0.82</f>
        <v>65600</v>
      </c>
      <c r="F32" s="43">
        <f>'BAR BB| Open rates'!F32*0.82</f>
        <v>65600</v>
      </c>
      <c r="G32" s="43">
        <f>'BAR BB| Open rates'!G32*0.82</f>
        <v>65600</v>
      </c>
      <c r="H32" s="43">
        <f>'BAR BB| Open rates'!H32*0.82</f>
        <v>65600</v>
      </c>
      <c r="I32" s="43">
        <f>'BAR BB| Open rates'!I32*0.82</f>
        <v>65600</v>
      </c>
      <c r="J32" s="43">
        <f>'BAR BB| Open rates'!J32*0.82</f>
        <v>65600</v>
      </c>
      <c r="K32" s="43">
        <f>'BAR BB| Open rates'!K32*0.82</f>
        <v>65600</v>
      </c>
      <c r="L32" s="43">
        <f>'BAR BB| Open rates'!L32*0.82</f>
        <v>65600</v>
      </c>
      <c r="M32" s="43">
        <f>'BAR BB| Open rates'!M32*0.82</f>
        <v>65600</v>
      </c>
      <c r="N32" s="43">
        <f>'BAR BB| Open rates'!N32*0.82</f>
        <v>65600</v>
      </c>
      <c r="O32" s="43">
        <f>'BAR BB| Open rates'!O32*0.82</f>
        <v>65600</v>
      </c>
      <c r="P32" s="43">
        <f>'BAR BB| Open rates'!P32*0.82</f>
        <v>65600</v>
      </c>
      <c r="Q32" s="43">
        <f>'BAR BB| Open rates'!Q32*0.82</f>
        <v>65600</v>
      </c>
      <c r="R32" s="43">
        <f>'BAR BB| Open rates'!R32*0.82</f>
        <v>65600</v>
      </c>
      <c r="S32" s="43">
        <f>'BAR BB| Open rates'!S32*0.82</f>
        <v>65600</v>
      </c>
      <c r="T32" s="43">
        <f>'BAR BB| Open rates'!T32*0.82</f>
        <v>65600</v>
      </c>
      <c r="U32" s="43">
        <f>'BAR BB| Open rates'!U32*0.82</f>
        <v>65600</v>
      </c>
      <c r="V32" s="43">
        <f>'BAR BB| Open rates'!V32*0.82</f>
        <v>65600</v>
      </c>
      <c r="W32" s="43">
        <f>'BAR BB| Open rates'!W32*0.82</f>
        <v>65600</v>
      </c>
      <c r="X32" s="43">
        <f>'BAR BB| Open rates'!X32*0.82</f>
        <v>65600</v>
      </c>
      <c r="Y32" s="43">
        <f>'BAR BB| Open rates'!Y32*0.82</f>
        <v>77900</v>
      </c>
      <c r="Z32" s="43">
        <f>'BAR BB| Open rates'!Z32*0.82</f>
        <v>77900</v>
      </c>
      <c r="AA32" s="43">
        <f>'BAR BB| Open rates'!AA32*0.82</f>
        <v>77900</v>
      </c>
      <c r="AB32" s="43">
        <f>'BAR BB| Open rates'!AB32*0.82</f>
        <v>77900</v>
      </c>
      <c r="AC32" s="43">
        <f>'BAR BB| Open rates'!AC32*0.82</f>
        <v>77900</v>
      </c>
      <c r="AD32" s="43">
        <f>'BAR BB| Open rates'!AD32*0.82</f>
        <v>77900</v>
      </c>
      <c r="AE32" s="43">
        <f>'BAR BB| Open rates'!AE32*0.82</f>
        <v>77900</v>
      </c>
      <c r="AF32" s="43">
        <f>'BAR BB| Open rates'!AF32*0.82</f>
        <v>77900</v>
      </c>
      <c r="AG32" s="43">
        <f>'BAR BB| Open rates'!AG32*0.82</f>
        <v>77900</v>
      </c>
      <c r="AH32" s="43">
        <f>'BAR BB| Open rates'!AH32*0.82</f>
        <v>77900</v>
      </c>
      <c r="AI32" s="43">
        <f>'BAR BB| Open rates'!AI32*0.82</f>
        <v>77900</v>
      </c>
      <c r="AJ32" s="43">
        <f>'BAR BB| Open rates'!AJ32*0.82</f>
        <v>77900</v>
      </c>
      <c r="AK32" s="43">
        <f>'BAR BB| Open rates'!AK32*0.82</f>
        <v>77900</v>
      </c>
      <c r="AL32" s="43">
        <f>'BAR BB| Open rates'!AL32*0.82</f>
        <v>77900</v>
      </c>
      <c r="AM32" s="43">
        <f>'BAR BB| Open rates'!AM32*0.82</f>
        <v>77900</v>
      </c>
      <c r="AN32" s="43">
        <f>'BAR BB| Open rates'!AN32*0.82</f>
        <v>77900</v>
      </c>
      <c r="AO32" s="43">
        <f>'BAR BB| Open rates'!AO32*0.82</f>
        <v>77900</v>
      </c>
      <c r="AP32" s="43">
        <f>'BAR BB| Open rates'!AP32*0.82</f>
        <v>77900</v>
      </c>
      <c r="AQ32" s="43">
        <f>'BAR BB| Open rates'!AQ32*0.82</f>
        <v>77900</v>
      </c>
      <c r="AR32" s="43">
        <f>'BAR BB| Open rates'!AR32*0.82</f>
        <v>65600</v>
      </c>
      <c r="AS32" s="43">
        <f>'BAR BB| Open rates'!AS32*0.82</f>
        <v>65600</v>
      </c>
      <c r="AT32" s="43">
        <f>'BAR BB| Open rates'!AT32*0.82</f>
        <v>65600</v>
      </c>
      <c r="AU32" s="43">
        <f>'BAR BB| Open rates'!AU32*0.82</f>
        <v>65600</v>
      </c>
      <c r="AV32" s="43">
        <f>'BAR BB| Open rates'!AV32*0.82</f>
        <v>65600</v>
      </c>
      <c r="AW32" s="43">
        <f>'BAR BB| Open rates'!AW32*0.82</f>
        <v>65600</v>
      </c>
      <c r="AX32" s="43">
        <f>'BAR BB| Open rates'!AX32*0.82</f>
        <v>65600</v>
      </c>
      <c r="AY32" s="43">
        <f>'BAR BB| Open rates'!AY32*0.82</f>
        <v>65600</v>
      </c>
      <c r="AZ32" s="43">
        <f>'BAR BB| Open rates'!AZ32*0.82</f>
        <v>65600</v>
      </c>
      <c r="BA32" s="43">
        <f>'BAR BB| Open rates'!BA32*0.82</f>
        <v>65600</v>
      </c>
    </row>
    <row r="33" spans="1:1" s="36" customFormat="1" ht="12" customHeight="1" x14ac:dyDescent="0.2">
      <c r="A33" s="90"/>
    </row>
    <row r="34" spans="1:1" s="36" customFormat="1" ht="12" customHeight="1" x14ac:dyDescent="0.2">
      <c r="A34" s="288" t="s">
        <v>172</v>
      </c>
    </row>
    <row r="35" spans="1:1" s="36" customFormat="1" ht="12" customHeight="1" x14ac:dyDescent="0.2">
      <c r="A35" s="288"/>
    </row>
    <row r="36" spans="1:1" s="36" customFormat="1" ht="12" customHeight="1" x14ac:dyDescent="0.2"/>
    <row r="37" spans="1:1" s="6" customFormat="1" ht="12.75" customHeight="1" x14ac:dyDescent="0.2">
      <c r="A37" s="175" t="s">
        <v>74</v>
      </c>
    </row>
    <row r="38" spans="1:1" s="6" customFormat="1" ht="21.75" customHeight="1" x14ac:dyDescent="0.2">
      <c r="A38" s="176" t="s">
        <v>75</v>
      </c>
    </row>
    <row r="39" spans="1:1" s="6" customFormat="1" ht="21.75" customHeight="1" x14ac:dyDescent="0.2">
      <c r="A39" s="177" t="s">
        <v>76</v>
      </c>
    </row>
    <row r="40" spans="1:1" s="6" customFormat="1" ht="21.75" customHeight="1" x14ac:dyDescent="0.2">
      <c r="A40" s="177" t="s">
        <v>77</v>
      </c>
    </row>
    <row r="41" spans="1:1" s="6" customFormat="1" ht="21.75" customHeight="1" x14ac:dyDescent="0.2">
      <c r="A41" s="177" t="s">
        <v>78</v>
      </c>
    </row>
    <row r="42" spans="1:1" s="6" customFormat="1" ht="21.75" customHeight="1" x14ac:dyDescent="0.2">
      <c r="A42" s="180" t="s">
        <v>79</v>
      </c>
    </row>
    <row r="43" spans="1:1" s="6" customFormat="1" ht="21.75" customHeight="1" x14ac:dyDescent="0.2">
      <c r="A43" s="180" t="s">
        <v>187</v>
      </c>
    </row>
    <row r="45" spans="1:1" x14ac:dyDescent="0.2">
      <c r="A45" s="96" t="s">
        <v>81</v>
      </c>
    </row>
    <row r="46" spans="1:1" ht="93" customHeight="1" x14ac:dyDescent="0.2">
      <c r="A46" s="286" t="s">
        <v>278</v>
      </c>
    </row>
    <row r="47" spans="1:1" x14ac:dyDescent="0.2">
      <c r="A47" s="287"/>
    </row>
    <row r="48" spans="1:1" x14ac:dyDescent="0.2">
      <c r="A48" s="287"/>
    </row>
    <row r="49" spans="1:1" x14ac:dyDescent="0.2">
      <c r="A49" s="287"/>
    </row>
    <row r="50" spans="1:1" x14ac:dyDescent="0.2">
      <c r="A50" s="287"/>
    </row>
    <row r="51" spans="1:1" ht="36" customHeight="1" x14ac:dyDescent="0.2">
      <c r="A51" s="287"/>
    </row>
    <row r="52" spans="1:1" x14ac:dyDescent="0.2">
      <c r="A52" s="287"/>
    </row>
    <row r="53" spans="1:1" x14ac:dyDescent="0.2">
      <c r="A53" s="287"/>
    </row>
  </sheetData>
  <mergeCells count="2">
    <mergeCell ref="A34:A35"/>
    <mergeCell ref="A46:A53"/>
  </mergeCells>
  <pageMargins left="0.75" right="0.75" top="1" bottom="1" header="0.5" footer="0.5"/>
  <pageSetup paperSize="9" orientation="portrait" horizontalDpi="4294967295" verticalDpi="4294967295"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A53"/>
  <sheetViews>
    <sheetView showGridLines="0" zoomScaleNormal="100" workbookViewId="0">
      <pane xSplit="1" ySplit="3" topLeftCell="B4" activePane="bottomRight" state="frozen"/>
      <selection pane="topRight" activeCell="B1" sqref="B1"/>
      <selection pane="bottomLeft" activeCell="A3" sqref="A3"/>
      <selection pane="bottomRight" activeCell="C16" sqref="C16"/>
    </sheetView>
  </sheetViews>
  <sheetFormatPr defaultColWidth="9.140625" defaultRowHeight="12.75" x14ac:dyDescent="0.2"/>
  <cols>
    <col min="1" max="1" width="58" style="32" customWidth="1"/>
    <col min="2" max="4" width="9.85546875" style="32" customWidth="1"/>
    <col min="5" max="20" width="9.7109375" style="32" customWidth="1"/>
    <col min="21" max="49" width="9.5703125" style="32" customWidth="1"/>
    <col min="50" max="50" width="9.7109375" style="32" customWidth="1"/>
    <col min="51" max="53" width="9.5703125" style="32" customWidth="1"/>
    <col min="54" max="16384" width="9.140625" style="32"/>
  </cols>
  <sheetData>
    <row r="1" spans="1:53" ht="27" customHeight="1" x14ac:dyDescent="0.2">
      <c r="A1" s="185" t="str">
        <f>'BAR BB| Open rates'!A1</f>
        <v>Сочи Марриотт Красная Поляна 5*/ Sochi Marriott Krasnaya Polyana 5*</v>
      </c>
    </row>
    <row r="2" spans="1:53" x14ac:dyDescent="0.2">
      <c r="A2" s="11" t="s">
        <v>186</v>
      </c>
    </row>
    <row r="3" spans="1:53" s="33" customFormat="1" ht="26.25" customHeight="1" x14ac:dyDescent="0.2">
      <c r="A3" s="64" t="s">
        <v>62</v>
      </c>
      <c r="B3" s="109">
        <f>'BAR BB| Open rates'!B3</f>
        <v>45408</v>
      </c>
      <c r="C3" s="109">
        <f>'BAR BB| Open rates'!C3</f>
        <v>45409</v>
      </c>
      <c r="D3" s="109">
        <f>'BAR BB| Open rates'!D3</f>
        <v>45410</v>
      </c>
      <c r="E3" s="109">
        <f>'BAR BB| Open rates'!E3</f>
        <v>45411</v>
      </c>
      <c r="F3" s="109">
        <f>'BAR BB| Open rates'!F3</f>
        <v>45413</v>
      </c>
      <c r="G3" s="109">
        <f>'BAR BB| Open rates'!G3</f>
        <v>45415</v>
      </c>
      <c r="H3" s="109">
        <f>'BAR BB| Open rates'!H3</f>
        <v>45417</v>
      </c>
      <c r="I3" s="109">
        <f>'BAR BB| Open rates'!I3</f>
        <v>45420</v>
      </c>
      <c r="J3" s="109">
        <f>'BAR BB| Open rates'!J3</f>
        <v>45424</v>
      </c>
      <c r="K3" s="109">
        <f>'BAR BB| Open rates'!K3</f>
        <v>45429</v>
      </c>
      <c r="L3" s="109">
        <f>'BAR BB| Open rates'!L3</f>
        <v>45431</v>
      </c>
      <c r="M3" s="109">
        <f>'BAR BB| Open rates'!M3</f>
        <v>45436</v>
      </c>
      <c r="N3" s="109">
        <f>'BAR BB| Open rates'!N3</f>
        <v>45438</v>
      </c>
      <c r="O3" s="109">
        <f>'BAR BB| Open rates'!O3</f>
        <v>45443</v>
      </c>
      <c r="P3" s="109">
        <f>'BAR BB| Open rates'!P3</f>
        <v>45444</v>
      </c>
      <c r="Q3" s="109">
        <f>'BAR BB| Open rates'!Q3</f>
        <v>45446</v>
      </c>
      <c r="R3" s="109">
        <f>'BAR BB| Open rates'!R3</f>
        <v>45451</v>
      </c>
      <c r="S3" s="109">
        <f>'BAR BB| Open rates'!S3</f>
        <v>45452</v>
      </c>
      <c r="T3" s="109">
        <f>'BAR BB| Open rates'!T3</f>
        <v>45457</v>
      </c>
      <c r="U3" s="109">
        <f>'BAR BB| Open rates'!U3</f>
        <v>45459</v>
      </c>
      <c r="V3" s="109">
        <f>'BAR BB| Open rates'!V3</f>
        <v>45460</v>
      </c>
      <c r="W3" s="109">
        <f>'BAR BB| Open rates'!W3</f>
        <v>45466</v>
      </c>
      <c r="X3" s="109">
        <f>'BAR BB| Open rates'!X3</f>
        <v>45470</v>
      </c>
      <c r="Y3" s="109">
        <f>'BAR BB| Open rates'!Y3</f>
        <v>45474</v>
      </c>
      <c r="Z3" s="109">
        <f>'BAR BB| Open rates'!Z3</f>
        <v>45478</v>
      </c>
      <c r="AA3" s="109">
        <f>'BAR BB| Open rates'!AA3</f>
        <v>45480</v>
      </c>
      <c r="AB3" s="109">
        <f>'BAR BB| Open rates'!AB3</f>
        <v>45485</v>
      </c>
      <c r="AC3" s="109">
        <f>'BAR BB| Open rates'!AC3</f>
        <v>45487</v>
      </c>
      <c r="AD3" s="109">
        <f>'BAR BB| Open rates'!AD3</f>
        <v>45492</v>
      </c>
      <c r="AE3" s="109">
        <f>'BAR BB| Open rates'!AE3</f>
        <v>45494</v>
      </c>
      <c r="AF3" s="109">
        <f>'BAR BB| Open rates'!AF3</f>
        <v>45499</v>
      </c>
      <c r="AG3" s="109">
        <f>'BAR BB| Open rates'!AG3</f>
        <v>45501</v>
      </c>
      <c r="AH3" s="109">
        <f>'BAR BB| Open rates'!AH3</f>
        <v>45505</v>
      </c>
      <c r="AI3" s="109">
        <f>'BAR BB| Open rates'!AI3</f>
        <v>45506</v>
      </c>
      <c r="AJ3" s="109">
        <f>'BAR BB| Open rates'!AJ3</f>
        <v>45508</v>
      </c>
      <c r="AK3" s="109">
        <f>'BAR BB| Open rates'!AK3</f>
        <v>45513</v>
      </c>
      <c r="AL3" s="109">
        <f>'BAR BB| Open rates'!AL3</f>
        <v>45515</v>
      </c>
      <c r="AM3" s="109">
        <f>'BAR BB| Open rates'!AM3</f>
        <v>45520</v>
      </c>
      <c r="AN3" s="109">
        <f>'BAR BB| Open rates'!AN3</f>
        <v>45522</v>
      </c>
      <c r="AO3" s="109">
        <f>'BAR BB| Open rates'!AO3</f>
        <v>45526</v>
      </c>
      <c r="AP3" s="109">
        <f>'BAR BB| Open rates'!AP3</f>
        <v>45532</v>
      </c>
      <c r="AQ3" s="109">
        <f>'BAR BB| Open rates'!AQ3</f>
        <v>45534</v>
      </c>
      <c r="AR3" s="109">
        <f>'BAR BB| Open rates'!AR3</f>
        <v>45536</v>
      </c>
      <c r="AS3" s="109">
        <f>'BAR BB| Open rates'!AS3</f>
        <v>45537</v>
      </c>
      <c r="AT3" s="109">
        <f>'BAR BB| Open rates'!AT3</f>
        <v>45541</v>
      </c>
      <c r="AU3" s="109">
        <f>'BAR BB| Open rates'!AU3</f>
        <v>45543</v>
      </c>
      <c r="AV3" s="109">
        <f>'BAR BB| Open rates'!AV3</f>
        <v>45548</v>
      </c>
      <c r="AW3" s="109">
        <f>'BAR BB| Open rates'!AW3</f>
        <v>45550</v>
      </c>
      <c r="AX3" s="109">
        <f>'BAR BB| Open rates'!AX3</f>
        <v>45555</v>
      </c>
      <c r="AY3" s="109">
        <f>'BAR BB| Open rates'!AY3</f>
        <v>45557</v>
      </c>
      <c r="AZ3" s="109">
        <f>'BAR BB| Open rates'!AZ3</f>
        <v>45562</v>
      </c>
      <c r="BA3" s="109">
        <f>'BAR BB| Open rates'!BA3</f>
        <v>45564</v>
      </c>
    </row>
    <row r="4" spans="1:53" s="33" customFormat="1" ht="26.25" customHeight="1" x14ac:dyDescent="0.2">
      <c r="A4" s="49"/>
      <c r="B4" s="109">
        <f>'BAR BB| Open rates'!B4</f>
        <v>45408</v>
      </c>
      <c r="C4" s="109">
        <f>'BAR BB| Open rates'!C4</f>
        <v>45409</v>
      </c>
      <c r="D4" s="109">
        <f>'BAR BB| Open rates'!D4</f>
        <v>45410</v>
      </c>
      <c r="E4" s="109">
        <f>'BAR BB| Open rates'!E4</f>
        <v>45412</v>
      </c>
      <c r="F4" s="109">
        <f>'BAR BB| Open rates'!F4</f>
        <v>45414</v>
      </c>
      <c r="G4" s="109">
        <f>'BAR BB| Open rates'!G4</f>
        <v>45416</v>
      </c>
      <c r="H4" s="109">
        <f>'BAR BB| Open rates'!H4</f>
        <v>45419</v>
      </c>
      <c r="I4" s="109">
        <f>'BAR BB| Open rates'!I4</f>
        <v>45423</v>
      </c>
      <c r="J4" s="109">
        <f>'BAR BB| Open rates'!J4</f>
        <v>45428</v>
      </c>
      <c r="K4" s="109">
        <f>'BAR BB| Open rates'!K4</f>
        <v>45430</v>
      </c>
      <c r="L4" s="109">
        <f>'BAR BB| Open rates'!L4</f>
        <v>45435</v>
      </c>
      <c r="M4" s="109">
        <f>'BAR BB| Open rates'!M4</f>
        <v>45437</v>
      </c>
      <c r="N4" s="109">
        <f>'BAR BB| Open rates'!N4</f>
        <v>45442</v>
      </c>
      <c r="O4" s="109">
        <f>'BAR BB| Open rates'!O4</f>
        <v>45443</v>
      </c>
      <c r="P4" s="109">
        <f>'BAR BB| Open rates'!P4</f>
        <v>45445</v>
      </c>
      <c r="Q4" s="109">
        <f>'BAR BB| Open rates'!Q4</f>
        <v>45450</v>
      </c>
      <c r="R4" s="109">
        <f>'BAR BB| Open rates'!R4</f>
        <v>45451</v>
      </c>
      <c r="S4" s="109">
        <f>'BAR BB| Open rates'!S4</f>
        <v>45456</v>
      </c>
      <c r="T4" s="109">
        <f>'BAR BB| Open rates'!T4</f>
        <v>45458</v>
      </c>
      <c r="U4" s="109">
        <f>'BAR BB| Open rates'!U4</f>
        <v>45459</v>
      </c>
      <c r="V4" s="109">
        <f>'BAR BB| Open rates'!V4</f>
        <v>45465</v>
      </c>
      <c r="W4" s="109">
        <f>'BAR BB| Open rates'!W4</f>
        <v>45469</v>
      </c>
      <c r="X4" s="109">
        <f>'BAR BB| Open rates'!X4</f>
        <v>45473</v>
      </c>
      <c r="Y4" s="109">
        <f>'BAR BB| Open rates'!Y4</f>
        <v>45477</v>
      </c>
      <c r="Z4" s="109">
        <f>'BAR BB| Open rates'!Z4</f>
        <v>45479</v>
      </c>
      <c r="AA4" s="109">
        <f>'BAR BB| Open rates'!AA4</f>
        <v>45484</v>
      </c>
      <c r="AB4" s="109">
        <f>'BAR BB| Open rates'!AB4</f>
        <v>45486</v>
      </c>
      <c r="AC4" s="109">
        <f>'BAR BB| Open rates'!AC4</f>
        <v>45491</v>
      </c>
      <c r="AD4" s="109">
        <f>'BAR BB| Open rates'!AD4</f>
        <v>45493</v>
      </c>
      <c r="AE4" s="109">
        <f>'BAR BB| Open rates'!AE4</f>
        <v>45498</v>
      </c>
      <c r="AF4" s="109">
        <f>'BAR BB| Open rates'!AF4</f>
        <v>45500</v>
      </c>
      <c r="AG4" s="109">
        <f>'BAR BB| Open rates'!AG4</f>
        <v>45504</v>
      </c>
      <c r="AH4" s="109">
        <f>'BAR BB| Open rates'!AH4</f>
        <v>45505</v>
      </c>
      <c r="AI4" s="109">
        <f>'BAR BB| Open rates'!AI4</f>
        <v>45507</v>
      </c>
      <c r="AJ4" s="109">
        <f>'BAR BB| Open rates'!AJ4</f>
        <v>45512</v>
      </c>
      <c r="AK4" s="109">
        <f>'BAR BB| Open rates'!AK4</f>
        <v>45514</v>
      </c>
      <c r="AL4" s="109">
        <f>'BAR BB| Open rates'!AL4</f>
        <v>45519</v>
      </c>
      <c r="AM4" s="109">
        <f>'BAR BB| Open rates'!AM4</f>
        <v>45521</v>
      </c>
      <c r="AN4" s="109">
        <f>'BAR BB| Open rates'!AN4</f>
        <v>45525</v>
      </c>
      <c r="AO4" s="109">
        <f>'BAR BB| Open rates'!AO4</f>
        <v>45531</v>
      </c>
      <c r="AP4" s="109">
        <f>'BAR BB| Open rates'!AP4</f>
        <v>45533</v>
      </c>
      <c r="AQ4" s="109">
        <f>'BAR BB| Open rates'!AQ4</f>
        <v>45535</v>
      </c>
      <c r="AR4" s="109">
        <f>'BAR BB| Open rates'!AR4</f>
        <v>45536</v>
      </c>
      <c r="AS4" s="109">
        <f>'BAR BB| Open rates'!AS4</f>
        <v>45540</v>
      </c>
      <c r="AT4" s="109">
        <f>'BAR BB| Open rates'!AT4</f>
        <v>45542</v>
      </c>
      <c r="AU4" s="109">
        <f>'BAR BB| Open rates'!AU4</f>
        <v>45547</v>
      </c>
      <c r="AV4" s="109">
        <f>'BAR BB| Open rates'!AV4</f>
        <v>45549</v>
      </c>
      <c r="AW4" s="109">
        <f>'BAR BB| Open rates'!AW4</f>
        <v>45554</v>
      </c>
      <c r="AX4" s="109">
        <f>'BAR BB| Open rates'!AX4</f>
        <v>45556</v>
      </c>
      <c r="AY4" s="109">
        <f>'BAR BB| Open rates'!AY4</f>
        <v>45561</v>
      </c>
      <c r="AZ4" s="109">
        <f>'BAR BB| Open rates'!AZ4</f>
        <v>45563</v>
      </c>
      <c r="BA4" s="109">
        <f>'BAR BB| Open rates'!BA4</f>
        <v>45565</v>
      </c>
    </row>
    <row r="5" spans="1:53" s="36" customFormat="1" ht="12" customHeight="1" x14ac:dyDescent="0.2">
      <c r="A5" s="164" t="str">
        <f>'BAR BB| Open rates'!A5</f>
        <v>Делюкс/ Deluxe</v>
      </c>
    </row>
    <row r="6" spans="1:53" s="36" customFormat="1" ht="12" customHeight="1" x14ac:dyDescent="0.2">
      <c r="A6" s="52">
        <f>'BAR BB| Open rates'!A6</f>
        <v>1</v>
      </c>
      <c r="B6" s="43">
        <f>'BAR BB| Open rates'!B6*0.8+35</f>
        <v>23955</v>
      </c>
      <c r="C6" s="43">
        <f>'BAR BB| Open rates'!C6*0.8+35</f>
        <v>25555</v>
      </c>
      <c r="D6" s="43">
        <f>'BAR BB| Open rates'!D6*0.8+35</f>
        <v>23955</v>
      </c>
      <c r="E6" s="43">
        <f>'BAR BB| Open rates'!E6*0.8+35</f>
        <v>20755</v>
      </c>
      <c r="F6" s="43">
        <f>'BAR BB| Open rates'!F6*0.8+35</f>
        <v>16675</v>
      </c>
      <c r="G6" s="43">
        <f>'BAR BB| Open rates'!G6*0.8+35</f>
        <v>20755</v>
      </c>
      <c r="H6" s="43">
        <f>'BAR BB| Open rates'!H6*0.8+35</f>
        <v>16675</v>
      </c>
      <c r="I6" s="43">
        <f>'BAR BB| Open rates'!I6*0.8+35</f>
        <v>20755</v>
      </c>
      <c r="J6" s="43">
        <f>'BAR BB| Open rates'!J6*0.8+35</f>
        <v>13315</v>
      </c>
      <c r="K6" s="43">
        <f>'BAR BB| Open rates'!K6*0.8+35</f>
        <v>13315</v>
      </c>
      <c r="L6" s="43">
        <f>'BAR BB| Open rates'!L6*0.8+35</f>
        <v>11475</v>
      </c>
      <c r="M6" s="43">
        <f>'BAR BB| Open rates'!M6*0.8+35</f>
        <v>13315</v>
      </c>
      <c r="N6" s="43">
        <f>'BAR BB| Open rates'!N6*0.8+35</f>
        <v>13315</v>
      </c>
      <c r="O6" s="43">
        <f>'BAR BB| Open rates'!O6*0.8+35</f>
        <v>13315</v>
      </c>
      <c r="P6" s="43">
        <f>'BAR BB| Open rates'!P6*0.8+35</f>
        <v>13315</v>
      </c>
      <c r="Q6" s="43">
        <f>'BAR BB| Open rates'!Q6*0.8+35</f>
        <v>20755</v>
      </c>
      <c r="R6" s="43">
        <f>'BAR BB| Open rates'!R6*0.8+35</f>
        <v>16675</v>
      </c>
      <c r="S6" s="43">
        <f>'BAR BB| Open rates'!S6*0.8+35</f>
        <v>13315</v>
      </c>
      <c r="T6" s="43">
        <f>'BAR BB| Open rates'!T6*0.8+35</f>
        <v>16675</v>
      </c>
      <c r="U6" s="43">
        <f>'BAR BB| Open rates'!U6*0.8+35</f>
        <v>13315</v>
      </c>
      <c r="V6" s="43">
        <f>'BAR BB| Open rates'!V6*0.8+35</f>
        <v>23955</v>
      </c>
      <c r="W6" s="43">
        <f>'BAR BB| Open rates'!W6*0.8+35</f>
        <v>13315</v>
      </c>
      <c r="X6" s="43">
        <f>'BAR BB| Open rates'!X6*0.8+35</f>
        <v>16675</v>
      </c>
      <c r="Y6" s="43">
        <f>'BAR BB| Open rates'!Y6*0.8+35</f>
        <v>20755</v>
      </c>
      <c r="Z6" s="43">
        <f>'BAR BB| Open rates'!Z6*0.8+35</f>
        <v>23955</v>
      </c>
      <c r="AA6" s="43">
        <f>'BAR BB| Open rates'!AA6*0.8+35</f>
        <v>20755</v>
      </c>
      <c r="AB6" s="43">
        <f>'BAR BB| Open rates'!AB6*0.8+35</f>
        <v>23955</v>
      </c>
      <c r="AC6" s="43">
        <f>'BAR BB| Open rates'!AC6*0.8+35</f>
        <v>20755</v>
      </c>
      <c r="AD6" s="43">
        <f>'BAR BB| Open rates'!AD6*0.8+35</f>
        <v>23955</v>
      </c>
      <c r="AE6" s="43">
        <f>'BAR BB| Open rates'!AE6*0.8+35</f>
        <v>20755</v>
      </c>
      <c r="AF6" s="43">
        <f>'BAR BB| Open rates'!AF6*0.8+35</f>
        <v>23955</v>
      </c>
      <c r="AG6" s="43">
        <f>'BAR BB| Open rates'!AG6*0.8+35</f>
        <v>20755</v>
      </c>
      <c r="AH6" s="43">
        <f>'BAR BB| Open rates'!AH6*0.8+35</f>
        <v>23955</v>
      </c>
      <c r="AI6" s="43">
        <f>'BAR BB| Open rates'!AI6*0.8+35</f>
        <v>28595</v>
      </c>
      <c r="AJ6" s="43">
        <f>'BAR BB| Open rates'!AJ6*0.8+35</f>
        <v>23955</v>
      </c>
      <c r="AK6" s="43">
        <f>'BAR BB| Open rates'!AK6*0.8+35</f>
        <v>28595</v>
      </c>
      <c r="AL6" s="43">
        <f>'BAR BB| Open rates'!AL6*0.8+35</f>
        <v>23955</v>
      </c>
      <c r="AM6" s="43">
        <f>'BAR BB| Open rates'!AM6*0.8+35</f>
        <v>28595</v>
      </c>
      <c r="AN6" s="43">
        <f>'BAR BB| Open rates'!AN6*0.8+35</f>
        <v>28595</v>
      </c>
      <c r="AO6" s="43">
        <f>'BAR BB| Open rates'!AO6*0.8+35</f>
        <v>47955</v>
      </c>
      <c r="AP6" s="43">
        <f>'BAR BB| Open rates'!AP6*0.8+35</f>
        <v>28595</v>
      </c>
      <c r="AQ6" s="43">
        <f>'BAR BB| Open rates'!AQ6*0.8+35</f>
        <v>28595</v>
      </c>
      <c r="AR6" s="43">
        <f>'BAR BB| Open rates'!AR6*0.8+35</f>
        <v>20755</v>
      </c>
      <c r="AS6" s="43">
        <f>'BAR BB| Open rates'!AS6*0.8+35</f>
        <v>16675</v>
      </c>
      <c r="AT6" s="43">
        <f>'BAR BB| Open rates'!AT6*0.8+35</f>
        <v>20755</v>
      </c>
      <c r="AU6" s="43">
        <f>'BAR BB| Open rates'!AU6*0.8+35</f>
        <v>16675</v>
      </c>
      <c r="AV6" s="43">
        <f>'BAR BB| Open rates'!AV6*0.8+35</f>
        <v>20755</v>
      </c>
      <c r="AW6" s="43">
        <f>'BAR BB| Open rates'!AW6*0.8+35</f>
        <v>16675</v>
      </c>
      <c r="AX6" s="43">
        <f>'BAR BB| Open rates'!AX6*0.8+35</f>
        <v>20755</v>
      </c>
      <c r="AY6" s="43">
        <f>'BAR BB| Open rates'!AY6*0.8+35</f>
        <v>16675</v>
      </c>
      <c r="AZ6" s="43">
        <f>'BAR BB| Open rates'!AZ6*0.8+35</f>
        <v>20755</v>
      </c>
      <c r="BA6" s="43">
        <f>'BAR BB| Open rates'!BA6*0.8+35</f>
        <v>16675</v>
      </c>
    </row>
    <row r="7" spans="1:53" s="36" customFormat="1" ht="12" customHeight="1" x14ac:dyDescent="0.2">
      <c r="A7" s="52">
        <f>'BAR BB| Open rates'!A7</f>
        <v>2</v>
      </c>
      <c r="B7" s="43">
        <f>'BAR BB| Open rates'!B7*0.8+35</f>
        <v>25555</v>
      </c>
      <c r="C7" s="43">
        <f>'BAR BB| Open rates'!C7*0.8+35</f>
        <v>27155</v>
      </c>
      <c r="D7" s="43">
        <f>'BAR BB| Open rates'!D7*0.8+35</f>
        <v>25555</v>
      </c>
      <c r="E7" s="43">
        <f>'BAR BB| Open rates'!E7*0.8+35</f>
        <v>22355</v>
      </c>
      <c r="F7" s="43">
        <f>'BAR BB| Open rates'!F7*0.8+35</f>
        <v>18275</v>
      </c>
      <c r="G7" s="43">
        <f>'BAR BB| Open rates'!G7*0.8+35</f>
        <v>22355</v>
      </c>
      <c r="H7" s="43">
        <f>'BAR BB| Open rates'!H7*0.8+35</f>
        <v>18275</v>
      </c>
      <c r="I7" s="43">
        <f>'BAR BB| Open rates'!I7*0.8+35</f>
        <v>22355</v>
      </c>
      <c r="J7" s="43">
        <f>'BAR BB| Open rates'!J7*0.8+35</f>
        <v>14915</v>
      </c>
      <c r="K7" s="43">
        <f>'BAR BB| Open rates'!K7*0.8+35</f>
        <v>14915</v>
      </c>
      <c r="L7" s="43">
        <f>'BAR BB| Open rates'!L7*0.8+35</f>
        <v>13075</v>
      </c>
      <c r="M7" s="43">
        <f>'BAR BB| Open rates'!M7*0.8+35</f>
        <v>14915</v>
      </c>
      <c r="N7" s="43">
        <f>'BAR BB| Open rates'!N7*0.8+35</f>
        <v>14915</v>
      </c>
      <c r="O7" s="43">
        <f>'BAR BB| Open rates'!O7*0.8+35</f>
        <v>14915</v>
      </c>
      <c r="P7" s="43">
        <f>'BAR BB| Open rates'!P7*0.8+35</f>
        <v>14915</v>
      </c>
      <c r="Q7" s="43">
        <f>'BAR BB| Open rates'!Q7*0.8+35</f>
        <v>22355</v>
      </c>
      <c r="R7" s="43">
        <f>'BAR BB| Open rates'!R7*0.8+35</f>
        <v>18275</v>
      </c>
      <c r="S7" s="43">
        <f>'BAR BB| Open rates'!S7*0.8+35</f>
        <v>14915</v>
      </c>
      <c r="T7" s="43">
        <f>'BAR BB| Open rates'!T7*0.8+35</f>
        <v>18275</v>
      </c>
      <c r="U7" s="43">
        <f>'BAR BB| Open rates'!U7*0.8+35</f>
        <v>14915</v>
      </c>
      <c r="V7" s="43">
        <f>'BAR BB| Open rates'!V7*0.8+35</f>
        <v>25555</v>
      </c>
      <c r="W7" s="43">
        <f>'BAR BB| Open rates'!W7*0.8+35</f>
        <v>14915</v>
      </c>
      <c r="X7" s="43">
        <f>'BAR BB| Open rates'!X7*0.8+35</f>
        <v>18275</v>
      </c>
      <c r="Y7" s="43">
        <f>'BAR BB| Open rates'!Y7*0.8+35</f>
        <v>22355</v>
      </c>
      <c r="Z7" s="43">
        <f>'BAR BB| Open rates'!Z7*0.8+35</f>
        <v>25555</v>
      </c>
      <c r="AA7" s="43">
        <f>'BAR BB| Open rates'!AA7*0.8+35</f>
        <v>22355</v>
      </c>
      <c r="AB7" s="43">
        <f>'BAR BB| Open rates'!AB7*0.8+35</f>
        <v>25555</v>
      </c>
      <c r="AC7" s="43">
        <f>'BAR BB| Open rates'!AC7*0.8+35</f>
        <v>22355</v>
      </c>
      <c r="AD7" s="43">
        <f>'BAR BB| Open rates'!AD7*0.8+35</f>
        <v>25555</v>
      </c>
      <c r="AE7" s="43">
        <f>'BAR BB| Open rates'!AE7*0.8+35</f>
        <v>22355</v>
      </c>
      <c r="AF7" s="43">
        <f>'BAR BB| Open rates'!AF7*0.8+35</f>
        <v>25555</v>
      </c>
      <c r="AG7" s="43">
        <f>'BAR BB| Open rates'!AG7*0.8+35</f>
        <v>22355</v>
      </c>
      <c r="AH7" s="43">
        <f>'BAR BB| Open rates'!AH7*0.8+35</f>
        <v>25555</v>
      </c>
      <c r="AI7" s="43">
        <f>'BAR BB| Open rates'!AI7*0.8+35</f>
        <v>30195</v>
      </c>
      <c r="AJ7" s="43">
        <f>'BAR BB| Open rates'!AJ7*0.8+35</f>
        <v>25555</v>
      </c>
      <c r="AK7" s="43">
        <f>'BAR BB| Open rates'!AK7*0.8+35</f>
        <v>30195</v>
      </c>
      <c r="AL7" s="43">
        <f>'BAR BB| Open rates'!AL7*0.8+35</f>
        <v>25555</v>
      </c>
      <c r="AM7" s="43">
        <f>'BAR BB| Open rates'!AM7*0.8+35</f>
        <v>30195</v>
      </c>
      <c r="AN7" s="43">
        <f>'BAR BB| Open rates'!AN7*0.8+35</f>
        <v>30195</v>
      </c>
      <c r="AO7" s="43">
        <f>'BAR BB| Open rates'!AO7*0.8+35</f>
        <v>49555</v>
      </c>
      <c r="AP7" s="43">
        <f>'BAR BB| Open rates'!AP7*0.8+35</f>
        <v>30195</v>
      </c>
      <c r="AQ7" s="43">
        <f>'BAR BB| Open rates'!AQ7*0.8+35</f>
        <v>30195</v>
      </c>
      <c r="AR7" s="43">
        <f>'BAR BB| Open rates'!AR7*0.8+35</f>
        <v>22355</v>
      </c>
      <c r="AS7" s="43">
        <f>'BAR BB| Open rates'!AS7*0.8+35</f>
        <v>18275</v>
      </c>
      <c r="AT7" s="43">
        <f>'BAR BB| Open rates'!AT7*0.8+35</f>
        <v>22355</v>
      </c>
      <c r="AU7" s="43">
        <f>'BAR BB| Open rates'!AU7*0.8+35</f>
        <v>18275</v>
      </c>
      <c r="AV7" s="43">
        <f>'BAR BB| Open rates'!AV7*0.8+35</f>
        <v>22355</v>
      </c>
      <c r="AW7" s="43">
        <f>'BAR BB| Open rates'!AW7*0.8+35</f>
        <v>18275</v>
      </c>
      <c r="AX7" s="43">
        <f>'BAR BB| Open rates'!AX7*0.8+35</f>
        <v>22355</v>
      </c>
      <c r="AY7" s="43">
        <f>'BAR BB| Open rates'!AY7*0.8+35</f>
        <v>18275</v>
      </c>
      <c r="AZ7" s="43">
        <f>'BAR BB| Open rates'!AZ7*0.8+35</f>
        <v>22355</v>
      </c>
      <c r="BA7" s="43">
        <f>'BAR BB| Open rates'!BA7*0.8+35</f>
        <v>18275</v>
      </c>
    </row>
    <row r="8" spans="1:53" s="36" customFormat="1" ht="12" customHeight="1" x14ac:dyDescent="0.2">
      <c r="A8" s="146" t="str">
        <f>'BAR BB| Open rates'!A8</f>
        <v>Делюкс с видом на горы / Deluxe Mountain View</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row>
    <row r="9" spans="1:53" s="36" customFormat="1" ht="12" customHeight="1" x14ac:dyDescent="0.2">
      <c r="A9" s="52">
        <f>'BAR BB| Open rates'!A9</f>
        <v>1</v>
      </c>
      <c r="B9" s="43">
        <f>'BAR BB| Open rates'!B9*0.8+35</f>
        <v>26355</v>
      </c>
      <c r="C9" s="43">
        <f>'BAR BB| Open rates'!C9*0.8+35</f>
        <v>27955</v>
      </c>
      <c r="D9" s="43">
        <f>'BAR BB| Open rates'!D9*0.8+35</f>
        <v>26355</v>
      </c>
      <c r="E9" s="43">
        <f>'BAR BB| Open rates'!E9*0.8+35</f>
        <v>23155</v>
      </c>
      <c r="F9" s="43">
        <f>'BAR BB| Open rates'!F9*0.8+35</f>
        <v>19075</v>
      </c>
      <c r="G9" s="43">
        <f>'BAR BB| Open rates'!G9*0.8+35</f>
        <v>23155</v>
      </c>
      <c r="H9" s="43">
        <f>'BAR BB| Open rates'!H9*0.8+35</f>
        <v>19075</v>
      </c>
      <c r="I9" s="43">
        <f>'BAR BB| Open rates'!I9*0.8+35</f>
        <v>23155</v>
      </c>
      <c r="J9" s="43">
        <f>'BAR BB| Open rates'!J9*0.8+35</f>
        <v>15715</v>
      </c>
      <c r="K9" s="43">
        <f>'BAR BB| Open rates'!K9*0.8+35</f>
        <v>15715</v>
      </c>
      <c r="L9" s="43">
        <f>'BAR BB| Open rates'!L9*0.8+35</f>
        <v>13875</v>
      </c>
      <c r="M9" s="43">
        <f>'BAR BB| Open rates'!M9*0.8+35</f>
        <v>15715</v>
      </c>
      <c r="N9" s="43">
        <f>'BAR BB| Open rates'!N9*0.8+35</f>
        <v>15715</v>
      </c>
      <c r="O9" s="43">
        <f>'BAR BB| Open rates'!O9*0.8+35</f>
        <v>15715</v>
      </c>
      <c r="P9" s="43">
        <f>'BAR BB| Open rates'!P9*0.8+35</f>
        <v>15715</v>
      </c>
      <c r="Q9" s="43">
        <f>'BAR BB| Open rates'!Q9*0.8+35</f>
        <v>23155</v>
      </c>
      <c r="R9" s="43">
        <f>'BAR BB| Open rates'!R9*0.8+35</f>
        <v>19075</v>
      </c>
      <c r="S9" s="43">
        <f>'BAR BB| Open rates'!S9*0.8+35</f>
        <v>15715</v>
      </c>
      <c r="T9" s="43">
        <f>'BAR BB| Open rates'!T9*0.8+35</f>
        <v>19075</v>
      </c>
      <c r="U9" s="43">
        <f>'BAR BB| Open rates'!U9*0.8+35</f>
        <v>15715</v>
      </c>
      <c r="V9" s="43">
        <f>'BAR BB| Open rates'!V9*0.8+35</f>
        <v>26355</v>
      </c>
      <c r="W9" s="43">
        <f>'BAR BB| Open rates'!W9*0.8+35</f>
        <v>15715</v>
      </c>
      <c r="X9" s="43">
        <f>'BAR BB| Open rates'!X9*0.8+35</f>
        <v>19075</v>
      </c>
      <c r="Y9" s="43">
        <f>'BAR BB| Open rates'!Y9*0.8+35</f>
        <v>23155</v>
      </c>
      <c r="Z9" s="43">
        <f>'BAR BB| Open rates'!Z9*0.8+35</f>
        <v>26355</v>
      </c>
      <c r="AA9" s="43">
        <f>'BAR BB| Open rates'!AA9*0.8+35</f>
        <v>23155</v>
      </c>
      <c r="AB9" s="43">
        <f>'BAR BB| Open rates'!AB9*0.8+35</f>
        <v>26355</v>
      </c>
      <c r="AC9" s="43">
        <f>'BAR BB| Open rates'!AC9*0.8+35</f>
        <v>23155</v>
      </c>
      <c r="AD9" s="43">
        <f>'BAR BB| Open rates'!AD9*0.8+35</f>
        <v>26355</v>
      </c>
      <c r="AE9" s="43">
        <f>'BAR BB| Open rates'!AE9*0.8+35</f>
        <v>23155</v>
      </c>
      <c r="AF9" s="43">
        <f>'BAR BB| Open rates'!AF9*0.8+35</f>
        <v>26355</v>
      </c>
      <c r="AG9" s="43">
        <f>'BAR BB| Open rates'!AG9*0.8+35</f>
        <v>23155</v>
      </c>
      <c r="AH9" s="43">
        <f>'BAR BB| Open rates'!AH9*0.8+35</f>
        <v>26355</v>
      </c>
      <c r="AI9" s="43">
        <f>'BAR BB| Open rates'!AI9*0.8+35</f>
        <v>30995</v>
      </c>
      <c r="AJ9" s="43">
        <f>'BAR BB| Open rates'!AJ9*0.8+35</f>
        <v>26355</v>
      </c>
      <c r="AK9" s="43">
        <f>'BAR BB| Open rates'!AK9*0.8+35</f>
        <v>30995</v>
      </c>
      <c r="AL9" s="43">
        <f>'BAR BB| Open rates'!AL9*0.8+35</f>
        <v>26355</v>
      </c>
      <c r="AM9" s="43">
        <f>'BAR BB| Open rates'!AM9*0.8+35</f>
        <v>30995</v>
      </c>
      <c r="AN9" s="43">
        <f>'BAR BB| Open rates'!AN9*0.8+35</f>
        <v>30995</v>
      </c>
      <c r="AO9" s="43">
        <f>'BAR BB| Open rates'!AO9*0.8+35</f>
        <v>50355</v>
      </c>
      <c r="AP9" s="43">
        <f>'BAR BB| Open rates'!AP9*0.8+35</f>
        <v>30995</v>
      </c>
      <c r="AQ9" s="43">
        <f>'BAR BB| Open rates'!AQ9*0.8+35</f>
        <v>30995</v>
      </c>
      <c r="AR9" s="43">
        <f>'BAR BB| Open rates'!AR9*0.8+35</f>
        <v>23155</v>
      </c>
      <c r="AS9" s="43">
        <f>'BAR BB| Open rates'!AS9*0.8+35</f>
        <v>19075</v>
      </c>
      <c r="AT9" s="43">
        <f>'BAR BB| Open rates'!AT9*0.8+35</f>
        <v>23155</v>
      </c>
      <c r="AU9" s="43">
        <f>'BAR BB| Open rates'!AU9*0.8+35</f>
        <v>19075</v>
      </c>
      <c r="AV9" s="43">
        <f>'BAR BB| Open rates'!AV9*0.8+35</f>
        <v>23155</v>
      </c>
      <c r="AW9" s="43">
        <f>'BAR BB| Open rates'!AW9*0.8+35</f>
        <v>19075</v>
      </c>
      <c r="AX9" s="43">
        <f>'BAR BB| Open rates'!AX9*0.8+35</f>
        <v>23155</v>
      </c>
      <c r="AY9" s="43">
        <f>'BAR BB| Open rates'!AY9*0.8+35</f>
        <v>19075</v>
      </c>
      <c r="AZ9" s="43">
        <f>'BAR BB| Open rates'!AZ9*0.8+35</f>
        <v>23155</v>
      </c>
      <c r="BA9" s="43">
        <f>'BAR BB| Open rates'!BA9*0.8+35</f>
        <v>19075</v>
      </c>
    </row>
    <row r="10" spans="1:53" s="36" customFormat="1" ht="12" customHeight="1" x14ac:dyDescent="0.2">
      <c r="A10" s="52">
        <f>'BAR BB| Open rates'!A10</f>
        <v>2</v>
      </c>
      <c r="B10" s="43">
        <f>'BAR BB| Open rates'!B10*0.8+35</f>
        <v>27955</v>
      </c>
      <c r="C10" s="43">
        <f>'BAR BB| Open rates'!C10*0.8+35</f>
        <v>29555</v>
      </c>
      <c r="D10" s="43">
        <f>'BAR BB| Open rates'!D10*0.8+35</f>
        <v>27955</v>
      </c>
      <c r="E10" s="43">
        <f>'BAR BB| Open rates'!E10*0.8+35</f>
        <v>24755</v>
      </c>
      <c r="F10" s="43">
        <f>'BAR BB| Open rates'!F10*0.8+35</f>
        <v>20675</v>
      </c>
      <c r="G10" s="43">
        <f>'BAR BB| Open rates'!G10*0.8+35</f>
        <v>24755</v>
      </c>
      <c r="H10" s="43">
        <f>'BAR BB| Open rates'!H10*0.8+35</f>
        <v>20675</v>
      </c>
      <c r="I10" s="43">
        <f>'BAR BB| Open rates'!I10*0.8+35</f>
        <v>24755</v>
      </c>
      <c r="J10" s="43">
        <f>'BAR BB| Open rates'!J10*0.8+35</f>
        <v>17315</v>
      </c>
      <c r="K10" s="43">
        <f>'BAR BB| Open rates'!K10*0.8+35</f>
        <v>17315</v>
      </c>
      <c r="L10" s="43">
        <f>'BAR BB| Open rates'!L10*0.8+35</f>
        <v>15475</v>
      </c>
      <c r="M10" s="43">
        <f>'BAR BB| Open rates'!M10*0.8+35</f>
        <v>17315</v>
      </c>
      <c r="N10" s="43">
        <f>'BAR BB| Open rates'!N10*0.8+35</f>
        <v>17315</v>
      </c>
      <c r="O10" s="43">
        <f>'BAR BB| Open rates'!O10*0.8+35</f>
        <v>17315</v>
      </c>
      <c r="P10" s="43">
        <f>'BAR BB| Open rates'!P10*0.8+35</f>
        <v>17315</v>
      </c>
      <c r="Q10" s="43">
        <f>'BAR BB| Open rates'!Q10*0.8+35</f>
        <v>24755</v>
      </c>
      <c r="R10" s="43">
        <f>'BAR BB| Open rates'!R10*0.8+35</f>
        <v>20675</v>
      </c>
      <c r="S10" s="43">
        <f>'BAR BB| Open rates'!S10*0.8+35</f>
        <v>17315</v>
      </c>
      <c r="T10" s="43">
        <f>'BAR BB| Open rates'!T10*0.8+35</f>
        <v>20675</v>
      </c>
      <c r="U10" s="43">
        <f>'BAR BB| Open rates'!U10*0.8+35</f>
        <v>17315</v>
      </c>
      <c r="V10" s="43">
        <f>'BAR BB| Open rates'!V10*0.8+35</f>
        <v>27955</v>
      </c>
      <c r="W10" s="43">
        <f>'BAR BB| Open rates'!W10*0.8+35</f>
        <v>17315</v>
      </c>
      <c r="X10" s="43">
        <f>'BAR BB| Open rates'!X10*0.8+35</f>
        <v>20675</v>
      </c>
      <c r="Y10" s="43">
        <f>'BAR BB| Open rates'!Y10*0.8+35</f>
        <v>24755</v>
      </c>
      <c r="Z10" s="43">
        <f>'BAR BB| Open rates'!Z10*0.8+35</f>
        <v>27955</v>
      </c>
      <c r="AA10" s="43">
        <f>'BAR BB| Open rates'!AA10*0.8+35</f>
        <v>24755</v>
      </c>
      <c r="AB10" s="43">
        <f>'BAR BB| Open rates'!AB10*0.8+35</f>
        <v>27955</v>
      </c>
      <c r="AC10" s="43">
        <f>'BAR BB| Open rates'!AC10*0.8+35</f>
        <v>24755</v>
      </c>
      <c r="AD10" s="43">
        <f>'BAR BB| Open rates'!AD10*0.8+35</f>
        <v>27955</v>
      </c>
      <c r="AE10" s="43">
        <f>'BAR BB| Open rates'!AE10*0.8+35</f>
        <v>24755</v>
      </c>
      <c r="AF10" s="43">
        <f>'BAR BB| Open rates'!AF10*0.8+35</f>
        <v>27955</v>
      </c>
      <c r="AG10" s="43">
        <f>'BAR BB| Open rates'!AG10*0.8+35</f>
        <v>24755</v>
      </c>
      <c r="AH10" s="43">
        <f>'BAR BB| Open rates'!AH10*0.8+35</f>
        <v>27955</v>
      </c>
      <c r="AI10" s="43">
        <f>'BAR BB| Open rates'!AI10*0.8+35</f>
        <v>32595</v>
      </c>
      <c r="AJ10" s="43">
        <f>'BAR BB| Open rates'!AJ10*0.8+35</f>
        <v>27955</v>
      </c>
      <c r="AK10" s="43">
        <f>'BAR BB| Open rates'!AK10*0.8+35</f>
        <v>32595</v>
      </c>
      <c r="AL10" s="43">
        <f>'BAR BB| Open rates'!AL10*0.8+35</f>
        <v>27955</v>
      </c>
      <c r="AM10" s="43">
        <f>'BAR BB| Open rates'!AM10*0.8+35</f>
        <v>32595</v>
      </c>
      <c r="AN10" s="43">
        <f>'BAR BB| Open rates'!AN10*0.8+35</f>
        <v>32595</v>
      </c>
      <c r="AO10" s="43">
        <f>'BAR BB| Open rates'!AO10*0.8+35</f>
        <v>51955</v>
      </c>
      <c r="AP10" s="43">
        <f>'BAR BB| Open rates'!AP10*0.8+35</f>
        <v>32595</v>
      </c>
      <c r="AQ10" s="43">
        <f>'BAR BB| Open rates'!AQ10*0.8+35</f>
        <v>32595</v>
      </c>
      <c r="AR10" s="43">
        <f>'BAR BB| Open rates'!AR10*0.8+35</f>
        <v>24755</v>
      </c>
      <c r="AS10" s="43">
        <f>'BAR BB| Open rates'!AS10*0.8+35</f>
        <v>20675</v>
      </c>
      <c r="AT10" s="43">
        <f>'BAR BB| Open rates'!AT10*0.8+35</f>
        <v>24755</v>
      </c>
      <c r="AU10" s="43">
        <f>'BAR BB| Open rates'!AU10*0.8+35</f>
        <v>20675</v>
      </c>
      <c r="AV10" s="43">
        <f>'BAR BB| Open rates'!AV10*0.8+35</f>
        <v>24755</v>
      </c>
      <c r="AW10" s="43">
        <f>'BAR BB| Open rates'!AW10*0.8+35</f>
        <v>20675</v>
      </c>
      <c r="AX10" s="43">
        <f>'BAR BB| Open rates'!AX10*0.8+35</f>
        <v>24755</v>
      </c>
      <c r="AY10" s="43">
        <f>'BAR BB| Open rates'!AY10*0.8+35</f>
        <v>20675</v>
      </c>
      <c r="AZ10" s="43">
        <f>'BAR BB| Open rates'!AZ10*0.8+35</f>
        <v>24755</v>
      </c>
      <c r="BA10" s="43">
        <f>'BAR BB| Open rates'!BA10*0.8+35</f>
        <v>20675</v>
      </c>
    </row>
    <row r="11" spans="1:53" s="36" customFormat="1" ht="12" customHeight="1" x14ac:dyDescent="0.2">
      <c r="A11" s="146" t="str">
        <f>'BAR BB| Open rates'!A11</f>
        <v>Люкс/ Suite</v>
      </c>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row>
    <row r="12" spans="1:53" s="36" customFormat="1" ht="12" customHeight="1" x14ac:dyDescent="0.2">
      <c r="A12" s="52">
        <f>'BAR BB| Open rates'!A12</f>
        <v>1</v>
      </c>
      <c r="B12" s="43">
        <f>'BAR BB| Open rates'!B12*0.8+35</f>
        <v>29475</v>
      </c>
      <c r="C12" s="43">
        <f>'BAR BB| Open rates'!C12*0.8+35</f>
        <v>31075</v>
      </c>
      <c r="D12" s="43">
        <f>'BAR BB| Open rates'!D12*0.8+35</f>
        <v>29475</v>
      </c>
      <c r="E12" s="43">
        <f>'BAR BB| Open rates'!E12*0.8+35</f>
        <v>26275</v>
      </c>
      <c r="F12" s="43">
        <f>'BAR BB| Open rates'!F12*0.8+35</f>
        <v>22195</v>
      </c>
      <c r="G12" s="43">
        <f>'BAR BB| Open rates'!G12*0.8+35</f>
        <v>26275</v>
      </c>
      <c r="H12" s="43">
        <f>'BAR BB| Open rates'!H12*0.8+35</f>
        <v>22195</v>
      </c>
      <c r="I12" s="43">
        <f>'BAR BB| Open rates'!I12*0.8+35</f>
        <v>26275</v>
      </c>
      <c r="J12" s="43">
        <f>'BAR BB| Open rates'!J12*0.8+35</f>
        <v>18835</v>
      </c>
      <c r="K12" s="43">
        <f>'BAR BB| Open rates'!K12*0.8+35</f>
        <v>18835</v>
      </c>
      <c r="L12" s="43">
        <f>'BAR BB| Open rates'!L12*0.8+35</f>
        <v>16995</v>
      </c>
      <c r="M12" s="43">
        <f>'BAR BB| Open rates'!M12*0.8+35</f>
        <v>18835</v>
      </c>
      <c r="N12" s="43">
        <f>'BAR BB| Open rates'!N12*0.8+35</f>
        <v>18835</v>
      </c>
      <c r="O12" s="43">
        <f>'BAR BB| Open rates'!O12*0.8+35</f>
        <v>18835</v>
      </c>
      <c r="P12" s="43">
        <f>'BAR BB| Open rates'!P12*0.8+35</f>
        <v>18835</v>
      </c>
      <c r="Q12" s="43">
        <f>'BAR BB| Open rates'!Q12*0.8+35</f>
        <v>26275</v>
      </c>
      <c r="R12" s="43">
        <f>'BAR BB| Open rates'!R12*0.8+35</f>
        <v>22195</v>
      </c>
      <c r="S12" s="43">
        <f>'BAR BB| Open rates'!S12*0.8+35</f>
        <v>18835</v>
      </c>
      <c r="T12" s="43">
        <f>'BAR BB| Open rates'!T12*0.8+35</f>
        <v>22195</v>
      </c>
      <c r="U12" s="43">
        <f>'BAR BB| Open rates'!U12*0.8+35</f>
        <v>18835</v>
      </c>
      <c r="V12" s="43">
        <f>'BAR BB| Open rates'!V12*0.8+35</f>
        <v>29475</v>
      </c>
      <c r="W12" s="43">
        <f>'BAR BB| Open rates'!W12*0.8+35</f>
        <v>18835</v>
      </c>
      <c r="X12" s="43">
        <f>'BAR BB| Open rates'!X12*0.8+35</f>
        <v>22195</v>
      </c>
      <c r="Y12" s="43">
        <f>'BAR BB| Open rates'!Y12*0.8+35</f>
        <v>26275</v>
      </c>
      <c r="Z12" s="43">
        <f>'BAR BB| Open rates'!Z12*0.8+35</f>
        <v>29475</v>
      </c>
      <c r="AA12" s="43">
        <f>'BAR BB| Open rates'!AA12*0.8+35</f>
        <v>26275</v>
      </c>
      <c r="AB12" s="43">
        <f>'BAR BB| Open rates'!AB12*0.8+35</f>
        <v>29475</v>
      </c>
      <c r="AC12" s="43">
        <f>'BAR BB| Open rates'!AC12*0.8+35</f>
        <v>26275</v>
      </c>
      <c r="AD12" s="43">
        <f>'BAR BB| Open rates'!AD12*0.8+35</f>
        <v>29475</v>
      </c>
      <c r="AE12" s="43">
        <f>'BAR BB| Open rates'!AE12*0.8+35</f>
        <v>26275</v>
      </c>
      <c r="AF12" s="43">
        <f>'BAR BB| Open rates'!AF12*0.8+35</f>
        <v>29475</v>
      </c>
      <c r="AG12" s="43">
        <f>'BAR BB| Open rates'!AG12*0.8+35</f>
        <v>26275</v>
      </c>
      <c r="AH12" s="43">
        <f>'BAR BB| Open rates'!AH12*0.8+35</f>
        <v>29475</v>
      </c>
      <c r="AI12" s="43">
        <f>'BAR BB| Open rates'!AI12*0.8+35</f>
        <v>34115</v>
      </c>
      <c r="AJ12" s="43">
        <f>'BAR BB| Open rates'!AJ12*0.8+35</f>
        <v>29475</v>
      </c>
      <c r="AK12" s="43">
        <f>'BAR BB| Open rates'!AK12*0.8+35</f>
        <v>34115</v>
      </c>
      <c r="AL12" s="43">
        <f>'BAR BB| Open rates'!AL12*0.8+35</f>
        <v>29475</v>
      </c>
      <c r="AM12" s="43">
        <f>'BAR BB| Open rates'!AM12*0.8+35</f>
        <v>34115</v>
      </c>
      <c r="AN12" s="43">
        <f>'BAR BB| Open rates'!AN12*0.8+35</f>
        <v>34115</v>
      </c>
      <c r="AO12" s="43">
        <f>'BAR BB| Open rates'!AO12*0.8+35</f>
        <v>53475</v>
      </c>
      <c r="AP12" s="43">
        <f>'BAR BB| Open rates'!AP12*0.8+35</f>
        <v>34115</v>
      </c>
      <c r="AQ12" s="43">
        <f>'BAR BB| Open rates'!AQ12*0.8+35</f>
        <v>34115</v>
      </c>
      <c r="AR12" s="43">
        <f>'BAR BB| Open rates'!AR12*0.8+35</f>
        <v>26275</v>
      </c>
      <c r="AS12" s="43">
        <f>'BAR BB| Open rates'!AS12*0.8+35</f>
        <v>22195</v>
      </c>
      <c r="AT12" s="43">
        <f>'BAR BB| Open rates'!AT12*0.8+35</f>
        <v>26275</v>
      </c>
      <c r="AU12" s="43">
        <f>'BAR BB| Open rates'!AU12*0.8+35</f>
        <v>22195</v>
      </c>
      <c r="AV12" s="43">
        <f>'BAR BB| Open rates'!AV12*0.8+35</f>
        <v>26275</v>
      </c>
      <c r="AW12" s="43">
        <f>'BAR BB| Open rates'!AW12*0.8+35</f>
        <v>22195</v>
      </c>
      <c r="AX12" s="43">
        <f>'BAR BB| Open rates'!AX12*0.8+35</f>
        <v>26275</v>
      </c>
      <c r="AY12" s="43">
        <f>'BAR BB| Open rates'!AY12*0.8+35</f>
        <v>22195</v>
      </c>
      <c r="AZ12" s="43">
        <f>'BAR BB| Open rates'!AZ12*0.8+35</f>
        <v>26275</v>
      </c>
      <c r="BA12" s="43">
        <f>'BAR BB| Open rates'!BA12*0.8+35</f>
        <v>22195</v>
      </c>
    </row>
    <row r="13" spans="1:53" s="36" customFormat="1" ht="12" customHeight="1" x14ac:dyDescent="0.2">
      <c r="A13" s="52">
        <f>'BAR BB| Open rates'!A13</f>
        <v>2</v>
      </c>
      <c r="B13" s="43">
        <f>'BAR BB| Open rates'!B13*0.8+35</f>
        <v>31075</v>
      </c>
      <c r="C13" s="43">
        <f>'BAR BB| Open rates'!C13*0.8+35</f>
        <v>32675</v>
      </c>
      <c r="D13" s="43">
        <f>'BAR BB| Open rates'!D13*0.8+35</f>
        <v>31075</v>
      </c>
      <c r="E13" s="43">
        <f>'BAR BB| Open rates'!E13*0.8+35</f>
        <v>27875</v>
      </c>
      <c r="F13" s="43">
        <f>'BAR BB| Open rates'!F13*0.8+35</f>
        <v>23795</v>
      </c>
      <c r="G13" s="43">
        <f>'BAR BB| Open rates'!G13*0.8+35</f>
        <v>27875</v>
      </c>
      <c r="H13" s="43">
        <f>'BAR BB| Open rates'!H13*0.8+35</f>
        <v>23795</v>
      </c>
      <c r="I13" s="43">
        <f>'BAR BB| Open rates'!I13*0.8+35</f>
        <v>27875</v>
      </c>
      <c r="J13" s="43">
        <f>'BAR BB| Open rates'!J13*0.8+35</f>
        <v>20435</v>
      </c>
      <c r="K13" s="43">
        <f>'BAR BB| Open rates'!K13*0.8+35</f>
        <v>20435</v>
      </c>
      <c r="L13" s="43">
        <f>'BAR BB| Open rates'!L13*0.8+35</f>
        <v>18595</v>
      </c>
      <c r="M13" s="43">
        <f>'BAR BB| Open rates'!M13*0.8+35</f>
        <v>20435</v>
      </c>
      <c r="N13" s="43">
        <f>'BAR BB| Open rates'!N13*0.8+35</f>
        <v>20435</v>
      </c>
      <c r="O13" s="43">
        <f>'BAR BB| Open rates'!O13*0.8+35</f>
        <v>20435</v>
      </c>
      <c r="P13" s="43">
        <f>'BAR BB| Open rates'!P13*0.8+35</f>
        <v>20435</v>
      </c>
      <c r="Q13" s="43">
        <f>'BAR BB| Open rates'!Q13*0.8+35</f>
        <v>27875</v>
      </c>
      <c r="R13" s="43">
        <f>'BAR BB| Open rates'!R13*0.8+35</f>
        <v>23795</v>
      </c>
      <c r="S13" s="43">
        <f>'BAR BB| Open rates'!S13*0.8+35</f>
        <v>20435</v>
      </c>
      <c r="T13" s="43">
        <f>'BAR BB| Open rates'!T13*0.8+35</f>
        <v>23795</v>
      </c>
      <c r="U13" s="43">
        <f>'BAR BB| Open rates'!U13*0.8+35</f>
        <v>20435</v>
      </c>
      <c r="V13" s="43">
        <f>'BAR BB| Open rates'!V13*0.8+35</f>
        <v>31075</v>
      </c>
      <c r="W13" s="43">
        <f>'BAR BB| Open rates'!W13*0.8+35</f>
        <v>20435</v>
      </c>
      <c r="X13" s="43">
        <f>'BAR BB| Open rates'!X13*0.8+35</f>
        <v>23795</v>
      </c>
      <c r="Y13" s="43">
        <f>'BAR BB| Open rates'!Y13*0.8+35</f>
        <v>27875</v>
      </c>
      <c r="Z13" s="43">
        <f>'BAR BB| Open rates'!Z13*0.8+35</f>
        <v>31075</v>
      </c>
      <c r="AA13" s="43">
        <f>'BAR BB| Open rates'!AA13*0.8+35</f>
        <v>27875</v>
      </c>
      <c r="AB13" s="43">
        <f>'BAR BB| Open rates'!AB13*0.8+35</f>
        <v>31075</v>
      </c>
      <c r="AC13" s="43">
        <f>'BAR BB| Open rates'!AC13*0.8+35</f>
        <v>27875</v>
      </c>
      <c r="AD13" s="43">
        <f>'BAR BB| Open rates'!AD13*0.8+35</f>
        <v>31075</v>
      </c>
      <c r="AE13" s="43">
        <f>'BAR BB| Open rates'!AE13*0.8+35</f>
        <v>27875</v>
      </c>
      <c r="AF13" s="43">
        <f>'BAR BB| Open rates'!AF13*0.8+35</f>
        <v>31075</v>
      </c>
      <c r="AG13" s="43">
        <f>'BAR BB| Open rates'!AG13*0.8+35</f>
        <v>27875</v>
      </c>
      <c r="AH13" s="43">
        <f>'BAR BB| Open rates'!AH13*0.8+35</f>
        <v>31075</v>
      </c>
      <c r="AI13" s="43">
        <f>'BAR BB| Open rates'!AI13*0.8+35</f>
        <v>35715</v>
      </c>
      <c r="AJ13" s="43">
        <f>'BAR BB| Open rates'!AJ13*0.8+35</f>
        <v>31075</v>
      </c>
      <c r="AK13" s="43">
        <f>'BAR BB| Open rates'!AK13*0.8+35</f>
        <v>35715</v>
      </c>
      <c r="AL13" s="43">
        <f>'BAR BB| Open rates'!AL13*0.8+35</f>
        <v>31075</v>
      </c>
      <c r="AM13" s="43">
        <f>'BAR BB| Open rates'!AM13*0.8+35</f>
        <v>35715</v>
      </c>
      <c r="AN13" s="43">
        <f>'BAR BB| Open rates'!AN13*0.8+35</f>
        <v>35715</v>
      </c>
      <c r="AO13" s="43">
        <f>'BAR BB| Open rates'!AO13*0.8+35</f>
        <v>55075</v>
      </c>
      <c r="AP13" s="43">
        <f>'BAR BB| Open rates'!AP13*0.8+35</f>
        <v>35715</v>
      </c>
      <c r="AQ13" s="43">
        <f>'BAR BB| Open rates'!AQ13*0.8+35</f>
        <v>35715</v>
      </c>
      <c r="AR13" s="43">
        <f>'BAR BB| Open rates'!AR13*0.8+35</f>
        <v>27875</v>
      </c>
      <c r="AS13" s="43">
        <f>'BAR BB| Open rates'!AS13*0.8+35</f>
        <v>23795</v>
      </c>
      <c r="AT13" s="43">
        <f>'BAR BB| Open rates'!AT13*0.8+35</f>
        <v>27875</v>
      </c>
      <c r="AU13" s="43">
        <f>'BAR BB| Open rates'!AU13*0.8+35</f>
        <v>23795</v>
      </c>
      <c r="AV13" s="43">
        <f>'BAR BB| Open rates'!AV13*0.8+35</f>
        <v>27875</v>
      </c>
      <c r="AW13" s="43">
        <f>'BAR BB| Open rates'!AW13*0.8+35</f>
        <v>23795</v>
      </c>
      <c r="AX13" s="43">
        <f>'BAR BB| Open rates'!AX13*0.8+35</f>
        <v>27875</v>
      </c>
      <c r="AY13" s="43">
        <f>'BAR BB| Open rates'!AY13*0.8+35</f>
        <v>23795</v>
      </c>
      <c r="AZ13" s="43">
        <f>'BAR BB| Open rates'!AZ13*0.8+35</f>
        <v>27875</v>
      </c>
      <c r="BA13" s="43">
        <f>'BAR BB| Open rates'!BA13*0.8+35</f>
        <v>23795</v>
      </c>
    </row>
    <row r="14" spans="1:53" s="36" customFormat="1" ht="12" customHeight="1" x14ac:dyDescent="0.2">
      <c r="A14" s="146" t="str">
        <f>'BAR BB| Open rates'!A14</f>
        <v>Представительский люкс с видом на горы / Executive Suite Mountain View</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row>
    <row r="15" spans="1:53" s="36" customFormat="1" ht="12" customHeight="1" x14ac:dyDescent="0.2">
      <c r="A15" s="52">
        <f>'BAR BB| Open rates'!A15</f>
        <v>1</v>
      </c>
      <c r="B15" s="43">
        <f>'BAR BB| Open rates'!B15*0.8+35</f>
        <v>35075</v>
      </c>
      <c r="C15" s="43">
        <f>'BAR BB| Open rates'!C15*0.8+35</f>
        <v>36675</v>
      </c>
      <c r="D15" s="43">
        <f>'BAR BB| Open rates'!D15*0.8+35</f>
        <v>35075</v>
      </c>
      <c r="E15" s="43">
        <f>'BAR BB| Open rates'!E15*0.8+35</f>
        <v>31875</v>
      </c>
      <c r="F15" s="43">
        <f>'BAR BB| Open rates'!F15*0.8+35</f>
        <v>27795</v>
      </c>
      <c r="G15" s="43">
        <f>'BAR BB| Open rates'!G15*0.8+35</f>
        <v>31875</v>
      </c>
      <c r="H15" s="43">
        <f>'BAR BB| Open rates'!H15*0.8+35</f>
        <v>27795</v>
      </c>
      <c r="I15" s="43">
        <f>'BAR BB| Open rates'!I15*0.8+35</f>
        <v>31875</v>
      </c>
      <c r="J15" s="43">
        <f>'BAR BB| Open rates'!J15*0.8+35</f>
        <v>24435</v>
      </c>
      <c r="K15" s="43">
        <f>'BAR BB| Open rates'!K15*0.8+35</f>
        <v>24435</v>
      </c>
      <c r="L15" s="43">
        <f>'BAR BB| Open rates'!L15*0.8+35</f>
        <v>22595</v>
      </c>
      <c r="M15" s="43">
        <f>'BAR BB| Open rates'!M15*0.8+35</f>
        <v>24435</v>
      </c>
      <c r="N15" s="43">
        <f>'BAR BB| Open rates'!N15*0.8+35</f>
        <v>24435</v>
      </c>
      <c r="O15" s="43">
        <f>'BAR BB| Open rates'!O15*0.8+35</f>
        <v>24435</v>
      </c>
      <c r="P15" s="43">
        <f>'BAR BB| Open rates'!P15*0.8+35</f>
        <v>24435</v>
      </c>
      <c r="Q15" s="43">
        <f>'BAR BB| Open rates'!Q15*0.8+35</f>
        <v>31875</v>
      </c>
      <c r="R15" s="43">
        <f>'BAR BB| Open rates'!R15*0.8+35</f>
        <v>27795</v>
      </c>
      <c r="S15" s="43">
        <f>'BAR BB| Open rates'!S15*0.8+35</f>
        <v>24435</v>
      </c>
      <c r="T15" s="43">
        <f>'BAR BB| Open rates'!T15*0.8+35</f>
        <v>27795</v>
      </c>
      <c r="U15" s="43">
        <f>'BAR BB| Open rates'!U15*0.8+35</f>
        <v>24435</v>
      </c>
      <c r="V15" s="43">
        <f>'BAR BB| Open rates'!V15*0.8+35</f>
        <v>35075</v>
      </c>
      <c r="W15" s="43">
        <f>'BAR BB| Open rates'!W15*0.8+35</f>
        <v>24435</v>
      </c>
      <c r="X15" s="43">
        <f>'BAR BB| Open rates'!X15*0.8+35</f>
        <v>27795</v>
      </c>
      <c r="Y15" s="43">
        <f>'BAR BB| Open rates'!Y15*0.8+35</f>
        <v>35075</v>
      </c>
      <c r="Z15" s="43">
        <f>'BAR BB| Open rates'!Z15*0.8+35</f>
        <v>38275</v>
      </c>
      <c r="AA15" s="43">
        <f>'BAR BB| Open rates'!AA15*0.8+35</f>
        <v>35075</v>
      </c>
      <c r="AB15" s="43">
        <f>'BAR BB| Open rates'!AB15*0.8+35</f>
        <v>38275</v>
      </c>
      <c r="AC15" s="43">
        <f>'BAR BB| Open rates'!AC15*0.8+35</f>
        <v>35075</v>
      </c>
      <c r="AD15" s="43">
        <f>'BAR BB| Open rates'!AD15*0.8+35</f>
        <v>38275</v>
      </c>
      <c r="AE15" s="43">
        <f>'BAR BB| Open rates'!AE15*0.8+35</f>
        <v>35075</v>
      </c>
      <c r="AF15" s="43">
        <f>'BAR BB| Open rates'!AF15*0.8+35</f>
        <v>38275</v>
      </c>
      <c r="AG15" s="43">
        <f>'BAR BB| Open rates'!AG15*0.8+35</f>
        <v>35075</v>
      </c>
      <c r="AH15" s="43">
        <f>'BAR BB| Open rates'!AH15*0.8+35</f>
        <v>38275</v>
      </c>
      <c r="AI15" s="43">
        <f>'BAR BB| Open rates'!AI15*0.8+35</f>
        <v>42915</v>
      </c>
      <c r="AJ15" s="43">
        <f>'BAR BB| Open rates'!AJ15*0.8+35</f>
        <v>38275</v>
      </c>
      <c r="AK15" s="43">
        <f>'BAR BB| Open rates'!AK15*0.8+35</f>
        <v>42915</v>
      </c>
      <c r="AL15" s="43">
        <f>'BAR BB| Open rates'!AL15*0.8+35</f>
        <v>38275</v>
      </c>
      <c r="AM15" s="43">
        <f>'BAR BB| Open rates'!AM15*0.8+35</f>
        <v>42915</v>
      </c>
      <c r="AN15" s="43">
        <f>'BAR BB| Open rates'!AN15*0.8+35</f>
        <v>42915</v>
      </c>
      <c r="AO15" s="43">
        <f>'BAR BB| Open rates'!AO15*0.8+35</f>
        <v>62275</v>
      </c>
      <c r="AP15" s="43">
        <f>'BAR BB| Open rates'!AP15*0.8+35</f>
        <v>42915</v>
      </c>
      <c r="AQ15" s="43">
        <f>'BAR BB| Open rates'!AQ15*0.8+35</f>
        <v>42915</v>
      </c>
      <c r="AR15" s="43">
        <f>'BAR BB| Open rates'!AR15*0.8+35</f>
        <v>31875</v>
      </c>
      <c r="AS15" s="43">
        <f>'BAR BB| Open rates'!AS15*0.8+35</f>
        <v>27795</v>
      </c>
      <c r="AT15" s="43">
        <f>'BAR BB| Open rates'!AT15*0.8+35</f>
        <v>31875</v>
      </c>
      <c r="AU15" s="43">
        <f>'BAR BB| Open rates'!AU15*0.8+35</f>
        <v>27795</v>
      </c>
      <c r="AV15" s="43">
        <f>'BAR BB| Open rates'!AV15*0.8+35</f>
        <v>31875</v>
      </c>
      <c r="AW15" s="43">
        <f>'BAR BB| Open rates'!AW15*0.8+35</f>
        <v>27795</v>
      </c>
      <c r="AX15" s="43">
        <f>'BAR BB| Open rates'!AX15*0.8+35</f>
        <v>31875</v>
      </c>
      <c r="AY15" s="43">
        <f>'BAR BB| Open rates'!AY15*0.8+35</f>
        <v>27795</v>
      </c>
      <c r="AZ15" s="43">
        <f>'BAR BB| Open rates'!AZ15*0.8+35</f>
        <v>31875</v>
      </c>
      <c r="BA15" s="43">
        <f>'BAR BB| Open rates'!BA15*0.8+35</f>
        <v>27795</v>
      </c>
    </row>
    <row r="16" spans="1:53" s="36" customFormat="1" ht="12" customHeight="1" x14ac:dyDescent="0.2">
      <c r="A16" s="52">
        <f>'BAR BB| Open rates'!A16</f>
        <v>2</v>
      </c>
      <c r="B16" s="43">
        <f>'BAR BB| Open rates'!B16*0.8+35</f>
        <v>36675</v>
      </c>
      <c r="C16" s="43">
        <f>'BAR BB| Open rates'!C16*0.8+35</f>
        <v>38275</v>
      </c>
      <c r="D16" s="43">
        <f>'BAR BB| Open rates'!D16*0.8+35</f>
        <v>36675</v>
      </c>
      <c r="E16" s="43">
        <f>'BAR BB| Open rates'!E16*0.8+35</f>
        <v>33475</v>
      </c>
      <c r="F16" s="43">
        <f>'BAR BB| Open rates'!F16*0.8+35</f>
        <v>29395</v>
      </c>
      <c r="G16" s="43">
        <f>'BAR BB| Open rates'!G16*0.8+35</f>
        <v>33475</v>
      </c>
      <c r="H16" s="43">
        <f>'BAR BB| Open rates'!H16*0.8+35</f>
        <v>29395</v>
      </c>
      <c r="I16" s="43">
        <f>'BAR BB| Open rates'!I16*0.8+35</f>
        <v>33475</v>
      </c>
      <c r="J16" s="43">
        <f>'BAR BB| Open rates'!J16*0.8+35</f>
        <v>26035</v>
      </c>
      <c r="K16" s="43">
        <f>'BAR BB| Open rates'!K16*0.8+35</f>
        <v>26035</v>
      </c>
      <c r="L16" s="43">
        <f>'BAR BB| Open rates'!L16*0.8+35</f>
        <v>24195</v>
      </c>
      <c r="M16" s="43">
        <f>'BAR BB| Open rates'!M16*0.8+35</f>
        <v>26035</v>
      </c>
      <c r="N16" s="43">
        <f>'BAR BB| Open rates'!N16*0.8+35</f>
        <v>26035</v>
      </c>
      <c r="O16" s="43">
        <f>'BAR BB| Open rates'!O16*0.8+35</f>
        <v>26035</v>
      </c>
      <c r="P16" s="43">
        <f>'BAR BB| Open rates'!P16*0.8+35</f>
        <v>26035</v>
      </c>
      <c r="Q16" s="43">
        <f>'BAR BB| Open rates'!Q16*0.8+35</f>
        <v>33475</v>
      </c>
      <c r="R16" s="43">
        <f>'BAR BB| Open rates'!R16*0.8+35</f>
        <v>29395</v>
      </c>
      <c r="S16" s="43">
        <f>'BAR BB| Open rates'!S16*0.8+35</f>
        <v>26035</v>
      </c>
      <c r="T16" s="43">
        <f>'BAR BB| Open rates'!T16*0.8+35</f>
        <v>29395</v>
      </c>
      <c r="U16" s="43">
        <f>'BAR BB| Open rates'!U16*0.8+35</f>
        <v>26035</v>
      </c>
      <c r="V16" s="43">
        <f>'BAR BB| Open rates'!V16*0.8+35</f>
        <v>36675</v>
      </c>
      <c r="W16" s="43">
        <f>'BAR BB| Open rates'!W16*0.8+35</f>
        <v>26035</v>
      </c>
      <c r="X16" s="43">
        <f>'BAR BB| Open rates'!X16*0.8+35</f>
        <v>29395</v>
      </c>
      <c r="Y16" s="43">
        <f>'BAR BB| Open rates'!Y16*0.8+35</f>
        <v>36675</v>
      </c>
      <c r="Z16" s="43">
        <f>'BAR BB| Open rates'!Z16*0.8+35</f>
        <v>39875</v>
      </c>
      <c r="AA16" s="43">
        <f>'BAR BB| Open rates'!AA16*0.8+35</f>
        <v>36675</v>
      </c>
      <c r="AB16" s="43">
        <f>'BAR BB| Open rates'!AB16*0.8+35</f>
        <v>39875</v>
      </c>
      <c r="AC16" s="43">
        <f>'BAR BB| Open rates'!AC16*0.8+35</f>
        <v>36675</v>
      </c>
      <c r="AD16" s="43">
        <f>'BAR BB| Open rates'!AD16*0.8+35</f>
        <v>39875</v>
      </c>
      <c r="AE16" s="43">
        <f>'BAR BB| Open rates'!AE16*0.8+35</f>
        <v>36675</v>
      </c>
      <c r="AF16" s="43">
        <f>'BAR BB| Open rates'!AF16*0.8+35</f>
        <v>39875</v>
      </c>
      <c r="AG16" s="43">
        <f>'BAR BB| Open rates'!AG16*0.8+35</f>
        <v>36675</v>
      </c>
      <c r="AH16" s="43">
        <f>'BAR BB| Open rates'!AH16*0.8+35</f>
        <v>39875</v>
      </c>
      <c r="AI16" s="43">
        <f>'BAR BB| Open rates'!AI16*0.8+35</f>
        <v>44515</v>
      </c>
      <c r="AJ16" s="43">
        <f>'BAR BB| Open rates'!AJ16*0.8+35</f>
        <v>39875</v>
      </c>
      <c r="AK16" s="43">
        <f>'BAR BB| Open rates'!AK16*0.8+35</f>
        <v>44515</v>
      </c>
      <c r="AL16" s="43">
        <f>'BAR BB| Open rates'!AL16*0.8+35</f>
        <v>39875</v>
      </c>
      <c r="AM16" s="43">
        <f>'BAR BB| Open rates'!AM16*0.8+35</f>
        <v>44515</v>
      </c>
      <c r="AN16" s="43">
        <f>'BAR BB| Open rates'!AN16*0.8+35</f>
        <v>44515</v>
      </c>
      <c r="AO16" s="43">
        <f>'BAR BB| Open rates'!AO16*0.8+35</f>
        <v>63875</v>
      </c>
      <c r="AP16" s="43">
        <f>'BAR BB| Open rates'!AP16*0.8+35</f>
        <v>44515</v>
      </c>
      <c r="AQ16" s="43">
        <f>'BAR BB| Open rates'!AQ16*0.8+35</f>
        <v>44515</v>
      </c>
      <c r="AR16" s="43">
        <f>'BAR BB| Open rates'!AR16*0.8+35</f>
        <v>33475</v>
      </c>
      <c r="AS16" s="43">
        <f>'BAR BB| Open rates'!AS16*0.8+35</f>
        <v>29395</v>
      </c>
      <c r="AT16" s="43">
        <f>'BAR BB| Open rates'!AT16*0.8+35</f>
        <v>33475</v>
      </c>
      <c r="AU16" s="43">
        <f>'BAR BB| Open rates'!AU16*0.8+35</f>
        <v>29395</v>
      </c>
      <c r="AV16" s="43">
        <f>'BAR BB| Open rates'!AV16*0.8+35</f>
        <v>33475</v>
      </c>
      <c r="AW16" s="43">
        <f>'BAR BB| Open rates'!AW16*0.8+35</f>
        <v>29395</v>
      </c>
      <c r="AX16" s="43">
        <f>'BAR BB| Open rates'!AX16*0.8+35</f>
        <v>33475</v>
      </c>
      <c r="AY16" s="43">
        <f>'BAR BB| Open rates'!AY16*0.8+35</f>
        <v>29395</v>
      </c>
      <c r="AZ16" s="43">
        <f>'BAR BB| Open rates'!AZ16*0.8+35</f>
        <v>33475</v>
      </c>
      <c r="BA16" s="43">
        <f>'BAR BB| Open rates'!BA16*0.8+35</f>
        <v>29395</v>
      </c>
    </row>
    <row r="17" spans="1:53" s="36" customFormat="1" ht="12" customHeight="1" x14ac:dyDescent="0.2">
      <c r="A17" s="146" t="str">
        <f>'BAR BB| Open rates'!A17</f>
        <v xml:space="preserve">Апартаменты с одной спальней / 1 Bedroom Apartments </v>
      </c>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row>
    <row r="18" spans="1:53" s="36" customFormat="1" ht="12" customHeight="1" x14ac:dyDescent="0.2">
      <c r="A18" s="52" t="str">
        <f>'BAR BB| Open rates'!A18</f>
        <v>от 1 до 2</v>
      </c>
      <c r="B18" s="43">
        <f>'BAR BB| Open rates'!B18*0.8+35</f>
        <v>31955</v>
      </c>
      <c r="C18" s="43">
        <f>'BAR BB| Open rates'!C18*0.8+35</f>
        <v>33555</v>
      </c>
      <c r="D18" s="43">
        <f>'BAR BB| Open rates'!D18*0.8+35</f>
        <v>31955</v>
      </c>
      <c r="E18" s="43">
        <f>'BAR BB| Open rates'!E18*0.8+35</f>
        <v>28755</v>
      </c>
      <c r="F18" s="43">
        <f>'BAR BB| Open rates'!F18*0.8+35</f>
        <v>24675</v>
      </c>
      <c r="G18" s="43">
        <f>'BAR BB| Open rates'!G18*0.8+35</f>
        <v>28755</v>
      </c>
      <c r="H18" s="43">
        <f>'BAR BB| Open rates'!H18*0.8+35</f>
        <v>24675</v>
      </c>
      <c r="I18" s="43">
        <f>'BAR BB| Open rates'!I18*0.8+35</f>
        <v>28755</v>
      </c>
      <c r="J18" s="43">
        <f>'BAR BB| Open rates'!J18*0.8+35</f>
        <v>21315</v>
      </c>
      <c r="K18" s="43">
        <f>'BAR BB| Open rates'!K18*0.8+35</f>
        <v>21315</v>
      </c>
      <c r="L18" s="43">
        <f>'BAR BB| Open rates'!L18*0.8+35</f>
        <v>19475</v>
      </c>
      <c r="M18" s="43">
        <f>'BAR BB| Open rates'!M18*0.8+35</f>
        <v>21315</v>
      </c>
      <c r="N18" s="43">
        <f>'BAR BB| Open rates'!N18*0.8+35</f>
        <v>21315</v>
      </c>
      <c r="O18" s="43">
        <f>'BAR BB| Open rates'!O18*0.8+35</f>
        <v>21315</v>
      </c>
      <c r="P18" s="43">
        <f>'BAR BB| Open rates'!P18*0.8+35</f>
        <v>21315</v>
      </c>
      <c r="Q18" s="43">
        <f>'BAR BB| Open rates'!Q18*0.8+35</f>
        <v>28755</v>
      </c>
      <c r="R18" s="43">
        <f>'BAR BB| Open rates'!R18*0.8+35</f>
        <v>24675</v>
      </c>
      <c r="S18" s="43">
        <f>'BAR BB| Open rates'!S18*0.8+35</f>
        <v>21315</v>
      </c>
      <c r="T18" s="43">
        <f>'BAR BB| Open rates'!T18*0.8+35</f>
        <v>24675</v>
      </c>
      <c r="U18" s="43">
        <f>'BAR BB| Open rates'!U18*0.8+35</f>
        <v>21315</v>
      </c>
      <c r="V18" s="43">
        <f>'BAR BB| Open rates'!V18*0.8+35</f>
        <v>31955</v>
      </c>
      <c r="W18" s="43">
        <f>'BAR BB| Open rates'!W18*0.8+35</f>
        <v>21315</v>
      </c>
      <c r="X18" s="43">
        <f>'BAR BB| Open rates'!X18*0.8+35</f>
        <v>24675</v>
      </c>
      <c r="Y18" s="43">
        <f>'BAR BB| Open rates'!Y18*0.8+35</f>
        <v>35875</v>
      </c>
      <c r="Z18" s="43">
        <f>'BAR BB| Open rates'!Z18*0.8+35</f>
        <v>39075</v>
      </c>
      <c r="AA18" s="43">
        <f>'BAR BB| Open rates'!AA18*0.8+35</f>
        <v>35875</v>
      </c>
      <c r="AB18" s="43">
        <f>'BAR BB| Open rates'!AB18*0.8+35</f>
        <v>39075</v>
      </c>
      <c r="AC18" s="43">
        <f>'BAR BB| Open rates'!AC18*0.8+35</f>
        <v>35875</v>
      </c>
      <c r="AD18" s="43">
        <f>'BAR BB| Open rates'!AD18*0.8+35</f>
        <v>39075</v>
      </c>
      <c r="AE18" s="43">
        <f>'BAR BB| Open rates'!AE18*0.8+35</f>
        <v>35875</v>
      </c>
      <c r="AF18" s="43">
        <f>'BAR BB| Open rates'!AF18*0.8+35</f>
        <v>39075</v>
      </c>
      <c r="AG18" s="43">
        <f>'BAR BB| Open rates'!AG18*0.8+35</f>
        <v>35875</v>
      </c>
      <c r="AH18" s="43">
        <f>'BAR BB| Open rates'!AH18*0.8+35</f>
        <v>39075</v>
      </c>
      <c r="AI18" s="43">
        <f>'BAR BB| Open rates'!AI18*0.8+35</f>
        <v>43715</v>
      </c>
      <c r="AJ18" s="43">
        <f>'BAR BB| Open rates'!AJ18*0.8+35</f>
        <v>39075</v>
      </c>
      <c r="AK18" s="43">
        <f>'BAR BB| Open rates'!AK18*0.8+35</f>
        <v>43715</v>
      </c>
      <c r="AL18" s="43">
        <f>'BAR BB| Open rates'!AL18*0.8+35</f>
        <v>39075</v>
      </c>
      <c r="AM18" s="43">
        <f>'BAR BB| Open rates'!AM18*0.8+35</f>
        <v>43715</v>
      </c>
      <c r="AN18" s="43">
        <f>'BAR BB| Open rates'!AN18*0.8+35</f>
        <v>43715</v>
      </c>
      <c r="AO18" s="43">
        <f>'BAR BB| Open rates'!AO18*0.8+35</f>
        <v>63075</v>
      </c>
      <c r="AP18" s="43">
        <f>'BAR BB| Open rates'!AP18*0.8+35</f>
        <v>43715</v>
      </c>
      <c r="AQ18" s="43">
        <f>'BAR BB| Open rates'!AQ18*0.8+35</f>
        <v>43715</v>
      </c>
      <c r="AR18" s="43">
        <f>'BAR BB| Open rates'!AR18*0.8+35</f>
        <v>28755</v>
      </c>
      <c r="AS18" s="43">
        <f>'BAR BB| Open rates'!AS18*0.8+35</f>
        <v>24675</v>
      </c>
      <c r="AT18" s="43">
        <f>'BAR BB| Open rates'!AT18*0.8+35</f>
        <v>28755</v>
      </c>
      <c r="AU18" s="43">
        <f>'BAR BB| Open rates'!AU18*0.8+35</f>
        <v>24675</v>
      </c>
      <c r="AV18" s="43">
        <f>'BAR BB| Open rates'!AV18*0.8+35</f>
        <v>28755</v>
      </c>
      <c r="AW18" s="43">
        <f>'BAR BB| Open rates'!AW18*0.8+35</f>
        <v>24675</v>
      </c>
      <c r="AX18" s="43">
        <f>'BAR BB| Open rates'!AX18*0.8+35</f>
        <v>28755</v>
      </c>
      <c r="AY18" s="43">
        <f>'BAR BB| Open rates'!AY18*0.8+35</f>
        <v>24675</v>
      </c>
      <c r="AZ18" s="43">
        <f>'BAR BB| Open rates'!AZ18*0.8+35</f>
        <v>28755</v>
      </c>
      <c r="BA18" s="43">
        <f>'BAR BB| Open rates'!BA18*0.8+35</f>
        <v>24675</v>
      </c>
    </row>
    <row r="19" spans="1:53" s="36" customFormat="1" ht="12" customHeight="1" x14ac:dyDescent="0.2">
      <c r="A19" s="146" t="str">
        <f>'BAR BB| Open rates'!A19</f>
        <v xml:space="preserve">Улучшенные апартаменты с одной спальней / 1 Bedroom Superior Apartments </v>
      </c>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row>
    <row r="20" spans="1:53" s="36" customFormat="1" ht="12" customHeight="1" x14ac:dyDescent="0.2">
      <c r="A20" s="52" t="str">
        <f>'BAR BB| Open rates'!A20</f>
        <v>от 1 до 2</v>
      </c>
      <c r="B20" s="43">
        <f>'BAR BB| Open rates'!B20*0.8+35</f>
        <v>32755</v>
      </c>
      <c r="C20" s="43">
        <f>'BAR BB| Open rates'!C20*0.8+35</f>
        <v>34355</v>
      </c>
      <c r="D20" s="43">
        <f>'BAR BB| Open rates'!D20*0.8+35</f>
        <v>32755</v>
      </c>
      <c r="E20" s="43">
        <f>'BAR BB| Open rates'!E20*0.8+35</f>
        <v>29555</v>
      </c>
      <c r="F20" s="43">
        <f>'BAR BB| Open rates'!F20*0.8+35</f>
        <v>25475</v>
      </c>
      <c r="G20" s="43">
        <f>'BAR BB| Open rates'!G20*0.8+35</f>
        <v>29555</v>
      </c>
      <c r="H20" s="43">
        <f>'BAR BB| Open rates'!H20*0.8+35</f>
        <v>25475</v>
      </c>
      <c r="I20" s="43">
        <f>'BAR BB| Open rates'!I20*0.8+35</f>
        <v>29555</v>
      </c>
      <c r="J20" s="43">
        <f>'BAR BB| Open rates'!J20*0.8+35</f>
        <v>22115</v>
      </c>
      <c r="K20" s="43">
        <f>'BAR BB| Open rates'!K20*0.8+35</f>
        <v>22115</v>
      </c>
      <c r="L20" s="43">
        <f>'BAR BB| Open rates'!L20*0.8+35</f>
        <v>20275</v>
      </c>
      <c r="M20" s="43">
        <f>'BAR BB| Open rates'!M20*0.8+35</f>
        <v>22115</v>
      </c>
      <c r="N20" s="43">
        <f>'BAR BB| Open rates'!N20*0.8+35</f>
        <v>22115</v>
      </c>
      <c r="O20" s="43">
        <f>'BAR BB| Open rates'!O20*0.8+35</f>
        <v>22115</v>
      </c>
      <c r="P20" s="43">
        <f>'BAR BB| Open rates'!P20*0.8+35</f>
        <v>22115</v>
      </c>
      <c r="Q20" s="43">
        <f>'BAR BB| Open rates'!Q20*0.8+35</f>
        <v>29555</v>
      </c>
      <c r="R20" s="43">
        <f>'BAR BB| Open rates'!R20*0.8+35</f>
        <v>25475</v>
      </c>
      <c r="S20" s="43">
        <f>'BAR BB| Open rates'!S20*0.8+35</f>
        <v>22115</v>
      </c>
      <c r="T20" s="43">
        <f>'BAR BB| Open rates'!T20*0.8+35</f>
        <v>25475</v>
      </c>
      <c r="U20" s="43">
        <f>'BAR BB| Open rates'!U20*0.8+35</f>
        <v>22115</v>
      </c>
      <c r="V20" s="43">
        <f>'BAR BB| Open rates'!V20*0.8+35</f>
        <v>32755</v>
      </c>
      <c r="W20" s="43">
        <f>'BAR BB| Open rates'!W20*0.8+35</f>
        <v>22115</v>
      </c>
      <c r="X20" s="43">
        <f>'BAR BB| Open rates'!X20*0.8+35</f>
        <v>25475</v>
      </c>
      <c r="Y20" s="43">
        <f>'BAR BB| Open rates'!Y20*0.8+35</f>
        <v>36675</v>
      </c>
      <c r="Z20" s="43">
        <f>'BAR BB| Open rates'!Z20*0.8+35</f>
        <v>39875</v>
      </c>
      <c r="AA20" s="43">
        <f>'BAR BB| Open rates'!AA20*0.8+35</f>
        <v>36675</v>
      </c>
      <c r="AB20" s="43">
        <f>'BAR BB| Open rates'!AB20*0.8+35</f>
        <v>39875</v>
      </c>
      <c r="AC20" s="43">
        <f>'BAR BB| Open rates'!AC20*0.8+35</f>
        <v>36675</v>
      </c>
      <c r="AD20" s="43">
        <f>'BAR BB| Open rates'!AD20*0.8+35</f>
        <v>39875</v>
      </c>
      <c r="AE20" s="43">
        <f>'BAR BB| Open rates'!AE20*0.8+35</f>
        <v>36675</v>
      </c>
      <c r="AF20" s="43">
        <f>'BAR BB| Open rates'!AF20*0.8+35</f>
        <v>39875</v>
      </c>
      <c r="AG20" s="43">
        <f>'BAR BB| Open rates'!AG20*0.8+35</f>
        <v>36675</v>
      </c>
      <c r="AH20" s="43">
        <f>'BAR BB| Open rates'!AH20*0.8+35</f>
        <v>39875</v>
      </c>
      <c r="AI20" s="43">
        <f>'BAR BB| Open rates'!AI20*0.8+35</f>
        <v>44515</v>
      </c>
      <c r="AJ20" s="43">
        <f>'BAR BB| Open rates'!AJ20*0.8+35</f>
        <v>39875</v>
      </c>
      <c r="AK20" s="43">
        <f>'BAR BB| Open rates'!AK20*0.8+35</f>
        <v>44515</v>
      </c>
      <c r="AL20" s="43">
        <f>'BAR BB| Open rates'!AL20*0.8+35</f>
        <v>39875</v>
      </c>
      <c r="AM20" s="43">
        <f>'BAR BB| Open rates'!AM20*0.8+35</f>
        <v>44515</v>
      </c>
      <c r="AN20" s="43">
        <f>'BAR BB| Open rates'!AN20*0.8+35</f>
        <v>44515</v>
      </c>
      <c r="AO20" s="43">
        <f>'BAR BB| Open rates'!AO20*0.8+35</f>
        <v>63875</v>
      </c>
      <c r="AP20" s="43">
        <f>'BAR BB| Open rates'!AP20*0.8+35</f>
        <v>44515</v>
      </c>
      <c r="AQ20" s="43">
        <f>'BAR BB| Open rates'!AQ20*0.8+35</f>
        <v>44515</v>
      </c>
      <c r="AR20" s="43">
        <f>'BAR BB| Open rates'!AR20*0.8+35</f>
        <v>29555</v>
      </c>
      <c r="AS20" s="43">
        <f>'BAR BB| Open rates'!AS20*0.8+35</f>
        <v>25475</v>
      </c>
      <c r="AT20" s="43">
        <f>'BAR BB| Open rates'!AT20*0.8+35</f>
        <v>29555</v>
      </c>
      <c r="AU20" s="43">
        <f>'BAR BB| Open rates'!AU20*0.8+35</f>
        <v>25475</v>
      </c>
      <c r="AV20" s="43">
        <f>'BAR BB| Open rates'!AV20*0.8+35</f>
        <v>29555</v>
      </c>
      <c r="AW20" s="43">
        <f>'BAR BB| Open rates'!AW20*0.8+35</f>
        <v>25475</v>
      </c>
      <c r="AX20" s="43">
        <f>'BAR BB| Open rates'!AX20*0.8+35</f>
        <v>29555</v>
      </c>
      <c r="AY20" s="43">
        <f>'BAR BB| Open rates'!AY20*0.8+35</f>
        <v>25475</v>
      </c>
      <c r="AZ20" s="43">
        <f>'BAR BB| Open rates'!AZ20*0.8+35</f>
        <v>29555</v>
      </c>
      <c r="BA20" s="43">
        <f>'BAR BB| Open rates'!BA20*0.8+35</f>
        <v>25475</v>
      </c>
    </row>
    <row r="21" spans="1:53" s="36" customFormat="1" ht="12" customHeight="1" x14ac:dyDescent="0.2">
      <c r="A21" s="146" t="str">
        <f>'BAR BB| Open rates'!A21</f>
        <v xml:space="preserve">Апартаменты с двумя спальнями / 2 Bedroom Apartments </v>
      </c>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row>
    <row r="22" spans="1:53" s="36" customFormat="1" ht="12" customHeight="1" x14ac:dyDescent="0.2">
      <c r="A22" s="52" t="str">
        <f>'BAR BB| Open rates'!A22</f>
        <v>от 1 до 4</v>
      </c>
      <c r="B22" s="43">
        <f>'BAR BB| Open rates'!B22*0.8+35</f>
        <v>43875</v>
      </c>
      <c r="C22" s="43">
        <f>'BAR BB| Open rates'!C22*0.8+35</f>
        <v>45475</v>
      </c>
      <c r="D22" s="43">
        <f>'BAR BB| Open rates'!D22*0.8+35</f>
        <v>43875</v>
      </c>
      <c r="E22" s="43">
        <f>'BAR BB| Open rates'!E22*0.8+35</f>
        <v>40675</v>
      </c>
      <c r="F22" s="43">
        <f>'BAR BB| Open rates'!F22*0.8+35</f>
        <v>36595</v>
      </c>
      <c r="G22" s="43">
        <f>'BAR BB| Open rates'!G22*0.8+35</f>
        <v>40675</v>
      </c>
      <c r="H22" s="43">
        <f>'BAR BB| Open rates'!H22*0.8+35</f>
        <v>36595</v>
      </c>
      <c r="I22" s="43">
        <f>'BAR BB| Open rates'!I22*0.8+35</f>
        <v>40675</v>
      </c>
      <c r="J22" s="43">
        <f>'BAR BB| Open rates'!J22*0.8+35</f>
        <v>33235</v>
      </c>
      <c r="K22" s="43">
        <f>'BAR BB| Open rates'!K22*0.8+35</f>
        <v>33235</v>
      </c>
      <c r="L22" s="43">
        <f>'BAR BB| Open rates'!L22*0.8+35</f>
        <v>31395</v>
      </c>
      <c r="M22" s="43">
        <f>'BAR BB| Open rates'!M22*0.8+35</f>
        <v>33235</v>
      </c>
      <c r="N22" s="43">
        <f>'BAR BB| Open rates'!N22*0.8+35</f>
        <v>33235</v>
      </c>
      <c r="O22" s="43">
        <f>'BAR BB| Open rates'!O22*0.8+35</f>
        <v>33235</v>
      </c>
      <c r="P22" s="43">
        <f>'BAR BB| Open rates'!P22*0.8+35</f>
        <v>33235</v>
      </c>
      <c r="Q22" s="43">
        <f>'BAR BB| Open rates'!Q22*0.8+35</f>
        <v>40675</v>
      </c>
      <c r="R22" s="43">
        <f>'BAR BB| Open rates'!R22*0.8+35</f>
        <v>36595</v>
      </c>
      <c r="S22" s="43">
        <f>'BAR BB| Open rates'!S22*0.8+35</f>
        <v>33235</v>
      </c>
      <c r="T22" s="43">
        <f>'BAR BB| Open rates'!T22*0.8+35</f>
        <v>36595</v>
      </c>
      <c r="U22" s="43">
        <f>'BAR BB| Open rates'!U22*0.8+35</f>
        <v>33235</v>
      </c>
      <c r="V22" s="43">
        <f>'BAR BB| Open rates'!V22*0.8+35</f>
        <v>43875</v>
      </c>
      <c r="W22" s="43">
        <f>'BAR BB| Open rates'!W22*0.8+35</f>
        <v>33235</v>
      </c>
      <c r="X22" s="43">
        <f>'BAR BB| Open rates'!X22*0.8+35</f>
        <v>36595</v>
      </c>
      <c r="Y22" s="43">
        <f>'BAR BB| Open rates'!Y22*0.8+35</f>
        <v>45475</v>
      </c>
      <c r="Z22" s="43">
        <f>'BAR BB| Open rates'!Z22*0.8+35</f>
        <v>48675</v>
      </c>
      <c r="AA22" s="43">
        <f>'BAR BB| Open rates'!AA22*0.8+35</f>
        <v>45475</v>
      </c>
      <c r="AB22" s="43">
        <f>'BAR BB| Open rates'!AB22*0.8+35</f>
        <v>48675</v>
      </c>
      <c r="AC22" s="43">
        <f>'BAR BB| Open rates'!AC22*0.8+35</f>
        <v>45475</v>
      </c>
      <c r="AD22" s="43">
        <f>'BAR BB| Open rates'!AD22*0.8+35</f>
        <v>48675</v>
      </c>
      <c r="AE22" s="43">
        <f>'BAR BB| Open rates'!AE22*0.8+35</f>
        <v>45475</v>
      </c>
      <c r="AF22" s="43">
        <f>'BAR BB| Open rates'!AF22*0.8+35</f>
        <v>48675</v>
      </c>
      <c r="AG22" s="43">
        <f>'BAR BB| Open rates'!AG22*0.8+35</f>
        <v>45475</v>
      </c>
      <c r="AH22" s="43">
        <f>'BAR BB| Open rates'!AH22*0.8+35</f>
        <v>48675</v>
      </c>
      <c r="AI22" s="43">
        <f>'BAR BB| Open rates'!AI22*0.8+35</f>
        <v>53315</v>
      </c>
      <c r="AJ22" s="43">
        <f>'BAR BB| Open rates'!AJ22*0.8+35</f>
        <v>48675</v>
      </c>
      <c r="AK22" s="43">
        <f>'BAR BB| Open rates'!AK22*0.8+35</f>
        <v>53315</v>
      </c>
      <c r="AL22" s="43">
        <f>'BAR BB| Open rates'!AL22*0.8+35</f>
        <v>48675</v>
      </c>
      <c r="AM22" s="43">
        <f>'BAR BB| Open rates'!AM22*0.8+35</f>
        <v>53315</v>
      </c>
      <c r="AN22" s="43">
        <f>'BAR BB| Open rates'!AN22*0.8+35</f>
        <v>53315</v>
      </c>
      <c r="AO22" s="43">
        <f>'BAR BB| Open rates'!AO22*0.8+35</f>
        <v>72675</v>
      </c>
      <c r="AP22" s="43">
        <f>'BAR BB| Open rates'!AP22*0.8+35</f>
        <v>53315</v>
      </c>
      <c r="AQ22" s="43">
        <f>'BAR BB| Open rates'!AQ22*0.8+35</f>
        <v>53315</v>
      </c>
      <c r="AR22" s="43">
        <f>'BAR BB| Open rates'!AR22*0.8+35</f>
        <v>40675</v>
      </c>
      <c r="AS22" s="43">
        <f>'BAR BB| Open rates'!AS22*0.8+35</f>
        <v>36595</v>
      </c>
      <c r="AT22" s="43">
        <f>'BAR BB| Open rates'!AT22*0.8+35</f>
        <v>40675</v>
      </c>
      <c r="AU22" s="43">
        <f>'BAR BB| Open rates'!AU22*0.8+35</f>
        <v>36595</v>
      </c>
      <c r="AV22" s="43">
        <f>'BAR BB| Open rates'!AV22*0.8+35</f>
        <v>40675</v>
      </c>
      <c r="AW22" s="43">
        <f>'BAR BB| Open rates'!AW22*0.8+35</f>
        <v>36595</v>
      </c>
      <c r="AX22" s="43">
        <f>'BAR BB| Open rates'!AX22*0.8+35</f>
        <v>40675</v>
      </c>
      <c r="AY22" s="43">
        <f>'BAR BB| Open rates'!AY22*0.8+35</f>
        <v>36595</v>
      </c>
      <c r="AZ22" s="43">
        <f>'BAR BB| Open rates'!AZ22*0.8+35</f>
        <v>40675</v>
      </c>
      <c r="BA22" s="43">
        <f>'BAR BB| Open rates'!BA22*0.8+35</f>
        <v>36595</v>
      </c>
    </row>
    <row r="23" spans="1:53" s="36" customFormat="1" ht="12" customHeight="1" x14ac:dyDescent="0.2">
      <c r="A23" s="146" t="str">
        <f>'BAR BB| Open rates'!A23</f>
        <v xml:space="preserve">Улучшенные апартаменты с двумя спальнями / 2 Bedroom Superior Apartments </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row>
    <row r="24" spans="1:53" s="36" customFormat="1" ht="12" customHeight="1" x14ac:dyDescent="0.2">
      <c r="A24" s="52" t="str">
        <f>'BAR BB| Open rates'!A24</f>
        <v>от 1 до 4</v>
      </c>
      <c r="B24" s="43">
        <f>'BAR BB| Open rates'!B24*0.8+35</f>
        <v>47075</v>
      </c>
      <c r="C24" s="43">
        <f>'BAR BB| Open rates'!C24*0.8+35</f>
        <v>48675</v>
      </c>
      <c r="D24" s="43">
        <f>'BAR BB| Open rates'!D24*0.8+35</f>
        <v>47075</v>
      </c>
      <c r="E24" s="43">
        <f>'BAR BB| Open rates'!E24*0.8+35</f>
        <v>43875</v>
      </c>
      <c r="F24" s="43">
        <f>'BAR BB| Open rates'!F24*0.8+35</f>
        <v>39795</v>
      </c>
      <c r="G24" s="43">
        <f>'BAR BB| Open rates'!G24*0.8+35</f>
        <v>43875</v>
      </c>
      <c r="H24" s="43">
        <f>'BAR BB| Open rates'!H24*0.8+35</f>
        <v>39795</v>
      </c>
      <c r="I24" s="43">
        <f>'BAR BB| Open rates'!I24*0.8+35</f>
        <v>43875</v>
      </c>
      <c r="J24" s="43">
        <f>'BAR BB| Open rates'!J24*0.8+35</f>
        <v>36435</v>
      </c>
      <c r="K24" s="43">
        <f>'BAR BB| Open rates'!K24*0.8+35</f>
        <v>36435</v>
      </c>
      <c r="L24" s="43">
        <f>'BAR BB| Open rates'!L24*0.8+35</f>
        <v>34595</v>
      </c>
      <c r="M24" s="43">
        <f>'BAR BB| Open rates'!M24*0.8+35</f>
        <v>36435</v>
      </c>
      <c r="N24" s="43">
        <f>'BAR BB| Open rates'!N24*0.8+35</f>
        <v>36435</v>
      </c>
      <c r="O24" s="43">
        <f>'BAR BB| Open rates'!O24*0.8+35</f>
        <v>36435</v>
      </c>
      <c r="P24" s="43">
        <f>'BAR BB| Open rates'!P24*0.8+35</f>
        <v>36435</v>
      </c>
      <c r="Q24" s="43">
        <f>'BAR BB| Open rates'!Q24*0.8+35</f>
        <v>43875</v>
      </c>
      <c r="R24" s="43">
        <f>'BAR BB| Open rates'!R24*0.8+35</f>
        <v>39795</v>
      </c>
      <c r="S24" s="43">
        <f>'BAR BB| Open rates'!S24*0.8+35</f>
        <v>36435</v>
      </c>
      <c r="T24" s="43">
        <f>'BAR BB| Open rates'!T24*0.8+35</f>
        <v>39795</v>
      </c>
      <c r="U24" s="43">
        <f>'BAR BB| Open rates'!U24*0.8+35</f>
        <v>36435</v>
      </c>
      <c r="V24" s="43">
        <f>'BAR BB| Open rates'!V24*0.8+35</f>
        <v>47075</v>
      </c>
      <c r="W24" s="43">
        <f>'BAR BB| Open rates'!W24*0.8+35</f>
        <v>36435</v>
      </c>
      <c r="X24" s="43">
        <f>'BAR BB| Open rates'!X24*0.8+35</f>
        <v>39795</v>
      </c>
      <c r="Y24" s="43">
        <f>'BAR BB| Open rates'!Y24*0.8+35</f>
        <v>49475</v>
      </c>
      <c r="Z24" s="43">
        <f>'BAR BB| Open rates'!Z24*0.8+35</f>
        <v>52675</v>
      </c>
      <c r="AA24" s="43">
        <f>'BAR BB| Open rates'!AA24*0.8+35</f>
        <v>49475</v>
      </c>
      <c r="AB24" s="43">
        <f>'BAR BB| Open rates'!AB24*0.8+35</f>
        <v>52675</v>
      </c>
      <c r="AC24" s="43">
        <f>'BAR BB| Open rates'!AC24*0.8+35</f>
        <v>49475</v>
      </c>
      <c r="AD24" s="43">
        <f>'BAR BB| Open rates'!AD24*0.8+35</f>
        <v>52675</v>
      </c>
      <c r="AE24" s="43">
        <f>'BAR BB| Open rates'!AE24*0.8+35</f>
        <v>49475</v>
      </c>
      <c r="AF24" s="43">
        <f>'BAR BB| Open rates'!AF24*0.8+35</f>
        <v>52675</v>
      </c>
      <c r="AG24" s="43">
        <f>'BAR BB| Open rates'!AG24*0.8+35</f>
        <v>49475</v>
      </c>
      <c r="AH24" s="43">
        <f>'BAR BB| Open rates'!AH24*0.8+35</f>
        <v>52675</v>
      </c>
      <c r="AI24" s="43">
        <f>'BAR BB| Open rates'!AI24*0.8+35</f>
        <v>57315</v>
      </c>
      <c r="AJ24" s="43">
        <f>'BAR BB| Open rates'!AJ24*0.8+35</f>
        <v>52675</v>
      </c>
      <c r="AK24" s="43">
        <f>'BAR BB| Open rates'!AK24*0.8+35</f>
        <v>57315</v>
      </c>
      <c r="AL24" s="43">
        <f>'BAR BB| Open rates'!AL24*0.8+35</f>
        <v>52675</v>
      </c>
      <c r="AM24" s="43">
        <f>'BAR BB| Open rates'!AM24*0.8+35</f>
        <v>57315</v>
      </c>
      <c r="AN24" s="43">
        <f>'BAR BB| Open rates'!AN24*0.8+35</f>
        <v>57315</v>
      </c>
      <c r="AO24" s="43">
        <f>'BAR BB| Open rates'!AO24*0.8+35</f>
        <v>76675</v>
      </c>
      <c r="AP24" s="43">
        <f>'BAR BB| Open rates'!AP24*0.8+35</f>
        <v>57315</v>
      </c>
      <c r="AQ24" s="43">
        <f>'BAR BB| Open rates'!AQ24*0.8+35</f>
        <v>57315</v>
      </c>
      <c r="AR24" s="43">
        <f>'BAR BB| Open rates'!AR24*0.8+35</f>
        <v>43875</v>
      </c>
      <c r="AS24" s="43">
        <f>'BAR BB| Open rates'!AS24*0.8+35</f>
        <v>39795</v>
      </c>
      <c r="AT24" s="43">
        <f>'BAR BB| Open rates'!AT24*0.8+35</f>
        <v>43875</v>
      </c>
      <c r="AU24" s="43">
        <f>'BAR BB| Open rates'!AU24*0.8+35</f>
        <v>39795</v>
      </c>
      <c r="AV24" s="43">
        <f>'BAR BB| Open rates'!AV24*0.8+35</f>
        <v>43875</v>
      </c>
      <c r="AW24" s="43">
        <f>'BAR BB| Open rates'!AW24*0.8+35</f>
        <v>39795</v>
      </c>
      <c r="AX24" s="43">
        <f>'BAR BB| Open rates'!AX24*0.8+35</f>
        <v>43875</v>
      </c>
      <c r="AY24" s="43">
        <f>'BAR BB| Open rates'!AY24*0.8+35</f>
        <v>39795</v>
      </c>
      <c r="AZ24" s="43">
        <f>'BAR BB| Open rates'!AZ24*0.8+35</f>
        <v>43875</v>
      </c>
      <c r="BA24" s="43">
        <f>'BAR BB| Open rates'!BA24*0.8+35</f>
        <v>39795</v>
      </c>
    </row>
    <row r="25" spans="1:53" s="36" customFormat="1" ht="12" customHeight="1" x14ac:dyDescent="0.2">
      <c r="A25" s="146" t="str">
        <f>'BAR BB| Open rates'!A25</f>
        <v xml:space="preserve">Апартаменты с тремя спальнями / 3 Bedroom Apartments </v>
      </c>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row>
    <row r="26" spans="1:53" s="36" customFormat="1" ht="12" customHeight="1" x14ac:dyDescent="0.2">
      <c r="A26" s="52" t="str">
        <f>'BAR BB| Open rates'!A26</f>
        <v>от 1 до 6</v>
      </c>
      <c r="B26" s="43">
        <f>'BAR BB| Open rates'!B26*0.8+35</f>
        <v>52675</v>
      </c>
      <c r="C26" s="43">
        <f>'BAR BB| Open rates'!C26*0.8+35</f>
        <v>54275</v>
      </c>
      <c r="D26" s="43">
        <f>'BAR BB| Open rates'!D26*0.8+35</f>
        <v>52675</v>
      </c>
      <c r="E26" s="43">
        <f>'BAR BB| Open rates'!E26*0.8+35</f>
        <v>49475</v>
      </c>
      <c r="F26" s="43">
        <f>'BAR BB| Open rates'!F26*0.8+35</f>
        <v>45395</v>
      </c>
      <c r="G26" s="43">
        <f>'BAR BB| Open rates'!G26*0.8+35</f>
        <v>49475</v>
      </c>
      <c r="H26" s="43">
        <f>'BAR BB| Open rates'!H26*0.8+35</f>
        <v>45395</v>
      </c>
      <c r="I26" s="43">
        <f>'BAR BB| Open rates'!I26*0.8+35</f>
        <v>49475</v>
      </c>
      <c r="J26" s="43">
        <f>'BAR BB| Open rates'!J26*0.8+35</f>
        <v>42035</v>
      </c>
      <c r="K26" s="43">
        <f>'BAR BB| Open rates'!K26*0.8+35</f>
        <v>42035</v>
      </c>
      <c r="L26" s="43">
        <f>'BAR BB| Open rates'!L26*0.8+35</f>
        <v>40195</v>
      </c>
      <c r="M26" s="43">
        <f>'BAR BB| Open rates'!M26*0.8+35</f>
        <v>42035</v>
      </c>
      <c r="N26" s="43">
        <f>'BAR BB| Open rates'!N26*0.8+35</f>
        <v>42035</v>
      </c>
      <c r="O26" s="43">
        <f>'BAR BB| Open rates'!O26*0.8+35</f>
        <v>42035</v>
      </c>
      <c r="P26" s="43">
        <f>'BAR BB| Open rates'!P26*0.8+35</f>
        <v>42035</v>
      </c>
      <c r="Q26" s="43">
        <f>'BAR BB| Open rates'!Q26*0.8+35</f>
        <v>49475</v>
      </c>
      <c r="R26" s="43">
        <f>'BAR BB| Open rates'!R26*0.8+35</f>
        <v>45395</v>
      </c>
      <c r="S26" s="43">
        <f>'BAR BB| Open rates'!S26*0.8+35</f>
        <v>42035</v>
      </c>
      <c r="T26" s="43">
        <f>'BAR BB| Open rates'!T26*0.8+35</f>
        <v>45395</v>
      </c>
      <c r="U26" s="43">
        <f>'BAR BB| Open rates'!U26*0.8+35</f>
        <v>42035</v>
      </c>
      <c r="V26" s="43">
        <f>'BAR BB| Open rates'!V26*0.8+35</f>
        <v>52675</v>
      </c>
      <c r="W26" s="43">
        <f>'BAR BB| Open rates'!W26*0.8+35</f>
        <v>42035</v>
      </c>
      <c r="X26" s="43">
        <f>'BAR BB| Open rates'!X26*0.8+35</f>
        <v>45395</v>
      </c>
      <c r="Y26" s="43">
        <f>'BAR BB| Open rates'!Y26*0.8+35</f>
        <v>60675</v>
      </c>
      <c r="Z26" s="43">
        <f>'BAR BB| Open rates'!Z26*0.8+35</f>
        <v>63875</v>
      </c>
      <c r="AA26" s="43">
        <f>'BAR BB| Open rates'!AA26*0.8+35</f>
        <v>60675</v>
      </c>
      <c r="AB26" s="43">
        <f>'BAR BB| Open rates'!AB26*0.8+35</f>
        <v>63875</v>
      </c>
      <c r="AC26" s="43">
        <f>'BAR BB| Open rates'!AC26*0.8+35</f>
        <v>60675</v>
      </c>
      <c r="AD26" s="43">
        <f>'BAR BB| Open rates'!AD26*0.8+35</f>
        <v>63875</v>
      </c>
      <c r="AE26" s="43">
        <f>'BAR BB| Open rates'!AE26*0.8+35</f>
        <v>60675</v>
      </c>
      <c r="AF26" s="43">
        <f>'BAR BB| Open rates'!AF26*0.8+35</f>
        <v>63875</v>
      </c>
      <c r="AG26" s="43">
        <f>'BAR BB| Open rates'!AG26*0.8+35</f>
        <v>60675</v>
      </c>
      <c r="AH26" s="43">
        <f>'BAR BB| Open rates'!AH26*0.8+35</f>
        <v>63875</v>
      </c>
      <c r="AI26" s="43">
        <f>'BAR BB| Open rates'!AI26*0.8+35</f>
        <v>68515</v>
      </c>
      <c r="AJ26" s="43">
        <f>'BAR BB| Open rates'!AJ26*0.8+35</f>
        <v>63875</v>
      </c>
      <c r="AK26" s="43">
        <f>'BAR BB| Open rates'!AK26*0.8+35</f>
        <v>68515</v>
      </c>
      <c r="AL26" s="43">
        <f>'BAR BB| Open rates'!AL26*0.8+35</f>
        <v>63875</v>
      </c>
      <c r="AM26" s="43">
        <f>'BAR BB| Open rates'!AM26*0.8+35</f>
        <v>68515</v>
      </c>
      <c r="AN26" s="43">
        <f>'BAR BB| Open rates'!AN26*0.8+35</f>
        <v>68515</v>
      </c>
      <c r="AO26" s="43">
        <f>'BAR BB| Open rates'!AO26*0.8+35</f>
        <v>87875</v>
      </c>
      <c r="AP26" s="43">
        <f>'BAR BB| Open rates'!AP26*0.8+35</f>
        <v>68515</v>
      </c>
      <c r="AQ26" s="43">
        <f>'BAR BB| Open rates'!AQ26*0.8+35</f>
        <v>68515</v>
      </c>
      <c r="AR26" s="43">
        <f>'BAR BB| Open rates'!AR26*0.8+35</f>
        <v>49475</v>
      </c>
      <c r="AS26" s="43">
        <f>'BAR BB| Open rates'!AS26*0.8+35</f>
        <v>45395</v>
      </c>
      <c r="AT26" s="43">
        <f>'BAR BB| Open rates'!AT26*0.8+35</f>
        <v>49475</v>
      </c>
      <c r="AU26" s="43">
        <f>'BAR BB| Open rates'!AU26*0.8+35</f>
        <v>45395</v>
      </c>
      <c r="AV26" s="43">
        <f>'BAR BB| Open rates'!AV26*0.8+35</f>
        <v>49475</v>
      </c>
      <c r="AW26" s="43">
        <f>'BAR BB| Open rates'!AW26*0.8+35</f>
        <v>45395</v>
      </c>
      <c r="AX26" s="43">
        <f>'BAR BB| Open rates'!AX26*0.8+35</f>
        <v>49475</v>
      </c>
      <c r="AY26" s="43">
        <f>'BAR BB| Open rates'!AY26*0.8+35</f>
        <v>45395</v>
      </c>
      <c r="AZ26" s="43">
        <f>'BAR BB| Open rates'!AZ26*0.8+35</f>
        <v>49475</v>
      </c>
      <c r="BA26" s="43">
        <f>'BAR BB| Open rates'!BA26*0.8+35</f>
        <v>45395</v>
      </c>
    </row>
    <row r="27" spans="1:53" s="36" customFormat="1" ht="12" customHeight="1" x14ac:dyDescent="0.2">
      <c r="A27" s="146" t="str">
        <f>'BAR BB| Open rates'!A27</f>
        <v xml:space="preserve">Апартаменты с четырьмя  спальнями / 4 Bedroom Apartments </v>
      </c>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row>
    <row r="28" spans="1:53" s="36" customFormat="1" ht="12" customHeight="1" x14ac:dyDescent="0.2">
      <c r="A28" s="52" t="str">
        <f>'BAR BB| Open rates'!A28</f>
        <v>от 1 до 8</v>
      </c>
      <c r="B28" s="43">
        <f>'BAR BB| Open rates'!B28*0.8+35</f>
        <v>58835</v>
      </c>
      <c r="C28" s="43">
        <f>'BAR BB| Open rates'!C28*0.8+35</f>
        <v>60435</v>
      </c>
      <c r="D28" s="43">
        <f>'BAR BB| Open rates'!D28*0.8+35</f>
        <v>58835</v>
      </c>
      <c r="E28" s="43">
        <f>'BAR BB| Open rates'!E28*0.8+35</f>
        <v>55635</v>
      </c>
      <c r="F28" s="43">
        <f>'BAR BB| Open rates'!F28*0.8+35</f>
        <v>51555</v>
      </c>
      <c r="G28" s="43">
        <f>'BAR BB| Open rates'!G28*0.8+35</f>
        <v>55635</v>
      </c>
      <c r="H28" s="43">
        <f>'BAR BB| Open rates'!H28*0.8+35</f>
        <v>51555</v>
      </c>
      <c r="I28" s="43">
        <f>'BAR BB| Open rates'!I28*0.8+35</f>
        <v>55635</v>
      </c>
      <c r="J28" s="43">
        <f>'BAR BB| Open rates'!J28*0.8+35</f>
        <v>48195</v>
      </c>
      <c r="K28" s="43">
        <f>'BAR BB| Open rates'!K28*0.8+35</f>
        <v>48195</v>
      </c>
      <c r="L28" s="43">
        <f>'BAR BB| Open rates'!L28*0.8+35</f>
        <v>46355</v>
      </c>
      <c r="M28" s="43">
        <f>'BAR BB| Open rates'!M28*0.8+35</f>
        <v>48195</v>
      </c>
      <c r="N28" s="43">
        <f>'BAR BB| Open rates'!N28*0.8+35</f>
        <v>48195</v>
      </c>
      <c r="O28" s="43">
        <f>'BAR BB| Open rates'!O28*0.8+35</f>
        <v>48195</v>
      </c>
      <c r="P28" s="43">
        <f>'BAR BB| Open rates'!P28*0.8+35</f>
        <v>48195</v>
      </c>
      <c r="Q28" s="43">
        <f>'BAR BB| Open rates'!Q28*0.8+35</f>
        <v>55635</v>
      </c>
      <c r="R28" s="43">
        <f>'BAR BB| Open rates'!R28*0.8+35</f>
        <v>51555</v>
      </c>
      <c r="S28" s="43">
        <f>'BAR BB| Open rates'!S28*0.8+35</f>
        <v>48195</v>
      </c>
      <c r="T28" s="43">
        <f>'BAR BB| Open rates'!T28*0.8+35</f>
        <v>51555</v>
      </c>
      <c r="U28" s="43">
        <f>'BAR BB| Open rates'!U28*0.8+35</f>
        <v>48195</v>
      </c>
      <c r="V28" s="43">
        <f>'BAR BB| Open rates'!V28*0.8+35</f>
        <v>58835</v>
      </c>
      <c r="W28" s="43">
        <f>'BAR BB| Open rates'!W28*0.8+35</f>
        <v>48195</v>
      </c>
      <c r="X28" s="43">
        <f>'BAR BB| Open rates'!X28*0.8+35</f>
        <v>51555</v>
      </c>
      <c r="Y28" s="43">
        <f>'BAR BB| Open rates'!Y28*0.8+35</f>
        <v>68755</v>
      </c>
      <c r="Z28" s="43">
        <f>'BAR BB| Open rates'!Z28*0.8+35</f>
        <v>71955</v>
      </c>
      <c r="AA28" s="43">
        <f>'BAR BB| Open rates'!AA28*0.8+35</f>
        <v>68755</v>
      </c>
      <c r="AB28" s="43">
        <f>'BAR BB| Open rates'!AB28*0.8+35</f>
        <v>71955</v>
      </c>
      <c r="AC28" s="43">
        <f>'BAR BB| Open rates'!AC28*0.8+35</f>
        <v>68755</v>
      </c>
      <c r="AD28" s="43">
        <f>'BAR BB| Open rates'!AD28*0.8+35</f>
        <v>71955</v>
      </c>
      <c r="AE28" s="43">
        <f>'BAR BB| Open rates'!AE28*0.8+35</f>
        <v>68755</v>
      </c>
      <c r="AF28" s="43">
        <f>'BAR BB| Open rates'!AF28*0.8+35</f>
        <v>71955</v>
      </c>
      <c r="AG28" s="43">
        <f>'BAR BB| Open rates'!AG28*0.8+35</f>
        <v>68755</v>
      </c>
      <c r="AH28" s="43">
        <f>'BAR BB| Open rates'!AH28*0.8+35</f>
        <v>71955</v>
      </c>
      <c r="AI28" s="43">
        <f>'BAR BB| Open rates'!AI28*0.8+35</f>
        <v>76595</v>
      </c>
      <c r="AJ28" s="43">
        <f>'BAR BB| Open rates'!AJ28*0.8+35</f>
        <v>71955</v>
      </c>
      <c r="AK28" s="43">
        <f>'BAR BB| Open rates'!AK28*0.8+35</f>
        <v>76595</v>
      </c>
      <c r="AL28" s="43">
        <f>'BAR BB| Open rates'!AL28*0.8+35</f>
        <v>71955</v>
      </c>
      <c r="AM28" s="43">
        <f>'BAR BB| Open rates'!AM28*0.8+35</f>
        <v>76595</v>
      </c>
      <c r="AN28" s="43">
        <f>'BAR BB| Open rates'!AN28*0.8+35</f>
        <v>76595</v>
      </c>
      <c r="AO28" s="43">
        <f>'BAR BB| Open rates'!AO28*0.8+35</f>
        <v>95955</v>
      </c>
      <c r="AP28" s="43">
        <f>'BAR BB| Open rates'!AP28*0.8+35</f>
        <v>76595</v>
      </c>
      <c r="AQ28" s="43">
        <f>'BAR BB| Open rates'!AQ28*0.8+35</f>
        <v>76595</v>
      </c>
      <c r="AR28" s="43">
        <f>'BAR BB| Open rates'!AR28*0.8+35</f>
        <v>55635</v>
      </c>
      <c r="AS28" s="43">
        <f>'BAR BB| Open rates'!AS28*0.8+35</f>
        <v>51555</v>
      </c>
      <c r="AT28" s="43">
        <f>'BAR BB| Open rates'!AT28*0.8+35</f>
        <v>55635</v>
      </c>
      <c r="AU28" s="43">
        <f>'BAR BB| Open rates'!AU28*0.8+35</f>
        <v>51555</v>
      </c>
      <c r="AV28" s="43">
        <f>'BAR BB| Open rates'!AV28*0.8+35</f>
        <v>55635</v>
      </c>
      <c r="AW28" s="43">
        <f>'BAR BB| Open rates'!AW28*0.8+35</f>
        <v>51555</v>
      </c>
      <c r="AX28" s="43">
        <f>'BAR BB| Open rates'!AX28*0.8+35</f>
        <v>55635</v>
      </c>
      <c r="AY28" s="43">
        <f>'BAR BB| Open rates'!AY28*0.8+35</f>
        <v>51555</v>
      </c>
      <c r="AZ28" s="43">
        <f>'BAR BB| Open rates'!AZ28*0.8+35</f>
        <v>55635</v>
      </c>
      <c r="BA28" s="43">
        <f>'BAR BB| Open rates'!BA28*0.8+35</f>
        <v>51555</v>
      </c>
    </row>
    <row r="29" spans="1:53" s="36" customFormat="1" ht="12" customHeight="1" x14ac:dyDescent="0.2">
      <c r="A29" s="43" t="str">
        <f>'BAR BB| Open rates'!A29</f>
        <v>Президентский Люкс/ Presidential Suite</v>
      </c>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row>
    <row r="30" spans="1:53" s="36" customFormat="1" ht="12" customHeight="1" x14ac:dyDescent="0.2">
      <c r="A30" s="52" t="str">
        <f>'BAR BB| Open rates'!A30</f>
        <v>от 1 до 2</v>
      </c>
      <c r="B30" s="43">
        <f>'BAR BB| Open rates'!B30*0.8+35</f>
        <v>76035</v>
      </c>
      <c r="C30" s="43">
        <f>'BAR BB| Open rates'!C30*0.8+35</f>
        <v>76035</v>
      </c>
      <c r="D30" s="43">
        <f>'BAR BB| Open rates'!D30*0.8+35</f>
        <v>76035</v>
      </c>
      <c r="E30" s="43">
        <f>'BAR BB| Open rates'!E30*0.8+35</f>
        <v>76035</v>
      </c>
      <c r="F30" s="43">
        <f>'BAR BB| Open rates'!F30*0.8+35</f>
        <v>76035</v>
      </c>
      <c r="G30" s="43">
        <f>'BAR BB| Open rates'!G30*0.8+35</f>
        <v>76035</v>
      </c>
      <c r="H30" s="43">
        <f>'BAR BB| Open rates'!H30*0.8+35</f>
        <v>76035</v>
      </c>
      <c r="I30" s="43">
        <f>'BAR BB| Open rates'!I30*0.8+35</f>
        <v>76035</v>
      </c>
      <c r="J30" s="43">
        <f>'BAR BB| Open rates'!J30*0.8+35</f>
        <v>76035</v>
      </c>
      <c r="K30" s="43">
        <f>'BAR BB| Open rates'!K30*0.8+35</f>
        <v>76035</v>
      </c>
      <c r="L30" s="43">
        <f>'BAR BB| Open rates'!L30*0.8+35</f>
        <v>76035</v>
      </c>
      <c r="M30" s="43">
        <f>'BAR BB| Open rates'!M30*0.8+35</f>
        <v>76035</v>
      </c>
      <c r="N30" s="43">
        <f>'BAR BB| Open rates'!N30*0.8+35</f>
        <v>76035</v>
      </c>
      <c r="O30" s="43">
        <f>'BAR BB| Open rates'!O30*0.8+35</f>
        <v>76035</v>
      </c>
      <c r="P30" s="43">
        <f>'BAR BB| Open rates'!P30*0.8+35</f>
        <v>76035</v>
      </c>
      <c r="Q30" s="43">
        <f>'BAR BB| Open rates'!Q30*0.8+35</f>
        <v>76035</v>
      </c>
      <c r="R30" s="43">
        <f>'BAR BB| Open rates'!R30*0.8+35</f>
        <v>76035</v>
      </c>
      <c r="S30" s="43">
        <f>'BAR BB| Open rates'!S30*0.8+35</f>
        <v>76035</v>
      </c>
      <c r="T30" s="43">
        <f>'BAR BB| Open rates'!T30*0.8+35</f>
        <v>76035</v>
      </c>
      <c r="U30" s="43">
        <f>'BAR BB| Open rates'!U30*0.8+35</f>
        <v>76035</v>
      </c>
      <c r="V30" s="43">
        <f>'BAR BB| Open rates'!V30*0.8+35</f>
        <v>76035</v>
      </c>
      <c r="W30" s="43">
        <f>'BAR BB| Open rates'!W30*0.8+35</f>
        <v>76035</v>
      </c>
      <c r="X30" s="43">
        <f>'BAR BB| Open rates'!X30*0.8+35</f>
        <v>76035</v>
      </c>
      <c r="Y30" s="43">
        <f>'BAR BB| Open rates'!Y30*0.8+35</f>
        <v>84035</v>
      </c>
      <c r="Z30" s="43">
        <f>'BAR BB| Open rates'!Z30*0.8+35</f>
        <v>84035</v>
      </c>
      <c r="AA30" s="43">
        <f>'BAR BB| Open rates'!AA30*0.8+35</f>
        <v>84035</v>
      </c>
      <c r="AB30" s="43">
        <f>'BAR BB| Open rates'!AB30*0.8+35</f>
        <v>84035</v>
      </c>
      <c r="AC30" s="43">
        <f>'BAR BB| Open rates'!AC30*0.8+35</f>
        <v>84035</v>
      </c>
      <c r="AD30" s="43">
        <f>'BAR BB| Open rates'!AD30*0.8+35</f>
        <v>84035</v>
      </c>
      <c r="AE30" s="43">
        <f>'BAR BB| Open rates'!AE30*0.8+35</f>
        <v>84035</v>
      </c>
      <c r="AF30" s="43">
        <f>'BAR BB| Open rates'!AF30*0.8+35</f>
        <v>84035</v>
      </c>
      <c r="AG30" s="43">
        <f>'BAR BB| Open rates'!AG30*0.8+35</f>
        <v>84035</v>
      </c>
      <c r="AH30" s="43">
        <f>'BAR BB| Open rates'!AH30*0.8+35</f>
        <v>84035</v>
      </c>
      <c r="AI30" s="43">
        <f>'BAR BB| Open rates'!AI30*0.8+35</f>
        <v>84035</v>
      </c>
      <c r="AJ30" s="43">
        <f>'BAR BB| Open rates'!AJ30*0.8+35</f>
        <v>84035</v>
      </c>
      <c r="AK30" s="43">
        <f>'BAR BB| Open rates'!AK30*0.8+35</f>
        <v>84035</v>
      </c>
      <c r="AL30" s="43">
        <f>'BAR BB| Open rates'!AL30*0.8+35</f>
        <v>84035</v>
      </c>
      <c r="AM30" s="43">
        <f>'BAR BB| Open rates'!AM30*0.8+35</f>
        <v>84035</v>
      </c>
      <c r="AN30" s="43">
        <f>'BAR BB| Open rates'!AN30*0.8+35</f>
        <v>84035</v>
      </c>
      <c r="AO30" s="43">
        <f>'BAR BB| Open rates'!AO30*0.8+35</f>
        <v>84035</v>
      </c>
      <c r="AP30" s="43">
        <f>'BAR BB| Open rates'!AP30*0.8+35</f>
        <v>84035</v>
      </c>
      <c r="AQ30" s="43">
        <f>'BAR BB| Open rates'!AQ30*0.8+35</f>
        <v>84035</v>
      </c>
      <c r="AR30" s="43">
        <f>'BAR BB| Open rates'!AR30*0.8+35</f>
        <v>76035</v>
      </c>
      <c r="AS30" s="43">
        <f>'BAR BB| Open rates'!AS30*0.8+35</f>
        <v>76035</v>
      </c>
      <c r="AT30" s="43">
        <f>'BAR BB| Open rates'!AT30*0.8+35</f>
        <v>76035</v>
      </c>
      <c r="AU30" s="43">
        <f>'BAR BB| Open rates'!AU30*0.8+35</f>
        <v>76035</v>
      </c>
      <c r="AV30" s="43">
        <f>'BAR BB| Open rates'!AV30*0.8+35</f>
        <v>76035</v>
      </c>
      <c r="AW30" s="43">
        <f>'BAR BB| Open rates'!AW30*0.8+35</f>
        <v>76035</v>
      </c>
      <c r="AX30" s="43">
        <f>'BAR BB| Open rates'!AX30*0.8+35</f>
        <v>76035</v>
      </c>
      <c r="AY30" s="43">
        <f>'BAR BB| Open rates'!AY30*0.8+35</f>
        <v>76035</v>
      </c>
      <c r="AZ30" s="43">
        <f>'BAR BB| Open rates'!AZ30*0.8+35</f>
        <v>76035</v>
      </c>
      <c r="BA30" s="43">
        <f>'BAR BB| Open rates'!BA30*0.8+35</f>
        <v>76035</v>
      </c>
    </row>
    <row r="31" spans="1:53" s="36" customFormat="1" ht="12" customHeight="1" x14ac:dyDescent="0.2">
      <c r="A31" s="146" t="str">
        <f>'BAR BB| Open rates'!A31</f>
        <v>Пентхаус с тремя спальнями / Penthouse 3 bedrooms</v>
      </c>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row>
    <row r="32" spans="1:53" s="36" customFormat="1" ht="12.75" customHeight="1" x14ac:dyDescent="0.2">
      <c r="A32" s="52" t="str">
        <f>'BAR BB| Open rates'!A32</f>
        <v>от 1 до 6</v>
      </c>
      <c r="B32" s="43">
        <f>'BAR BB| Open rates'!B32*0.8+35</f>
        <v>64035</v>
      </c>
      <c r="C32" s="43">
        <f>'BAR BB| Open rates'!C32*0.8+35</f>
        <v>64035</v>
      </c>
      <c r="D32" s="43">
        <f>'BAR BB| Open rates'!D32*0.8+35</f>
        <v>64035</v>
      </c>
      <c r="E32" s="43">
        <f>'BAR BB| Open rates'!E32*0.8+35</f>
        <v>64035</v>
      </c>
      <c r="F32" s="43">
        <f>'BAR BB| Open rates'!F32*0.8+35</f>
        <v>64035</v>
      </c>
      <c r="G32" s="43">
        <f>'BAR BB| Open rates'!G32*0.8+35</f>
        <v>64035</v>
      </c>
      <c r="H32" s="43">
        <f>'BAR BB| Open rates'!H32*0.8+35</f>
        <v>64035</v>
      </c>
      <c r="I32" s="43">
        <f>'BAR BB| Open rates'!I32*0.8+35</f>
        <v>64035</v>
      </c>
      <c r="J32" s="43">
        <f>'BAR BB| Open rates'!J32*0.8+35</f>
        <v>64035</v>
      </c>
      <c r="K32" s="43">
        <f>'BAR BB| Open rates'!K32*0.8+35</f>
        <v>64035</v>
      </c>
      <c r="L32" s="43">
        <f>'BAR BB| Open rates'!L32*0.8+35</f>
        <v>64035</v>
      </c>
      <c r="M32" s="43">
        <f>'BAR BB| Open rates'!M32*0.8+35</f>
        <v>64035</v>
      </c>
      <c r="N32" s="43">
        <f>'BAR BB| Open rates'!N32*0.8+35</f>
        <v>64035</v>
      </c>
      <c r="O32" s="43">
        <f>'BAR BB| Open rates'!O32*0.8+35</f>
        <v>64035</v>
      </c>
      <c r="P32" s="43">
        <f>'BAR BB| Open rates'!P32*0.8+35</f>
        <v>64035</v>
      </c>
      <c r="Q32" s="43">
        <f>'BAR BB| Open rates'!Q32*0.8+35</f>
        <v>64035</v>
      </c>
      <c r="R32" s="43">
        <f>'BAR BB| Open rates'!R32*0.8+35</f>
        <v>64035</v>
      </c>
      <c r="S32" s="43">
        <f>'BAR BB| Open rates'!S32*0.8+35</f>
        <v>64035</v>
      </c>
      <c r="T32" s="43">
        <f>'BAR BB| Open rates'!T32*0.8+35</f>
        <v>64035</v>
      </c>
      <c r="U32" s="43">
        <f>'BAR BB| Open rates'!U32*0.8+35</f>
        <v>64035</v>
      </c>
      <c r="V32" s="43">
        <f>'BAR BB| Open rates'!V32*0.8+35</f>
        <v>64035</v>
      </c>
      <c r="W32" s="43">
        <f>'BAR BB| Open rates'!W32*0.8+35</f>
        <v>64035</v>
      </c>
      <c r="X32" s="43">
        <f>'BAR BB| Open rates'!X32*0.8+35</f>
        <v>64035</v>
      </c>
      <c r="Y32" s="43">
        <f>'BAR BB| Open rates'!Y32*0.8+35</f>
        <v>76035</v>
      </c>
      <c r="Z32" s="43">
        <f>'BAR BB| Open rates'!Z32*0.8+35</f>
        <v>76035</v>
      </c>
      <c r="AA32" s="43">
        <f>'BAR BB| Open rates'!AA32*0.8+35</f>
        <v>76035</v>
      </c>
      <c r="AB32" s="43">
        <f>'BAR BB| Open rates'!AB32*0.8+35</f>
        <v>76035</v>
      </c>
      <c r="AC32" s="43">
        <f>'BAR BB| Open rates'!AC32*0.8+35</f>
        <v>76035</v>
      </c>
      <c r="AD32" s="43">
        <f>'BAR BB| Open rates'!AD32*0.8+35</f>
        <v>76035</v>
      </c>
      <c r="AE32" s="43">
        <f>'BAR BB| Open rates'!AE32*0.8+35</f>
        <v>76035</v>
      </c>
      <c r="AF32" s="43">
        <f>'BAR BB| Open rates'!AF32*0.8+35</f>
        <v>76035</v>
      </c>
      <c r="AG32" s="43">
        <f>'BAR BB| Open rates'!AG32*0.8+35</f>
        <v>76035</v>
      </c>
      <c r="AH32" s="43">
        <f>'BAR BB| Open rates'!AH32*0.8+35</f>
        <v>76035</v>
      </c>
      <c r="AI32" s="43">
        <f>'BAR BB| Open rates'!AI32*0.8+35</f>
        <v>76035</v>
      </c>
      <c r="AJ32" s="43">
        <f>'BAR BB| Open rates'!AJ32*0.8+35</f>
        <v>76035</v>
      </c>
      <c r="AK32" s="43">
        <f>'BAR BB| Open rates'!AK32*0.8+35</f>
        <v>76035</v>
      </c>
      <c r="AL32" s="43">
        <f>'BAR BB| Open rates'!AL32*0.8+35</f>
        <v>76035</v>
      </c>
      <c r="AM32" s="43">
        <f>'BAR BB| Open rates'!AM32*0.8+35</f>
        <v>76035</v>
      </c>
      <c r="AN32" s="43">
        <f>'BAR BB| Open rates'!AN32*0.8+35</f>
        <v>76035</v>
      </c>
      <c r="AO32" s="43">
        <f>'BAR BB| Open rates'!AO32*0.8+35</f>
        <v>76035</v>
      </c>
      <c r="AP32" s="43">
        <f>'BAR BB| Open rates'!AP32*0.8+35</f>
        <v>76035</v>
      </c>
      <c r="AQ32" s="43">
        <f>'BAR BB| Open rates'!AQ32*0.8+35</f>
        <v>76035</v>
      </c>
      <c r="AR32" s="43">
        <f>'BAR BB| Open rates'!AR32*0.8+35</f>
        <v>64035</v>
      </c>
      <c r="AS32" s="43">
        <f>'BAR BB| Open rates'!AS32*0.8+35</f>
        <v>64035</v>
      </c>
      <c r="AT32" s="43">
        <f>'BAR BB| Open rates'!AT32*0.8+35</f>
        <v>64035</v>
      </c>
      <c r="AU32" s="43">
        <f>'BAR BB| Open rates'!AU32*0.8+35</f>
        <v>64035</v>
      </c>
      <c r="AV32" s="43">
        <f>'BAR BB| Open rates'!AV32*0.8+35</f>
        <v>64035</v>
      </c>
      <c r="AW32" s="43">
        <f>'BAR BB| Open rates'!AW32*0.8+35</f>
        <v>64035</v>
      </c>
      <c r="AX32" s="43">
        <f>'BAR BB| Open rates'!AX32*0.8+35</f>
        <v>64035</v>
      </c>
      <c r="AY32" s="43">
        <f>'BAR BB| Open rates'!AY32*0.8+35</f>
        <v>64035</v>
      </c>
      <c r="AZ32" s="43">
        <f>'BAR BB| Open rates'!AZ32*0.8+35</f>
        <v>64035</v>
      </c>
      <c r="BA32" s="43">
        <f>'BAR BB| Open rates'!BA32*0.8+35</f>
        <v>64035</v>
      </c>
    </row>
    <row r="33" spans="1:1" s="36" customFormat="1" ht="12" customHeight="1" x14ac:dyDescent="0.2">
      <c r="A33" s="90"/>
    </row>
    <row r="34" spans="1:1" s="36" customFormat="1" ht="12" customHeight="1" x14ac:dyDescent="0.2">
      <c r="A34" s="288" t="s">
        <v>172</v>
      </c>
    </row>
    <row r="35" spans="1:1" s="36" customFormat="1" ht="12" customHeight="1" x14ac:dyDescent="0.2">
      <c r="A35" s="288"/>
    </row>
    <row r="36" spans="1:1" s="36" customFormat="1" ht="12" customHeight="1" x14ac:dyDescent="0.2"/>
    <row r="37" spans="1:1" s="6" customFormat="1" ht="12.75" customHeight="1" x14ac:dyDescent="0.2">
      <c r="A37" s="175" t="s">
        <v>74</v>
      </c>
    </row>
    <row r="38" spans="1:1" s="6" customFormat="1" ht="12.75" customHeight="1" x14ac:dyDescent="0.2">
      <c r="A38" s="176" t="s">
        <v>75</v>
      </c>
    </row>
    <row r="39" spans="1:1" s="6" customFormat="1" ht="12.75" customHeight="1" x14ac:dyDescent="0.2">
      <c r="A39" s="177" t="s">
        <v>76</v>
      </c>
    </row>
    <row r="40" spans="1:1" s="6" customFormat="1" ht="19.5" customHeight="1" x14ac:dyDescent="0.2">
      <c r="A40" s="177" t="s">
        <v>77</v>
      </c>
    </row>
    <row r="41" spans="1:1" s="6" customFormat="1" ht="12.75" customHeight="1" x14ac:dyDescent="0.2">
      <c r="A41" s="180" t="s">
        <v>78</v>
      </c>
    </row>
    <row r="42" spans="1:1" s="6" customFormat="1" ht="22.5" customHeight="1" x14ac:dyDescent="0.2">
      <c r="A42" s="180" t="s">
        <v>79</v>
      </c>
    </row>
    <row r="43" spans="1:1" s="6" customFormat="1" ht="20.25" customHeight="1" x14ac:dyDescent="0.2">
      <c r="A43" s="180" t="s">
        <v>187</v>
      </c>
    </row>
    <row r="44" spans="1:1" x14ac:dyDescent="0.2">
      <c r="A44" s="33"/>
    </row>
    <row r="45" spans="1:1" x14ac:dyDescent="0.2">
      <c r="A45" s="96" t="s">
        <v>81</v>
      </c>
    </row>
    <row r="46" spans="1:1" ht="97.5" customHeight="1" x14ac:dyDescent="0.2">
      <c r="A46" s="286" t="s">
        <v>279</v>
      </c>
    </row>
    <row r="47" spans="1:1" x14ac:dyDescent="0.2">
      <c r="A47" s="287"/>
    </row>
    <row r="48" spans="1:1" x14ac:dyDescent="0.2">
      <c r="A48" s="287"/>
    </row>
    <row r="49" spans="1:1" ht="24.75" customHeight="1" x14ac:dyDescent="0.2">
      <c r="A49" s="287"/>
    </row>
    <row r="50" spans="1:1" x14ac:dyDescent="0.2">
      <c r="A50" s="287"/>
    </row>
    <row r="51" spans="1:1" x14ac:dyDescent="0.2">
      <c r="A51" s="287"/>
    </row>
    <row r="52" spans="1:1" x14ac:dyDescent="0.2">
      <c r="A52" s="287"/>
    </row>
    <row r="53" spans="1:1" x14ac:dyDescent="0.2">
      <c r="A53" s="287"/>
    </row>
  </sheetData>
  <mergeCells count="2">
    <mergeCell ref="A34:A35"/>
    <mergeCell ref="A46:A53"/>
  </mergeCells>
  <pageMargins left="0.75" right="0.75" top="1" bottom="1" header="0.5" footer="0.5"/>
  <pageSetup paperSize="9" orientation="portrait" horizontalDpi="4294967295" verticalDpi="4294967295"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3"/>
  <sheetViews>
    <sheetView showGridLines="0" zoomScaleNormal="100" workbookViewId="0">
      <pane xSplit="1" ySplit="3" topLeftCell="B4" activePane="bottomRight" state="frozen"/>
      <selection pane="topRight" activeCell="B1" sqref="B1"/>
      <selection pane="bottomLeft" activeCell="A3" sqref="A3"/>
      <selection pane="bottomRight" activeCell="C8" sqref="C8"/>
    </sheetView>
  </sheetViews>
  <sheetFormatPr defaultColWidth="9.140625" defaultRowHeight="12.75" x14ac:dyDescent="0.2"/>
  <cols>
    <col min="1" max="1" width="58" style="32" customWidth="1"/>
    <col min="2" max="4" width="9.85546875" style="32" customWidth="1"/>
    <col min="5" max="20" width="9.7109375" style="32" customWidth="1"/>
    <col min="21" max="49" width="9.5703125" style="32" customWidth="1"/>
    <col min="50" max="50" width="9.85546875" style="32" customWidth="1"/>
    <col min="51" max="53" width="10" style="32" customWidth="1"/>
    <col min="54" max="16384" width="9.140625" style="32"/>
  </cols>
  <sheetData>
    <row r="1" spans="1:53" ht="27" customHeight="1" x14ac:dyDescent="0.2">
      <c r="A1" s="185" t="str">
        <f>'BAR BB| Open rates'!A1</f>
        <v>Сочи Марриотт Красная Поляна 5*/ Sochi Marriott Krasnaya Polyana 5*</v>
      </c>
    </row>
    <row r="2" spans="1:53" x14ac:dyDescent="0.2">
      <c r="A2" s="11" t="s">
        <v>218</v>
      </c>
    </row>
    <row r="3" spans="1:53" s="33" customFormat="1" ht="26.25" customHeight="1" x14ac:dyDescent="0.2">
      <c r="A3" s="64" t="s">
        <v>62</v>
      </c>
      <c r="B3" s="109">
        <f>'BAR BB| Open rates'!B3</f>
        <v>45408</v>
      </c>
      <c r="C3" s="109">
        <f>'BAR BB| Open rates'!C3</f>
        <v>45409</v>
      </c>
      <c r="D3" s="109">
        <f>'BAR BB| Open rates'!D3</f>
        <v>45410</v>
      </c>
      <c r="E3" s="109">
        <f>'BAR BB| Open rates'!E3</f>
        <v>45411</v>
      </c>
      <c r="F3" s="109">
        <f>'BAR BB| Open rates'!F3</f>
        <v>45413</v>
      </c>
      <c r="G3" s="109">
        <f>'BAR BB| Open rates'!G3</f>
        <v>45415</v>
      </c>
      <c r="H3" s="109">
        <f>'BAR BB| Open rates'!H3</f>
        <v>45417</v>
      </c>
      <c r="I3" s="109">
        <f>'BAR BB| Open rates'!I3</f>
        <v>45420</v>
      </c>
      <c r="J3" s="109">
        <f>'BAR BB| Open rates'!J3</f>
        <v>45424</v>
      </c>
      <c r="K3" s="109">
        <f>'BAR BB| Open rates'!K3</f>
        <v>45429</v>
      </c>
      <c r="L3" s="109">
        <f>'BAR BB| Open rates'!L3</f>
        <v>45431</v>
      </c>
      <c r="M3" s="109">
        <f>'BAR BB| Open rates'!M3</f>
        <v>45436</v>
      </c>
      <c r="N3" s="109">
        <f>'BAR BB| Open rates'!N3</f>
        <v>45438</v>
      </c>
      <c r="O3" s="109">
        <f>'BAR BB| Open rates'!O3</f>
        <v>45443</v>
      </c>
      <c r="P3" s="109">
        <f>'BAR BB| Open rates'!P3</f>
        <v>45444</v>
      </c>
      <c r="Q3" s="109">
        <f>'BAR BB| Open rates'!Q3</f>
        <v>45446</v>
      </c>
      <c r="R3" s="109">
        <f>'BAR BB| Open rates'!R3</f>
        <v>45451</v>
      </c>
      <c r="S3" s="109">
        <f>'BAR BB| Open rates'!S3</f>
        <v>45452</v>
      </c>
      <c r="T3" s="109">
        <f>'BAR BB| Open rates'!T3</f>
        <v>45457</v>
      </c>
      <c r="U3" s="109">
        <f>'BAR BB| Open rates'!U3</f>
        <v>45459</v>
      </c>
      <c r="V3" s="109">
        <f>'BAR BB| Open rates'!V3</f>
        <v>45460</v>
      </c>
      <c r="W3" s="109">
        <f>'BAR BB| Open rates'!W3</f>
        <v>45466</v>
      </c>
      <c r="X3" s="109">
        <f>'BAR BB| Open rates'!X3</f>
        <v>45470</v>
      </c>
      <c r="Y3" s="109">
        <f>'BAR BB| Open rates'!Y3</f>
        <v>45474</v>
      </c>
      <c r="Z3" s="109">
        <f>'BAR BB| Open rates'!Z3</f>
        <v>45478</v>
      </c>
      <c r="AA3" s="109">
        <f>'BAR BB| Open rates'!AA3</f>
        <v>45480</v>
      </c>
      <c r="AB3" s="109">
        <f>'BAR BB| Open rates'!AB3</f>
        <v>45485</v>
      </c>
      <c r="AC3" s="109">
        <f>'BAR BB| Open rates'!AC3</f>
        <v>45487</v>
      </c>
      <c r="AD3" s="109">
        <f>'BAR BB| Open rates'!AD3</f>
        <v>45492</v>
      </c>
      <c r="AE3" s="109">
        <f>'BAR BB| Open rates'!AE3</f>
        <v>45494</v>
      </c>
      <c r="AF3" s="109">
        <f>'BAR BB| Open rates'!AF3</f>
        <v>45499</v>
      </c>
      <c r="AG3" s="109">
        <f>'BAR BB| Open rates'!AG3</f>
        <v>45501</v>
      </c>
      <c r="AH3" s="109">
        <f>'BAR BB| Open rates'!AH3</f>
        <v>45505</v>
      </c>
      <c r="AI3" s="109">
        <f>'BAR BB| Open rates'!AI3</f>
        <v>45506</v>
      </c>
      <c r="AJ3" s="109">
        <f>'BAR BB| Open rates'!AJ3</f>
        <v>45508</v>
      </c>
      <c r="AK3" s="109">
        <f>'BAR BB| Open rates'!AK3</f>
        <v>45513</v>
      </c>
      <c r="AL3" s="109">
        <f>'BAR BB| Open rates'!AL3</f>
        <v>45515</v>
      </c>
      <c r="AM3" s="109">
        <f>'BAR BB| Open rates'!AM3</f>
        <v>45520</v>
      </c>
      <c r="AN3" s="109">
        <f>'BAR BB| Open rates'!AN3</f>
        <v>45522</v>
      </c>
      <c r="AO3" s="109">
        <f>'BAR BB| Open rates'!AO3</f>
        <v>45526</v>
      </c>
      <c r="AP3" s="109">
        <f>'BAR BB| Open rates'!AP3</f>
        <v>45532</v>
      </c>
      <c r="AQ3" s="109">
        <f>'BAR BB| Open rates'!AQ3</f>
        <v>45534</v>
      </c>
      <c r="AR3" s="109">
        <f>'BAR BB| Open rates'!AR3</f>
        <v>45536</v>
      </c>
      <c r="AS3" s="109">
        <f>'BAR BB| Open rates'!AS3</f>
        <v>45537</v>
      </c>
      <c r="AT3" s="109">
        <f>'BAR BB| Open rates'!AT3</f>
        <v>45541</v>
      </c>
      <c r="AU3" s="109">
        <f>'BAR BB| Open rates'!AU3</f>
        <v>45543</v>
      </c>
      <c r="AV3" s="109">
        <f>'BAR BB| Open rates'!AV3</f>
        <v>45548</v>
      </c>
      <c r="AW3" s="109">
        <f>'BAR BB| Open rates'!AW3</f>
        <v>45550</v>
      </c>
      <c r="AX3" s="109">
        <f>'BAR BB| Open rates'!AX3</f>
        <v>45555</v>
      </c>
      <c r="AY3" s="109">
        <f>'BAR BB| Open rates'!AY3</f>
        <v>45557</v>
      </c>
      <c r="AZ3" s="109">
        <f>'BAR BB| Open rates'!AZ3</f>
        <v>45562</v>
      </c>
      <c r="BA3" s="109">
        <f>'BAR BB| Open rates'!BA3</f>
        <v>45564</v>
      </c>
    </row>
    <row r="4" spans="1:53" s="33" customFormat="1" ht="26.25" customHeight="1" x14ac:dyDescent="0.2">
      <c r="A4" s="49"/>
      <c r="B4" s="109">
        <f>'BAR BB| Open rates'!B4</f>
        <v>45408</v>
      </c>
      <c r="C4" s="109">
        <f>'BAR BB| Open rates'!C4</f>
        <v>45409</v>
      </c>
      <c r="D4" s="109">
        <f>'BAR BB| Open rates'!D4</f>
        <v>45410</v>
      </c>
      <c r="E4" s="109">
        <f>'BAR BB| Open rates'!E4</f>
        <v>45412</v>
      </c>
      <c r="F4" s="109">
        <f>'BAR BB| Open rates'!F4</f>
        <v>45414</v>
      </c>
      <c r="G4" s="109">
        <f>'BAR BB| Open rates'!G4</f>
        <v>45416</v>
      </c>
      <c r="H4" s="109">
        <f>'BAR BB| Open rates'!H4</f>
        <v>45419</v>
      </c>
      <c r="I4" s="109">
        <f>'BAR BB| Open rates'!I4</f>
        <v>45423</v>
      </c>
      <c r="J4" s="109">
        <f>'BAR BB| Open rates'!J4</f>
        <v>45428</v>
      </c>
      <c r="K4" s="109">
        <f>'BAR BB| Open rates'!K4</f>
        <v>45430</v>
      </c>
      <c r="L4" s="109">
        <f>'BAR BB| Open rates'!L4</f>
        <v>45435</v>
      </c>
      <c r="M4" s="109">
        <f>'BAR BB| Open rates'!M4</f>
        <v>45437</v>
      </c>
      <c r="N4" s="109">
        <f>'BAR BB| Open rates'!N4</f>
        <v>45442</v>
      </c>
      <c r="O4" s="109">
        <f>'BAR BB| Open rates'!O4</f>
        <v>45443</v>
      </c>
      <c r="P4" s="109">
        <f>'BAR BB| Open rates'!P4</f>
        <v>45445</v>
      </c>
      <c r="Q4" s="109">
        <f>'BAR BB| Open rates'!Q4</f>
        <v>45450</v>
      </c>
      <c r="R4" s="109">
        <f>'BAR BB| Open rates'!R4</f>
        <v>45451</v>
      </c>
      <c r="S4" s="109">
        <f>'BAR BB| Open rates'!S4</f>
        <v>45456</v>
      </c>
      <c r="T4" s="109">
        <f>'BAR BB| Open rates'!T4</f>
        <v>45458</v>
      </c>
      <c r="U4" s="109">
        <f>'BAR BB| Open rates'!U4</f>
        <v>45459</v>
      </c>
      <c r="V4" s="109">
        <f>'BAR BB| Open rates'!V4</f>
        <v>45465</v>
      </c>
      <c r="W4" s="109">
        <f>'BAR BB| Open rates'!W4</f>
        <v>45469</v>
      </c>
      <c r="X4" s="109">
        <f>'BAR BB| Open rates'!X4</f>
        <v>45473</v>
      </c>
      <c r="Y4" s="109">
        <f>'BAR BB| Open rates'!Y4</f>
        <v>45477</v>
      </c>
      <c r="Z4" s="109">
        <f>'BAR BB| Open rates'!Z4</f>
        <v>45479</v>
      </c>
      <c r="AA4" s="109">
        <f>'BAR BB| Open rates'!AA4</f>
        <v>45484</v>
      </c>
      <c r="AB4" s="109">
        <f>'BAR BB| Open rates'!AB4</f>
        <v>45486</v>
      </c>
      <c r="AC4" s="109">
        <f>'BAR BB| Open rates'!AC4</f>
        <v>45491</v>
      </c>
      <c r="AD4" s="109">
        <f>'BAR BB| Open rates'!AD4</f>
        <v>45493</v>
      </c>
      <c r="AE4" s="109">
        <f>'BAR BB| Open rates'!AE4</f>
        <v>45498</v>
      </c>
      <c r="AF4" s="109">
        <f>'BAR BB| Open rates'!AF4</f>
        <v>45500</v>
      </c>
      <c r="AG4" s="109">
        <f>'BAR BB| Open rates'!AG4</f>
        <v>45504</v>
      </c>
      <c r="AH4" s="109">
        <f>'BAR BB| Open rates'!AH4</f>
        <v>45505</v>
      </c>
      <c r="AI4" s="109">
        <f>'BAR BB| Open rates'!AI4</f>
        <v>45507</v>
      </c>
      <c r="AJ4" s="109">
        <f>'BAR BB| Open rates'!AJ4</f>
        <v>45512</v>
      </c>
      <c r="AK4" s="109">
        <f>'BAR BB| Open rates'!AK4</f>
        <v>45514</v>
      </c>
      <c r="AL4" s="109">
        <f>'BAR BB| Open rates'!AL4</f>
        <v>45519</v>
      </c>
      <c r="AM4" s="109">
        <f>'BAR BB| Open rates'!AM4</f>
        <v>45521</v>
      </c>
      <c r="AN4" s="109">
        <f>'BAR BB| Open rates'!AN4</f>
        <v>45525</v>
      </c>
      <c r="AO4" s="109">
        <f>'BAR BB| Open rates'!AO4</f>
        <v>45531</v>
      </c>
      <c r="AP4" s="109">
        <f>'BAR BB| Open rates'!AP4</f>
        <v>45533</v>
      </c>
      <c r="AQ4" s="109">
        <f>'BAR BB| Open rates'!AQ4</f>
        <v>45535</v>
      </c>
      <c r="AR4" s="109">
        <f>'BAR BB| Open rates'!AR4</f>
        <v>45536</v>
      </c>
      <c r="AS4" s="109">
        <f>'BAR BB| Open rates'!AS4</f>
        <v>45540</v>
      </c>
      <c r="AT4" s="109">
        <f>'BAR BB| Open rates'!AT4</f>
        <v>45542</v>
      </c>
      <c r="AU4" s="109">
        <f>'BAR BB| Open rates'!AU4</f>
        <v>45547</v>
      </c>
      <c r="AV4" s="109">
        <f>'BAR BB| Open rates'!AV4</f>
        <v>45549</v>
      </c>
      <c r="AW4" s="109">
        <f>'BAR BB| Open rates'!AW4</f>
        <v>45554</v>
      </c>
      <c r="AX4" s="109">
        <f>'BAR BB| Open rates'!AX4</f>
        <v>45556</v>
      </c>
      <c r="AY4" s="109">
        <f>'BAR BB| Open rates'!AY4</f>
        <v>45561</v>
      </c>
      <c r="AZ4" s="109">
        <f>'BAR BB| Open rates'!AZ4</f>
        <v>45563</v>
      </c>
      <c r="BA4" s="109">
        <f>'BAR BB| Open rates'!BA4</f>
        <v>45565</v>
      </c>
    </row>
    <row r="5" spans="1:53" s="36" customFormat="1" ht="12" customHeight="1" x14ac:dyDescent="0.2">
      <c r="A5" s="164" t="str">
        <f>'BAR BB| Open rates'!A5</f>
        <v>Делюкс/ Deluxe</v>
      </c>
    </row>
    <row r="6" spans="1:53" s="36" customFormat="1" ht="12" customHeight="1" x14ac:dyDescent="0.2">
      <c r="A6" s="52">
        <f>'BAR BB| Open rates'!A6</f>
        <v>1</v>
      </c>
      <c r="B6" s="43">
        <f>'BAR BB| Open rates'!B6*0.82+25</f>
        <v>24543</v>
      </c>
      <c r="C6" s="43">
        <f>'BAR BB| Open rates'!C6*0.82+25</f>
        <v>26183</v>
      </c>
      <c r="D6" s="43">
        <f>'BAR BB| Open rates'!D6*0.82+25</f>
        <v>24543</v>
      </c>
      <c r="E6" s="43">
        <f>'BAR BB| Open rates'!E6*0.82+25</f>
        <v>21263</v>
      </c>
      <c r="F6" s="43">
        <f>'BAR BB| Open rates'!F6*0.82+25</f>
        <v>17081</v>
      </c>
      <c r="G6" s="43">
        <f>'BAR BB| Open rates'!G6*0.82+25</f>
        <v>21263</v>
      </c>
      <c r="H6" s="43">
        <f>'BAR BB| Open rates'!H6*0.82+25</f>
        <v>17081</v>
      </c>
      <c r="I6" s="43">
        <f>'BAR BB| Open rates'!I6*0.82+25</f>
        <v>21263</v>
      </c>
      <c r="J6" s="43">
        <f>'BAR BB| Open rates'!J6*0.82+25</f>
        <v>13637</v>
      </c>
      <c r="K6" s="43">
        <f>'BAR BB| Open rates'!K6*0.82+25</f>
        <v>13637</v>
      </c>
      <c r="L6" s="43">
        <f>'BAR BB| Open rates'!L6*0.82+25</f>
        <v>11751</v>
      </c>
      <c r="M6" s="43">
        <f>'BAR BB| Open rates'!M6*0.82+25</f>
        <v>13637</v>
      </c>
      <c r="N6" s="43">
        <f>'BAR BB| Open rates'!N6*0.82+25</f>
        <v>13637</v>
      </c>
      <c r="O6" s="43">
        <f>'BAR BB| Open rates'!O6*0.82+25</f>
        <v>13637</v>
      </c>
      <c r="P6" s="43">
        <f>'BAR BB| Open rates'!P6*0.82+25</f>
        <v>13637</v>
      </c>
      <c r="Q6" s="43">
        <f>'BAR BB| Open rates'!Q6*0.82+25</f>
        <v>21263</v>
      </c>
      <c r="R6" s="43">
        <f>'BAR BB| Open rates'!R6*0.82+25</f>
        <v>17081</v>
      </c>
      <c r="S6" s="43">
        <f>'BAR BB| Open rates'!S6*0.82+25</f>
        <v>13637</v>
      </c>
      <c r="T6" s="43">
        <f>'BAR BB| Open rates'!T6*0.82+25</f>
        <v>17081</v>
      </c>
      <c r="U6" s="43">
        <f>'BAR BB| Open rates'!U6*0.82+25</f>
        <v>13637</v>
      </c>
      <c r="V6" s="43">
        <f>'BAR BB| Open rates'!V6*0.82+25</f>
        <v>24543</v>
      </c>
      <c r="W6" s="43">
        <f>'BAR BB| Open rates'!W6*0.82+25</f>
        <v>13637</v>
      </c>
      <c r="X6" s="43">
        <f>'BAR BB| Open rates'!X6*0.82+25</f>
        <v>17081</v>
      </c>
      <c r="Y6" s="43">
        <f>'BAR BB| Open rates'!Y6*0.82+25</f>
        <v>21263</v>
      </c>
      <c r="Z6" s="43">
        <f>'BAR BB| Open rates'!Z6*0.82+25</f>
        <v>24543</v>
      </c>
      <c r="AA6" s="43">
        <f>'BAR BB| Open rates'!AA6*0.82+25</f>
        <v>21263</v>
      </c>
      <c r="AB6" s="43">
        <f>'BAR BB| Open rates'!AB6*0.82+25</f>
        <v>24543</v>
      </c>
      <c r="AC6" s="43">
        <f>'BAR BB| Open rates'!AC6*0.82+25</f>
        <v>21263</v>
      </c>
      <c r="AD6" s="43">
        <f>'BAR BB| Open rates'!AD6*0.82+25</f>
        <v>24543</v>
      </c>
      <c r="AE6" s="43">
        <f>'BAR BB| Open rates'!AE6*0.82+25</f>
        <v>21263</v>
      </c>
      <c r="AF6" s="43">
        <f>'BAR BB| Open rates'!AF6*0.82+25</f>
        <v>24543</v>
      </c>
      <c r="AG6" s="43">
        <f>'BAR BB| Open rates'!AG6*0.82+25</f>
        <v>21263</v>
      </c>
      <c r="AH6" s="43">
        <f>'BAR BB| Open rates'!AH6*0.82+25</f>
        <v>24543</v>
      </c>
      <c r="AI6" s="43">
        <f>'BAR BB| Open rates'!AI6*0.82+25</f>
        <v>29299</v>
      </c>
      <c r="AJ6" s="43">
        <f>'BAR BB| Open rates'!AJ6*0.82+25</f>
        <v>24543</v>
      </c>
      <c r="AK6" s="43">
        <f>'BAR BB| Open rates'!AK6*0.82+25</f>
        <v>29299</v>
      </c>
      <c r="AL6" s="43">
        <f>'BAR BB| Open rates'!AL6*0.82+25</f>
        <v>24543</v>
      </c>
      <c r="AM6" s="43">
        <f>'BAR BB| Open rates'!AM6*0.82+25</f>
        <v>29299</v>
      </c>
      <c r="AN6" s="43">
        <f>'BAR BB| Open rates'!AN6*0.82+25</f>
        <v>29299</v>
      </c>
      <c r="AO6" s="43">
        <f>'BAR BB| Open rates'!AO6*0.82+25</f>
        <v>49143</v>
      </c>
      <c r="AP6" s="43">
        <f>'BAR BB| Open rates'!AP6*0.82+25</f>
        <v>29299</v>
      </c>
      <c r="AQ6" s="43">
        <f>'BAR BB| Open rates'!AQ6*0.82+25</f>
        <v>29299</v>
      </c>
      <c r="AR6" s="43">
        <f>'BAR BB| Open rates'!AR6*0.82+25</f>
        <v>21263</v>
      </c>
      <c r="AS6" s="43">
        <f>'BAR BB| Open rates'!AS6*0.82+25</f>
        <v>17081</v>
      </c>
      <c r="AT6" s="43">
        <f>'BAR BB| Open rates'!AT6*0.82+25</f>
        <v>21263</v>
      </c>
      <c r="AU6" s="43">
        <f>'BAR BB| Open rates'!AU6*0.82+25</f>
        <v>17081</v>
      </c>
      <c r="AV6" s="43">
        <f>'BAR BB| Open rates'!AV6*0.82+25</f>
        <v>21263</v>
      </c>
      <c r="AW6" s="43">
        <f>'BAR BB| Open rates'!AW6*0.82+25</f>
        <v>17081</v>
      </c>
      <c r="AX6" s="43">
        <f>'BAR BB| Open rates'!AX6*0.82+25</f>
        <v>21263</v>
      </c>
      <c r="AY6" s="43">
        <f>'BAR BB| Open rates'!AY6*0.82+25</f>
        <v>17081</v>
      </c>
      <c r="AZ6" s="43">
        <f>'BAR BB| Open rates'!AZ6*0.82+25</f>
        <v>21263</v>
      </c>
      <c r="BA6" s="43">
        <f>'BAR BB| Open rates'!BA6*0.82+25</f>
        <v>17081</v>
      </c>
    </row>
    <row r="7" spans="1:53" s="36" customFormat="1" ht="12" customHeight="1" x14ac:dyDescent="0.2">
      <c r="A7" s="52">
        <f>'BAR BB| Open rates'!A7</f>
        <v>2</v>
      </c>
      <c r="B7" s="43">
        <f>'BAR BB| Open rates'!B7*0.82+25</f>
        <v>26183</v>
      </c>
      <c r="C7" s="43">
        <f>'BAR BB| Open rates'!C7*0.82+25</f>
        <v>27823</v>
      </c>
      <c r="D7" s="43">
        <f>'BAR BB| Open rates'!D7*0.82+25</f>
        <v>26183</v>
      </c>
      <c r="E7" s="43">
        <f>'BAR BB| Open rates'!E7*0.82+25</f>
        <v>22903</v>
      </c>
      <c r="F7" s="43">
        <f>'BAR BB| Open rates'!F7*0.82+25</f>
        <v>18721</v>
      </c>
      <c r="G7" s="43">
        <f>'BAR BB| Open rates'!G7*0.82+25</f>
        <v>22903</v>
      </c>
      <c r="H7" s="43">
        <f>'BAR BB| Open rates'!H7*0.82+25</f>
        <v>18721</v>
      </c>
      <c r="I7" s="43">
        <f>'BAR BB| Open rates'!I7*0.82+25</f>
        <v>22903</v>
      </c>
      <c r="J7" s="43">
        <f>'BAR BB| Open rates'!J7*0.82+25</f>
        <v>15277</v>
      </c>
      <c r="K7" s="43">
        <f>'BAR BB| Open rates'!K7*0.82+25</f>
        <v>15277</v>
      </c>
      <c r="L7" s="43">
        <f>'BAR BB| Open rates'!L7*0.82+25</f>
        <v>13391</v>
      </c>
      <c r="M7" s="43">
        <f>'BAR BB| Open rates'!M7*0.82+25</f>
        <v>15277</v>
      </c>
      <c r="N7" s="43">
        <f>'BAR BB| Open rates'!N7*0.82+25</f>
        <v>15277</v>
      </c>
      <c r="O7" s="43">
        <f>'BAR BB| Open rates'!O7*0.82+25</f>
        <v>15277</v>
      </c>
      <c r="P7" s="43">
        <f>'BAR BB| Open rates'!P7*0.82+25</f>
        <v>15277</v>
      </c>
      <c r="Q7" s="43">
        <f>'BAR BB| Open rates'!Q7*0.82+25</f>
        <v>22903</v>
      </c>
      <c r="R7" s="43">
        <f>'BAR BB| Open rates'!R7*0.82+25</f>
        <v>18721</v>
      </c>
      <c r="S7" s="43">
        <f>'BAR BB| Open rates'!S7*0.82+25</f>
        <v>15277</v>
      </c>
      <c r="T7" s="43">
        <f>'BAR BB| Open rates'!T7*0.82+25</f>
        <v>18721</v>
      </c>
      <c r="U7" s="43">
        <f>'BAR BB| Open rates'!U7*0.82+25</f>
        <v>15277</v>
      </c>
      <c r="V7" s="43">
        <f>'BAR BB| Open rates'!V7*0.82+25</f>
        <v>26183</v>
      </c>
      <c r="W7" s="43">
        <f>'BAR BB| Open rates'!W7*0.82+25</f>
        <v>15277</v>
      </c>
      <c r="X7" s="43">
        <f>'BAR BB| Open rates'!X7*0.82+25</f>
        <v>18721</v>
      </c>
      <c r="Y7" s="43">
        <f>'BAR BB| Open rates'!Y7*0.82+25</f>
        <v>22903</v>
      </c>
      <c r="Z7" s="43">
        <f>'BAR BB| Open rates'!Z7*0.82+25</f>
        <v>26183</v>
      </c>
      <c r="AA7" s="43">
        <f>'BAR BB| Open rates'!AA7*0.82+25</f>
        <v>22903</v>
      </c>
      <c r="AB7" s="43">
        <f>'BAR BB| Open rates'!AB7*0.82+25</f>
        <v>26183</v>
      </c>
      <c r="AC7" s="43">
        <f>'BAR BB| Open rates'!AC7*0.82+25</f>
        <v>22903</v>
      </c>
      <c r="AD7" s="43">
        <f>'BAR BB| Open rates'!AD7*0.82+25</f>
        <v>26183</v>
      </c>
      <c r="AE7" s="43">
        <f>'BAR BB| Open rates'!AE7*0.82+25</f>
        <v>22903</v>
      </c>
      <c r="AF7" s="43">
        <f>'BAR BB| Open rates'!AF7*0.82+25</f>
        <v>26183</v>
      </c>
      <c r="AG7" s="43">
        <f>'BAR BB| Open rates'!AG7*0.82+25</f>
        <v>22903</v>
      </c>
      <c r="AH7" s="43">
        <f>'BAR BB| Open rates'!AH7*0.82+25</f>
        <v>26183</v>
      </c>
      <c r="AI7" s="43">
        <f>'BAR BB| Open rates'!AI7*0.82+25</f>
        <v>30938.999999999996</v>
      </c>
      <c r="AJ7" s="43">
        <f>'BAR BB| Open rates'!AJ7*0.82+25</f>
        <v>26183</v>
      </c>
      <c r="AK7" s="43">
        <f>'BAR BB| Open rates'!AK7*0.82+25</f>
        <v>30938.999999999996</v>
      </c>
      <c r="AL7" s="43">
        <f>'BAR BB| Open rates'!AL7*0.82+25</f>
        <v>26183</v>
      </c>
      <c r="AM7" s="43">
        <f>'BAR BB| Open rates'!AM7*0.82+25</f>
        <v>30938.999999999996</v>
      </c>
      <c r="AN7" s="43">
        <f>'BAR BB| Open rates'!AN7*0.82+25</f>
        <v>30938.999999999996</v>
      </c>
      <c r="AO7" s="43">
        <f>'BAR BB| Open rates'!AO7*0.82+25</f>
        <v>50783</v>
      </c>
      <c r="AP7" s="43">
        <f>'BAR BB| Open rates'!AP7*0.82+25</f>
        <v>30938.999999999996</v>
      </c>
      <c r="AQ7" s="43">
        <f>'BAR BB| Open rates'!AQ7*0.82+25</f>
        <v>30938.999999999996</v>
      </c>
      <c r="AR7" s="43">
        <f>'BAR BB| Open rates'!AR7*0.82+25</f>
        <v>22903</v>
      </c>
      <c r="AS7" s="43">
        <f>'BAR BB| Open rates'!AS7*0.82+25</f>
        <v>18721</v>
      </c>
      <c r="AT7" s="43">
        <f>'BAR BB| Open rates'!AT7*0.82+25</f>
        <v>22903</v>
      </c>
      <c r="AU7" s="43">
        <f>'BAR BB| Open rates'!AU7*0.82+25</f>
        <v>18721</v>
      </c>
      <c r="AV7" s="43">
        <f>'BAR BB| Open rates'!AV7*0.82+25</f>
        <v>22903</v>
      </c>
      <c r="AW7" s="43">
        <f>'BAR BB| Open rates'!AW7*0.82+25</f>
        <v>18721</v>
      </c>
      <c r="AX7" s="43">
        <f>'BAR BB| Open rates'!AX7*0.82+25</f>
        <v>22903</v>
      </c>
      <c r="AY7" s="43">
        <f>'BAR BB| Open rates'!AY7*0.82+25</f>
        <v>18721</v>
      </c>
      <c r="AZ7" s="43">
        <f>'BAR BB| Open rates'!AZ7*0.82+25</f>
        <v>22903</v>
      </c>
      <c r="BA7" s="43">
        <f>'BAR BB| Open rates'!BA7*0.82+25</f>
        <v>18721</v>
      </c>
    </row>
    <row r="8" spans="1:53" s="36" customFormat="1" ht="12" customHeight="1" x14ac:dyDescent="0.2">
      <c r="A8" s="146" t="str">
        <f>'BAR BB| Open rates'!A8</f>
        <v>Делюкс с видом на горы / Deluxe Mountain View</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row>
    <row r="9" spans="1:53" s="36" customFormat="1" ht="12" customHeight="1" x14ac:dyDescent="0.2">
      <c r="A9" s="52">
        <f>'BAR BB| Open rates'!A9</f>
        <v>1</v>
      </c>
      <c r="B9" s="43">
        <f>'BAR BB| Open rates'!B9*0.82+25</f>
        <v>27003</v>
      </c>
      <c r="C9" s="43">
        <f>'BAR BB| Open rates'!C9*0.82+25</f>
        <v>28643</v>
      </c>
      <c r="D9" s="43">
        <f>'BAR BB| Open rates'!D9*0.82+25</f>
        <v>27003</v>
      </c>
      <c r="E9" s="43">
        <f>'BAR BB| Open rates'!E9*0.82+25</f>
        <v>23723</v>
      </c>
      <c r="F9" s="43">
        <f>'BAR BB| Open rates'!F9*0.82+25</f>
        <v>19541</v>
      </c>
      <c r="G9" s="43">
        <f>'BAR BB| Open rates'!G9*0.82+25</f>
        <v>23723</v>
      </c>
      <c r="H9" s="43">
        <f>'BAR BB| Open rates'!H9*0.82+25</f>
        <v>19541</v>
      </c>
      <c r="I9" s="43">
        <f>'BAR BB| Open rates'!I9*0.82+25</f>
        <v>23723</v>
      </c>
      <c r="J9" s="43">
        <f>'BAR BB| Open rates'!J9*0.82+25</f>
        <v>16096.999999999998</v>
      </c>
      <c r="K9" s="43">
        <f>'BAR BB| Open rates'!K9*0.82+25</f>
        <v>16096.999999999998</v>
      </c>
      <c r="L9" s="43">
        <f>'BAR BB| Open rates'!L9*0.82+25</f>
        <v>14211</v>
      </c>
      <c r="M9" s="43">
        <f>'BAR BB| Open rates'!M9*0.82+25</f>
        <v>16096.999999999998</v>
      </c>
      <c r="N9" s="43">
        <f>'BAR BB| Open rates'!N9*0.82+25</f>
        <v>16096.999999999998</v>
      </c>
      <c r="O9" s="43">
        <f>'BAR BB| Open rates'!O9*0.82+25</f>
        <v>16096.999999999998</v>
      </c>
      <c r="P9" s="43">
        <f>'BAR BB| Open rates'!P9*0.82+25</f>
        <v>16096.999999999998</v>
      </c>
      <c r="Q9" s="43">
        <f>'BAR BB| Open rates'!Q9*0.82+25</f>
        <v>23723</v>
      </c>
      <c r="R9" s="43">
        <f>'BAR BB| Open rates'!R9*0.82+25</f>
        <v>19541</v>
      </c>
      <c r="S9" s="43">
        <f>'BAR BB| Open rates'!S9*0.82+25</f>
        <v>16096.999999999998</v>
      </c>
      <c r="T9" s="43">
        <f>'BAR BB| Open rates'!T9*0.82+25</f>
        <v>19541</v>
      </c>
      <c r="U9" s="43">
        <f>'BAR BB| Open rates'!U9*0.82+25</f>
        <v>16096.999999999998</v>
      </c>
      <c r="V9" s="43">
        <f>'BAR BB| Open rates'!V9*0.82+25</f>
        <v>27003</v>
      </c>
      <c r="W9" s="43">
        <f>'BAR BB| Open rates'!W9*0.82+25</f>
        <v>16096.999999999998</v>
      </c>
      <c r="X9" s="43">
        <f>'BAR BB| Open rates'!X9*0.82+25</f>
        <v>19541</v>
      </c>
      <c r="Y9" s="43">
        <f>'BAR BB| Open rates'!Y9*0.82+25</f>
        <v>23723</v>
      </c>
      <c r="Z9" s="43">
        <f>'BAR BB| Open rates'!Z9*0.82+25</f>
        <v>27003</v>
      </c>
      <c r="AA9" s="43">
        <f>'BAR BB| Open rates'!AA9*0.82+25</f>
        <v>23723</v>
      </c>
      <c r="AB9" s="43">
        <f>'BAR BB| Open rates'!AB9*0.82+25</f>
        <v>27003</v>
      </c>
      <c r="AC9" s="43">
        <f>'BAR BB| Open rates'!AC9*0.82+25</f>
        <v>23723</v>
      </c>
      <c r="AD9" s="43">
        <f>'BAR BB| Open rates'!AD9*0.82+25</f>
        <v>27003</v>
      </c>
      <c r="AE9" s="43">
        <f>'BAR BB| Open rates'!AE9*0.82+25</f>
        <v>23723</v>
      </c>
      <c r="AF9" s="43">
        <f>'BAR BB| Open rates'!AF9*0.82+25</f>
        <v>27003</v>
      </c>
      <c r="AG9" s="43">
        <f>'BAR BB| Open rates'!AG9*0.82+25</f>
        <v>23723</v>
      </c>
      <c r="AH9" s="43">
        <f>'BAR BB| Open rates'!AH9*0.82+25</f>
        <v>27003</v>
      </c>
      <c r="AI9" s="43">
        <f>'BAR BB| Open rates'!AI9*0.82+25</f>
        <v>31758.999999999996</v>
      </c>
      <c r="AJ9" s="43">
        <f>'BAR BB| Open rates'!AJ9*0.82+25</f>
        <v>27003</v>
      </c>
      <c r="AK9" s="43">
        <f>'BAR BB| Open rates'!AK9*0.82+25</f>
        <v>31758.999999999996</v>
      </c>
      <c r="AL9" s="43">
        <f>'BAR BB| Open rates'!AL9*0.82+25</f>
        <v>27003</v>
      </c>
      <c r="AM9" s="43">
        <f>'BAR BB| Open rates'!AM9*0.82+25</f>
        <v>31758.999999999996</v>
      </c>
      <c r="AN9" s="43">
        <f>'BAR BB| Open rates'!AN9*0.82+25</f>
        <v>31758.999999999996</v>
      </c>
      <c r="AO9" s="43">
        <f>'BAR BB| Open rates'!AO9*0.82+25</f>
        <v>51603</v>
      </c>
      <c r="AP9" s="43">
        <f>'BAR BB| Open rates'!AP9*0.82+25</f>
        <v>31758.999999999996</v>
      </c>
      <c r="AQ9" s="43">
        <f>'BAR BB| Open rates'!AQ9*0.82+25</f>
        <v>31758.999999999996</v>
      </c>
      <c r="AR9" s="43">
        <f>'BAR BB| Open rates'!AR9*0.82+25</f>
        <v>23723</v>
      </c>
      <c r="AS9" s="43">
        <f>'BAR BB| Open rates'!AS9*0.82+25</f>
        <v>19541</v>
      </c>
      <c r="AT9" s="43">
        <f>'BAR BB| Open rates'!AT9*0.82+25</f>
        <v>23723</v>
      </c>
      <c r="AU9" s="43">
        <f>'BAR BB| Open rates'!AU9*0.82+25</f>
        <v>19541</v>
      </c>
      <c r="AV9" s="43">
        <f>'BAR BB| Open rates'!AV9*0.82+25</f>
        <v>23723</v>
      </c>
      <c r="AW9" s="43">
        <f>'BAR BB| Open rates'!AW9*0.82+25</f>
        <v>19541</v>
      </c>
      <c r="AX9" s="43">
        <f>'BAR BB| Open rates'!AX9*0.82+25</f>
        <v>23723</v>
      </c>
      <c r="AY9" s="43">
        <f>'BAR BB| Open rates'!AY9*0.82+25</f>
        <v>19541</v>
      </c>
      <c r="AZ9" s="43">
        <f>'BAR BB| Open rates'!AZ9*0.82+25</f>
        <v>23723</v>
      </c>
      <c r="BA9" s="43">
        <f>'BAR BB| Open rates'!BA9*0.82+25</f>
        <v>19541</v>
      </c>
    </row>
    <row r="10" spans="1:53" s="36" customFormat="1" ht="12" customHeight="1" x14ac:dyDescent="0.2">
      <c r="A10" s="52">
        <f>'BAR BB| Open rates'!A10</f>
        <v>2</v>
      </c>
      <c r="B10" s="43">
        <f>'BAR BB| Open rates'!B10*0.82+25</f>
        <v>28643</v>
      </c>
      <c r="C10" s="43">
        <f>'BAR BB| Open rates'!C10*0.82+25</f>
        <v>30283</v>
      </c>
      <c r="D10" s="43">
        <f>'BAR BB| Open rates'!D10*0.82+25</f>
        <v>28643</v>
      </c>
      <c r="E10" s="43">
        <f>'BAR BB| Open rates'!E10*0.82+25</f>
        <v>25363</v>
      </c>
      <c r="F10" s="43">
        <f>'BAR BB| Open rates'!F10*0.82+25</f>
        <v>21181</v>
      </c>
      <c r="G10" s="43">
        <f>'BAR BB| Open rates'!G10*0.82+25</f>
        <v>25363</v>
      </c>
      <c r="H10" s="43">
        <f>'BAR BB| Open rates'!H10*0.82+25</f>
        <v>21181</v>
      </c>
      <c r="I10" s="43">
        <f>'BAR BB| Open rates'!I10*0.82+25</f>
        <v>25363</v>
      </c>
      <c r="J10" s="43">
        <f>'BAR BB| Open rates'!J10*0.82+25</f>
        <v>17737</v>
      </c>
      <c r="K10" s="43">
        <f>'BAR BB| Open rates'!K10*0.82+25</f>
        <v>17737</v>
      </c>
      <c r="L10" s="43">
        <f>'BAR BB| Open rates'!L10*0.82+25</f>
        <v>15850.999999999998</v>
      </c>
      <c r="M10" s="43">
        <f>'BAR BB| Open rates'!M10*0.82+25</f>
        <v>17737</v>
      </c>
      <c r="N10" s="43">
        <f>'BAR BB| Open rates'!N10*0.82+25</f>
        <v>17737</v>
      </c>
      <c r="O10" s="43">
        <f>'BAR BB| Open rates'!O10*0.82+25</f>
        <v>17737</v>
      </c>
      <c r="P10" s="43">
        <f>'BAR BB| Open rates'!P10*0.82+25</f>
        <v>17737</v>
      </c>
      <c r="Q10" s="43">
        <f>'BAR BB| Open rates'!Q10*0.82+25</f>
        <v>25363</v>
      </c>
      <c r="R10" s="43">
        <f>'BAR BB| Open rates'!R10*0.82+25</f>
        <v>21181</v>
      </c>
      <c r="S10" s="43">
        <f>'BAR BB| Open rates'!S10*0.82+25</f>
        <v>17737</v>
      </c>
      <c r="T10" s="43">
        <f>'BAR BB| Open rates'!T10*0.82+25</f>
        <v>21181</v>
      </c>
      <c r="U10" s="43">
        <f>'BAR BB| Open rates'!U10*0.82+25</f>
        <v>17737</v>
      </c>
      <c r="V10" s="43">
        <f>'BAR BB| Open rates'!V10*0.82+25</f>
        <v>28643</v>
      </c>
      <c r="W10" s="43">
        <f>'BAR BB| Open rates'!W10*0.82+25</f>
        <v>17737</v>
      </c>
      <c r="X10" s="43">
        <f>'BAR BB| Open rates'!X10*0.82+25</f>
        <v>21181</v>
      </c>
      <c r="Y10" s="43">
        <f>'BAR BB| Open rates'!Y10*0.82+25</f>
        <v>25363</v>
      </c>
      <c r="Z10" s="43">
        <f>'BAR BB| Open rates'!Z10*0.82+25</f>
        <v>28643</v>
      </c>
      <c r="AA10" s="43">
        <f>'BAR BB| Open rates'!AA10*0.82+25</f>
        <v>25363</v>
      </c>
      <c r="AB10" s="43">
        <f>'BAR BB| Open rates'!AB10*0.82+25</f>
        <v>28643</v>
      </c>
      <c r="AC10" s="43">
        <f>'BAR BB| Open rates'!AC10*0.82+25</f>
        <v>25363</v>
      </c>
      <c r="AD10" s="43">
        <f>'BAR BB| Open rates'!AD10*0.82+25</f>
        <v>28643</v>
      </c>
      <c r="AE10" s="43">
        <f>'BAR BB| Open rates'!AE10*0.82+25</f>
        <v>25363</v>
      </c>
      <c r="AF10" s="43">
        <f>'BAR BB| Open rates'!AF10*0.82+25</f>
        <v>28643</v>
      </c>
      <c r="AG10" s="43">
        <f>'BAR BB| Open rates'!AG10*0.82+25</f>
        <v>25363</v>
      </c>
      <c r="AH10" s="43">
        <f>'BAR BB| Open rates'!AH10*0.82+25</f>
        <v>28643</v>
      </c>
      <c r="AI10" s="43">
        <f>'BAR BB| Open rates'!AI10*0.82+25</f>
        <v>33399</v>
      </c>
      <c r="AJ10" s="43">
        <f>'BAR BB| Open rates'!AJ10*0.82+25</f>
        <v>28643</v>
      </c>
      <c r="AK10" s="43">
        <f>'BAR BB| Open rates'!AK10*0.82+25</f>
        <v>33399</v>
      </c>
      <c r="AL10" s="43">
        <f>'BAR BB| Open rates'!AL10*0.82+25</f>
        <v>28643</v>
      </c>
      <c r="AM10" s="43">
        <f>'BAR BB| Open rates'!AM10*0.82+25</f>
        <v>33399</v>
      </c>
      <c r="AN10" s="43">
        <f>'BAR BB| Open rates'!AN10*0.82+25</f>
        <v>33399</v>
      </c>
      <c r="AO10" s="43">
        <f>'BAR BB| Open rates'!AO10*0.82+25</f>
        <v>53243</v>
      </c>
      <c r="AP10" s="43">
        <f>'BAR BB| Open rates'!AP10*0.82+25</f>
        <v>33399</v>
      </c>
      <c r="AQ10" s="43">
        <f>'BAR BB| Open rates'!AQ10*0.82+25</f>
        <v>33399</v>
      </c>
      <c r="AR10" s="43">
        <f>'BAR BB| Open rates'!AR10*0.82+25</f>
        <v>25363</v>
      </c>
      <c r="AS10" s="43">
        <f>'BAR BB| Open rates'!AS10*0.82+25</f>
        <v>21181</v>
      </c>
      <c r="AT10" s="43">
        <f>'BAR BB| Open rates'!AT10*0.82+25</f>
        <v>25363</v>
      </c>
      <c r="AU10" s="43">
        <f>'BAR BB| Open rates'!AU10*0.82+25</f>
        <v>21181</v>
      </c>
      <c r="AV10" s="43">
        <f>'BAR BB| Open rates'!AV10*0.82+25</f>
        <v>25363</v>
      </c>
      <c r="AW10" s="43">
        <f>'BAR BB| Open rates'!AW10*0.82+25</f>
        <v>21181</v>
      </c>
      <c r="AX10" s="43">
        <f>'BAR BB| Open rates'!AX10*0.82+25</f>
        <v>25363</v>
      </c>
      <c r="AY10" s="43">
        <f>'BAR BB| Open rates'!AY10*0.82+25</f>
        <v>21181</v>
      </c>
      <c r="AZ10" s="43">
        <f>'BAR BB| Open rates'!AZ10*0.82+25</f>
        <v>25363</v>
      </c>
      <c r="BA10" s="43">
        <f>'BAR BB| Open rates'!BA10*0.82+25</f>
        <v>21181</v>
      </c>
    </row>
    <row r="11" spans="1:53" s="36" customFormat="1" ht="12" customHeight="1" x14ac:dyDescent="0.2">
      <c r="A11" s="146" t="str">
        <f>'BAR BB| Open rates'!A11</f>
        <v>Люкс/ Suite</v>
      </c>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row>
    <row r="12" spans="1:53" s="36" customFormat="1" ht="12" customHeight="1" x14ac:dyDescent="0.2">
      <c r="A12" s="52">
        <f>'BAR BB| Open rates'!A12</f>
        <v>1</v>
      </c>
      <c r="B12" s="43">
        <f>'BAR BB| Open rates'!B12*0.82+25</f>
        <v>30201</v>
      </c>
      <c r="C12" s="43">
        <f>'BAR BB| Open rates'!C12*0.82+25</f>
        <v>31840.999999999996</v>
      </c>
      <c r="D12" s="43">
        <f>'BAR BB| Open rates'!D12*0.82+25</f>
        <v>30201</v>
      </c>
      <c r="E12" s="43">
        <f>'BAR BB| Open rates'!E12*0.82+25</f>
        <v>26921</v>
      </c>
      <c r="F12" s="43">
        <f>'BAR BB| Open rates'!F12*0.82+25</f>
        <v>22739</v>
      </c>
      <c r="G12" s="43">
        <f>'BAR BB| Open rates'!G12*0.82+25</f>
        <v>26921</v>
      </c>
      <c r="H12" s="43">
        <f>'BAR BB| Open rates'!H12*0.82+25</f>
        <v>22739</v>
      </c>
      <c r="I12" s="43">
        <f>'BAR BB| Open rates'!I12*0.82+25</f>
        <v>26921</v>
      </c>
      <c r="J12" s="43">
        <f>'BAR BB| Open rates'!J12*0.82+25</f>
        <v>19295</v>
      </c>
      <c r="K12" s="43">
        <f>'BAR BB| Open rates'!K12*0.82+25</f>
        <v>19295</v>
      </c>
      <c r="L12" s="43">
        <f>'BAR BB| Open rates'!L12*0.82+25</f>
        <v>17409</v>
      </c>
      <c r="M12" s="43">
        <f>'BAR BB| Open rates'!M12*0.82+25</f>
        <v>19295</v>
      </c>
      <c r="N12" s="43">
        <f>'BAR BB| Open rates'!N12*0.82+25</f>
        <v>19295</v>
      </c>
      <c r="O12" s="43">
        <f>'BAR BB| Open rates'!O12*0.82+25</f>
        <v>19295</v>
      </c>
      <c r="P12" s="43">
        <f>'BAR BB| Open rates'!P12*0.82+25</f>
        <v>19295</v>
      </c>
      <c r="Q12" s="43">
        <f>'BAR BB| Open rates'!Q12*0.82+25</f>
        <v>26921</v>
      </c>
      <c r="R12" s="43">
        <f>'BAR BB| Open rates'!R12*0.82+25</f>
        <v>22739</v>
      </c>
      <c r="S12" s="43">
        <f>'BAR BB| Open rates'!S12*0.82+25</f>
        <v>19295</v>
      </c>
      <c r="T12" s="43">
        <f>'BAR BB| Open rates'!T12*0.82+25</f>
        <v>22739</v>
      </c>
      <c r="U12" s="43">
        <f>'BAR BB| Open rates'!U12*0.82+25</f>
        <v>19295</v>
      </c>
      <c r="V12" s="43">
        <f>'BAR BB| Open rates'!V12*0.82+25</f>
        <v>30201</v>
      </c>
      <c r="W12" s="43">
        <f>'BAR BB| Open rates'!W12*0.82+25</f>
        <v>19295</v>
      </c>
      <c r="X12" s="43">
        <f>'BAR BB| Open rates'!X12*0.82+25</f>
        <v>22739</v>
      </c>
      <c r="Y12" s="43">
        <f>'BAR BB| Open rates'!Y12*0.82+25</f>
        <v>26921</v>
      </c>
      <c r="Z12" s="43">
        <f>'BAR BB| Open rates'!Z12*0.82+25</f>
        <v>30201</v>
      </c>
      <c r="AA12" s="43">
        <f>'BAR BB| Open rates'!AA12*0.82+25</f>
        <v>26921</v>
      </c>
      <c r="AB12" s="43">
        <f>'BAR BB| Open rates'!AB12*0.82+25</f>
        <v>30201</v>
      </c>
      <c r="AC12" s="43">
        <f>'BAR BB| Open rates'!AC12*0.82+25</f>
        <v>26921</v>
      </c>
      <c r="AD12" s="43">
        <f>'BAR BB| Open rates'!AD12*0.82+25</f>
        <v>30201</v>
      </c>
      <c r="AE12" s="43">
        <f>'BAR BB| Open rates'!AE12*0.82+25</f>
        <v>26921</v>
      </c>
      <c r="AF12" s="43">
        <f>'BAR BB| Open rates'!AF12*0.82+25</f>
        <v>30201</v>
      </c>
      <c r="AG12" s="43">
        <f>'BAR BB| Open rates'!AG12*0.82+25</f>
        <v>26921</v>
      </c>
      <c r="AH12" s="43">
        <f>'BAR BB| Open rates'!AH12*0.82+25</f>
        <v>30201</v>
      </c>
      <c r="AI12" s="43">
        <f>'BAR BB| Open rates'!AI12*0.82+25</f>
        <v>34957</v>
      </c>
      <c r="AJ12" s="43">
        <f>'BAR BB| Open rates'!AJ12*0.82+25</f>
        <v>30201</v>
      </c>
      <c r="AK12" s="43">
        <f>'BAR BB| Open rates'!AK12*0.82+25</f>
        <v>34957</v>
      </c>
      <c r="AL12" s="43">
        <f>'BAR BB| Open rates'!AL12*0.82+25</f>
        <v>30201</v>
      </c>
      <c r="AM12" s="43">
        <f>'BAR BB| Open rates'!AM12*0.82+25</f>
        <v>34957</v>
      </c>
      <c r="AN12" s="43">
        <f>'BAR BB| Open rates'!AN12*0.82+25</f>
        <v>34957</v>
      </c>
      <c r="AO12" s="43">
        <f>'BAR BB| Open rates'!AO12*0.82+25</f>
        <v>54801</v>
      </c>
      <c r="AP12" s="43">
        <f>'BAR BB| Open rates'!AP12*0.82+25</f>
        <v>34957</v>
      </c>
      <c r="AQ12" s="43">
        <f>'BAR BB| Open rates'!AQ12*0.82+25</f>
        <v>34957</v>
      </c>
      <c r="AR12" s="43">
        <f>'BAR BB| Open rates'!AR12*0.82+25</f>
        <v>26921</v>
      </c>
      <c r="AS12" s="43">
        <f>'BAR BB| Open rates'!AS12*0.82+25</f>
        <v>22739</v>
      </c>
      <c r="AT12" s="43">
        <f>'BAR BB| Open rates'!AT12*0.82+25</f>
        <v>26921</v>
      </c>
      <c r="AU12" s="43">
        <f>'BAR BB| Open rates'!AU12*0.82+25</f>
        <v>22739</v>
      </c>
      <c r="AV12" s="43">
        <f>'BAR BB| Open rates'!AV12*0.82+25</f>
        <v>26921</v>
      </c>
      <c r="AW12" s="43">
        <f>'BAR BB| Open rates'!AW12*0.82+25</f>
        <v>22739</v>
      </c>
      <c r="AX12" s="43">
        <f>'BAR BB| Open rates'!AX12*0.82+25</f>
        <v>26921</v>
      </c>
      <c r="AY12" s="43">
        <f>'BAR BB| Open rates'!AY12*0.82+25</f>
        <v>22739</v>
      </c>
      <c r="AZ12" s="43">
        <f>'BAR BB| Open rates'!AZ12*0.82+25</f>
        <v>26921</v>
      </c>
      <c r="BA12" s="43">
        <f>'BAR BB| Open rates'!BA12*0.82+25</f>
        <v>22739</v>
      </c>
    </row>
    <row r="13" spans="1:53" s="36" customFormat="1" ht="12" customHeight="1" x14ac:dyDescent="0.2">
      <c r="A13" s="52">
        <f>'BAR BB| Open rates'!A13</f>
        <v>2</v>
      </c>
      <c r="B13" s="43">
        <f>'BAR BB| Open rates'!B13*0.82+25</f>
        <v>31840.999999999996</v>
      </c>
      <c r="C13" s="43">
        <f>'BAR BB| Open rates'!C13*0.82+25</f>
        <v>33481</v>
      </c>
      <c r="D13" s="43">
        <f>'BAR BB| Open rates'!D13*0.82+25</f>
        <v>31840.999999999996</v>
      </c>
      <c r="E13" s="43">
        <f>'BAR BB| Open rates'!E13*0.82+25</f>
        <v>28561</v>
      </c>
      <c r="F13" s="43">
        <f>'BAR BB| Open rates'!F13*0.82+25</f>
        <v>24379</v>
      </c>
      <c r="G13" s="43">
        <f>'BAR BB| Open rates'!G13*0.82+25</f>
        <v>28561</v>
      </c>
      <c r="H13" s="43">
        <f>'BAR BB| Open rates'!H13*0.82+25</f>
        <v>24379</v>
      </c>
      <c r="I13" s="43">
        <f>'BAR BB| Open rates'!I13*0.82+25</f>
        <v>28561</v>
      </c>
      <c r="J13" s="43">
        <f>'BAR BB| Open rates'!J13*0.82+25</f>
        <v>20935</v>
      </c>
      <c r="K13" s="43">
        <f>'BAR BB| Open rates'!K13*0.82+25</f>
        <v>20935</v>
      </c>
      <c r="L13" s="43">
        <f>'BAR BB| Open rates'!L13*0.82+25</f>
        <v>19049</v>
      </c>
      <c r="M13" s="43">
        <f>'BAR BB| Open rates'!M13*0.82+25</f>
        <v>20935</v>
      </c>
      <c r="N13" s="43">
        <f>'BAR BB| Open rates'!N13*0.82+25</f>
        <v>20935</v>
      </c>
      <c r="O13" s="43">
        <f>'BAR BB| Open rates'!O13*0.82+25</f>
        <v>20935</v>
      </c>
      <c r="P13" s="43">
        <f>'BAR BB| Open rates'!P13*0.82+25</f>
        <v>20935</v>
      </c>
      <c r="Q13" s="43">
        <f>'BAR BB| Open rates'!Q13*0.82+25</f>
        <v>28561</v>
      </c>
      <c r="R13" s="43">
        <f>'BAR BB| Open rates'!R13*0.82+25</f>
        <v>24379</v>
      </c>
      <c r="S13" s="43">
        <f>'BAR BB| Open rates'!S13*0.82+25</f>
        <v>20935</v>
      </c>
      <c r="T13" s="43">
        <f>'BAR BB| Open rates'!T13*0.82+25</f>
        <v>24379</v>
      </c>
      <c r="U13" s="43">
        <f>'BAR BB| Open rates'!U13*0.82+25</f>
        <v>20935</v>
      </c>
      <c r="V13" s="43">
        <f>'BAR BB| Open rates'!V13*0.82+25</f>
        <v>31840.999999999996</v>
      </c>
      <c r="W13" s="43">
        <f>'BAR BB| Open rates'!W13*0.82+25</f>
        <v>20935</v>
      </c>
      <c r="X13" s="43">
        <f>'BAR BB| Open rates'!X13*0.82+25</f>
        <v>24379</v>
      </c>
      <c r="Y13" s="43">
        <f>'BAR BB| Open rates'!Y13*0.82+25</f>
        <v>28561</v>
      </c>
      <c r="Z13" s="43">
        <f>'BAR BB| Open rates'!Z13*0.82+25</f>
        <v>31840.999999999996</v>
      </c>
      <c r="AA13" s="43">
        <f>'BAR BB| Open rates'!AA13*0.82+25</f>
        <v>28561</v>
      </c>
      <c r="AB13" s="43">
        <f>'BAR BB| Open rates'!AB13*0.82+25</f>
        <v>31840.999999999996</v>
      </c>
      <c r="AC13" s="43">
        <f>'BAR BB| Open rates'!AC13*0.82+25</f>
        <v>28561</v>
      </c>
      <c r="AD13" s="43">
        <f>'BAR BB| Open rates'!AD13*0.82+25</f>
        <v>31840.999999999996</v>
      </c>
      <c r="AE13" s="43">
        <f>'BAR BB| Open rates'!AE13*0.82+25</f>
        <v>28561</v>
      </c>
      <c r="AF13" s="43">
        <f>'BAR BB| Open rates'!AF13*0.82+25</f>
        <v>31840.999999999996</v>
      </c>
      <c r="AG13" s="43">
        <f>'BAR BB| Open rates'!AG13*0.82+25</f>
        <v>28561</v>
      </c>
      <c r="AH13" s="43">
        <f>'BAR BB| Open rates'!AH13*0.82+25</f>
        <v>31840.999999999996</v>
      </c>
      <c r="AI13" s="43">
        <f>'BAR BB| Open rates'!AI13*0.82+25</f>
        <v>36597</v>
      </c>
      <c r="AJ13" s="43">
        <f>'BAR BB| Open rates'!AJ13*0.82+25</f>
        <v>31840.999999999996</v>
      </c>
      <c r="AK13" s="43">
        <f>'BAR BB| Open rates'!AK13*0.82+25</f>
        <v>36597</v>
      </c>
      <c r="AL13" s="43">
        <f>'BAR BB| Open rates'!AL13*0.82+25</f>
        <v>31840.999999999996</v>
      </c>
      <c r="AM13" s="43">
        <f>'BAR BB| Open rates'!AM13*0.82+25</f>
        <v>36597</v>
      </c>
      <c r="AN13" s="43">
        <f>'BAR BB| Open rates'!AN13*0.82+25</f>
        <v>36597</v>
      </c>
      <c r="AO13" s="43">
        <f>'BAR BB| Open rates'!AO13*0.82+25</f>
        <v>56441</v>
      </c>
      <c r="AP13" s="43">
        <f>'BAR BB| Open rates'!AP13*0.82+25</f>
        <v>36597</v>
      </c>
      <c r="AQ13" s="43">
        <f>'BAR BB| Open rates'!AQ13*0.82+25</f>
        <v>36597</v>
      </c>
      <c r="AR13" s="43">
        <f>'BAR BB| Open rates'!AR13*0.82+25</f>
        <v>28561</v>
      </c>
      <c r="AS13" s="43">
        <f>'BAR BB| Open rates'!AS13*0.82+25</f>
        <v>24379</v>
      </c>
      <c r="AT13" s="43">
        <f>'BAR BB| Open rates'!AT13*0.82+25</f>
        <v>28561</v>
      </c>
      <c r="AU13" s="43">
        <f>'BAR BB| Open rates'!AU13*0.82+25</f>
        <v>24379</v>
      </c>
      <c r="AV13" s="43">
        <f>'BAR BB| Open rates'!AV13*0.82+25</f>
        <v>28561</v>
      </c>
      <c r="AW13" s="43">
        <f>'BAR BB| Open rates'!AW13*0.82+25</f>
        <v>24379</v>
      </c>
      <c r="AX13" s="43">
        <f>'BAR BB| Open rates'!AX13*0.82+25</f>
        <v>28561</v>
      </c>
      <c r="AY13" s="43">
        <f>'BAR BB| Open rates'!AY13*0.82+25</f>
        <v>24379</v>
      </c>
      <c r="AZ13" s="43">
        <f>'BAR BB| Open rates'!AZ13*0.82+25</f>
        <v>28561</v>
      </c>
      <c r="BA13" s="43">
        <f>'BAR BB| Open rates'!BA13*0.82+25</f>
        <v>24379</v>
      </c>
    </row>
    <row r="14" spans="1:53" s="36" customFormat="1" ht="12" customHeight="1" x14ac:dyDescent="0.2">
      <c r="A14" s="146" t="str">
        <f>'BAR BB| Open rates'!A14</f>
        <v>Представительский люкс с видом на горы / Executive Suite Mountain View</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row>
    <row r="15" spans="1:53" s="36" customFormat="1" ht="12" customHeight="1" x14ac:dyDescent="0.2">
      <c r="A15" s="52">
        <f>'BAR BB| Open rates'!A15</f>
        <v>1</v>
      </c>
      <c r="B15" s="43">
        <f>'BAR BB| Open rates'!B15*0.82+25</f>
        <v>35941</v>
      </c>
      <c r="C15" s="43">
        <f>'BAR BB| Open rates'!C15*0.82+25</f>
        <v>37581</v>
      </c>
      <c r="D15" s="43">
        <f>'BAR BB| Open rates'!D15*0.82+25</f>
        <v>35941</v>
      </c>
      <c r="E15" s="43">
        <f>'BAR BB| Open rates'!E15*0.82+25</f>
        <v>32660.999999999996</v>
      </c>
      <c r="F15" s="43">
        <f>'BAR BB| Open rates'!F15*0.82+25</f>
        <v>28479</v>
      </c>
      <c r="G15" s="43">
        <f>'BAR BB| Open rates'!G15*0.82+25</f>
        <v>32660.999999999996</v>
      </c>
      <c r="H15" s="43">
        <f>'BAR BB| Open rates'!H15*0.82+25</f>
        <v>28479</v>
      </c>
      <c r="I15" s="43">
        <f>'BAR BB| Open rates'!I15*0.82+25</f>
        <v>32660.999999999996</v>
      </c>
      <c r="J15" s="43">
        <f>'BAR BB| Open rates'!J15*0.82+25</f>
        <v>25035</v>
      </c>
      <c r="K15" s="43">
        <f>'BAR BB| Open rates'!K15*0.82+25</f>
        <v>25035</v>
      </c>
      <c r="L15" s="43">
        <f>'BAR BB| Open rates'!L15*0.82+25</f>
        <v>23149</v>
      </c>
      <c r="M15" s="43">
        <f>'BAR BB| Open rates'!M15*0.82+25</f>
        <v>25035</v>
      </c>
      <c r="N15" s="43">
        <f>'BAR BB| Open rates'!N15*0.82+25</f>
        <v>25035</v>
      </c>
      <c r="O15" s="43">
        <f>'BAR BB| Open rates'!O15*0.82+25</f>
        <v>25035</v>
      </c>
      <c r="P15" s="43">
        <f>'BAR BB| Open rates'!P15*0.82+25</f>
        <v>25035</v>
      </c>
      <c r="Q15" s="43">
        <f>'BAR BB| Open rates'!Q15*0.82+25</f>
        <v>32660.999999999996</v>
      </c>
      <c r="R15" s="43">
        <f>'BAR BB| Open rates'!R15*0.82+25</f>
        <v>28479</v>
      </c>
      <c r="S15" s="43">
        <f>'BAR BB| Open rates'!S15*0.82+25</f>
        <v>25035</v>
      </c>
      <c r="T15" s="43">
        <f>'BAR BB| Open rates'!T15*0.82+25</f>
        <v>28479</v>
      </c>
      <c r="U15" s="43">
        <f>'BAR BB| Open rates'!U15*0.82+25</f>
        <v>25035</v>
      </c>
      <c r="V15" s="43">
        <f>'BAR BB| Open rates'!V15*0.82+25</f>
        <v>35941</v>
      </c>
      <c r="W15" s="43">
        <f>'BAR BB| Open rates'!W15*0.82+25</f>
        <v>25035</v>
      </c>
      <c r="X15" s="43">
        <f>'BAR BB| Open rates'!X15*0.82+25</f>
        <v>28479</v>
      </c>
      <c r="Y15" s="43">
        <f>'BAR BB| Open rates'!Y15*0.82+25</f>
        <v>35941</v>
      </c>
      <c r="Z15" s="43">
        <f>'BAR BB| Open rates'!Z15*0.82+25</f>
        <v>39221</v>
      </c>
      <c r="AA15" s="43">
        <f>'BAR BB| Open rates'!AA15*0.82+25</f>
        <v>35941</v>
      </c>
      <c r="AB15" s="43">
        <f>'BAR BB| Open rates'!AB15*0.82+25</f>
        <v>39221</v>
      </c>
      <c r="AC15" s="43">
        <f>'BAR BB| Open rates'!AC15*0.82+25</f>
        <v>35941</v>
      </c>
      <c r="AD15" s="43">
        <f>'BAR BB| Open rates'!AD15*0.82+25</f>
        <v>39221</v>
      </c>
      <c r="AE15" s="43">
        <f>'BAR BB| Open rates'!AE15*0.82+25</f>
        <v>35941</v>
      </c>
      <c r="AF15" s="43">
        <f>'BAR BB| Open rates'!AF15*0.82+25</f>
        <v>39221</v>
      </c>
      <c r="AG15" s="43">
        <f>'BAR BB| Open rates'!AG15*0.82+25</f>
        <v>35941</v>
      </c>
      <c r="AH15" s="43">
        <f>'BAR BB| Open rates'!AH15*0.82+25</f>
        <v>39221</v>
      </c>
      <c r="AI15" s="43">
        <f>'BAR BB| Open rates'!AI15*0.82+25</f>
        <v>43977</v>
      </c>
      <c r="AJ15" s="43">
        <f>'BAR BB| Open rates'!AJ15*0.82+25</f>
        <v>39221</v>
      </c>
      <c r="AK15" s="43">
        <f>'BAR BB| Open rates'!AK15*0.82+25</f>
        <v>43977</v>
      </c>
      <c r="AL15" s="43">
        <f>'BAR BB| Open rates'!AL15*0.82+25</f>
        <v>39221</v>
      </c>
      <c r="AM15" s="43">
        <f>'BAR BB| Open rates'!AM15*0.82+25</f>
        <v>43977</v>
      </c>
      <c r="AN15" s="43">
        <f>'BAR BB| Open rates'!AN15*0.82+25</f>
        <v>43977</v>
      </c>
      <c r="AO15" s="43">
        <f>'BAR BB| Open rates'!AO15*0.82+25</f>
        <v>63820.999999999993</v>
      </c>
      <c r="AP15" s="43">
        <f>'BAR BB| Open rates'!AP15*0.82+25</f>
        <v>43977</v>
      </c>
      <c r="AQ15" s="43">
        <f>'BAR BB| Open rates'!AQ15*0.82+25</f>
        <v>43977</v>
      </c>
      <c r="AR15" s="43">
        <f>'BAR BB| Open rates'!AR15*0.82+25</f>
        <v>32660.999999999996</v>
      </c>
      <c r="AS15" s="43">
        <f>'BAR BB| Open rates'!AS15*0.82+25</f>
        <v>28479</v>
      </c>
      <c r="AT15" s="43">
        <f>'BAR BB| Open rates'!AT15*0.82+25</f>
        <v>32660.999999999996</v>
      </c>
      <c r="AU15" s="43">
        <f>'BAR BB| Open rates'!AU15*0.82+25</f>
        <v>28479</v>
      </c>
      <c r="AV15" s="43">
        <f>'BAR BB| Open rates'!AV15*0.82+25</f>
        <v>32660.999999999996</v>
      </c>
      <c r="AW15" s="43">
        <f>'BAR BB| Open rates'!AW15*0.82+25</f>
        <v>28479</v>
      </c>
      <c r="AX15" s="43">
        <f>'BAR BB| Open rates'!AX15*0.82+25</f>
        <v>32660.999999999996</v>
      </c>
      <c r="AY15" s="43">
        <f>'BAR BB| Open rates'!AY15*0.82+25</f>
        <v>28479</v>
      </c>
      <c r="AZ15" s="43">
        <f>'BAR BB| Open rates'!AZ15*0.82+25</f>
        <v>32660.999999999996</v>
      </c>
      <c r="BA15" s="43">
        <f>'BAR BB| Open rates'!BA15*0.82+25</f>
        <v>28479</v>
      </c>
    </row>
    <row r="16" spans="1:53" s="36" customFormat="1" ht="12" customHeight="1" x14ac:dyDescent="0.2">
      <c r="A16" s="52">
        <f>'BAR BB| Open rates'!A16</f>
        <v>2</v>
      </c>
      <c r="B16" s="43">
        <f>'BAR BB| Open rates'!B16*0.82+25</f>
        <v>37581</v>
      </c>
      <c r="C16" s="43">
        <f>'BAR BB| Open rates'!C16*0.82+25</f>
        <v>39221</v>
      </c>
      <c r="D16" s="43">
        <f>'BAR BB| Open rates'!D16*0.82+25</f>
        <v>37581</v>
      </c>
      <c r="E16" s="43">
        <f>'BAR BB| Open rates'!E16*0.82+25</f>
        <v>34301</v>
      </c>
      <c r="F16" s="43">
        <f>'BAR BB| Open rates'!F16*0.82+25</f>
        <v>30119</v>
      </c>
      <c r="G16" s="43">
        <f>'BAR BB| Open rates'!G16*0.82+25</f>
        <v>34301</v>
      </c>
      <c r="H16" s="43">
        <f>'BAR BB| Open rates'!H16*0.82+25</f>
        <v>30119</v>
      </c>
      <c r="I16" s="43">
        <f>'BAR BB| Open rates'!I16*0.82+25</f>
        <v>34301</v>
      </c>
      <c r="J16" s="43">
        <f>'BAR BB| Open rates'!J16*0.82+25</f>
        <v>26675</v>
      </c>
      <c r="K16" s="43">
        <f>'BAR BB| Open rates'!K16*0.82+25</f>
        <v>26675</v>
      </c>
      <c r="L16" s="43">
        <f>'BAR BB| Open rates'!L16*0.82+25</f>
        <v>24789</v>
      </c>
      <c r="M16" s="43">
        <f>'BAR BB| Open rates'!M16*0.82+25</f>
        <v>26675</v>
      </c>
      <c r="N16" s="43">
        <f>'BAR BB| Open rates'!N16*0.82+25</f>
        <v>26675</v>
      </c>
      <c r="O16" s="43">
        <f>'BAR BB| Open rates'!O16*0.82+25</f>
        <v>26675</v>
      </c>
      <c r="P16" s="43">
        <f>'BAR BB| Open rates'!P16*0.82+25</f>
        <v>26675</v>
      </c>
      <c r="Q16" s="43">
        <f>'BAR BB| Open rates'!Q16*0.82+25</f>
        <v>34301</v>
      </c>
      <c r="R16" s="43">
        <f>'BAR BB| Open rates'!R16*0.82+25</f>
        <v>30119</v>
      </c>
      <c r="S16" s="43">
        <f>'BAR BB| Open rates'!S16*0.82+25</f>
        <v>26675</v>
      </c>
      <c r="T16" s="43">
        <f>'BAR BB| Open rates'!T16*0.82+25</f>
        <v>30119</v>
      </c>
      <c r="U16" s="43">
        <f>'BAR BB| Open rates'!U16*0.82+25</f>
        <v>26675</v>
      </c>
      <c r="V16" s="43">
        <f>'BAR BB| Open rates'!V16*0.82+25</f>
        <v>37581</v>
      </c>
      <c r="W16" s="43">
        <f>'BAR BB| Open rates'!W16*0.82+25</f>
        <v>26675</v>
      </c>
      <c r="X16" s="43">
        <f>'BAR BB| Open rates'!X16*0.82+25</f>
        <v>30119</v>
      </c>
      <c r="Y16" s="43">
        <f>'BAR BB| Open rates'!Y16*0.82+25</f>
        <v>37581</v>
      </c>
      <c r="Z16" s="43">
        <f>'BAR BB| Open rates'!Z16*0.82+25</f>
        <v>40861</v>
      </c>
      <c r="AA16" s="43">
        <f>'BAR BB| Open rates'!AA16*0.82+25</f>
        <v>37581</v>
      </c>
      <c r="AB16" s="43">
        <f>'BAR BB| Open rates'!AB16*0.82+25</f>
        <v>40861</v>
      </c>
      <c r="AC16" s="43">
        <f>'BAR BB| Open rates'!AC16*0.82+25</f>
        <v>37581</v>
      </c>
      <c r="AD16" s="43">
        <f>'BAR BB| Open rates'!AD16*0.82+25</f>
        <v>40861</v>
      </c>
      <c r="AE16" s="43">
        <f>'BAR BB| Open rates'!AE16*0.82+25</f>
        <v>37581</v>
      </c>
      <c r="AF16" s="43">
        <f>'BAR BB| Open rates'!AF16*0.82+25</f>
        <v>40861</v>
      </c>
      <c r="AG16" s="43">
        <f>'BAR BB| Open rates'!AG16*0.82+25</f>
        <v>37581</v>
      </c>
      <c r="AH16" s="43">
        <f>'BAR BB| Open rates'!AH16*0.82+25</f>
        <v>40861</v>
      </c>
      <c r="AI16" s="43">
        <f>'BAR BB| Open rates'!AI16*0.82+25</f>
        <v>45617</v>
      </c>
      <c r="AJ16" s="43">
        <f>'BAR BB| Open rates'!AJ16*0.82+25</f>
        <v>40861</v>
      </c>
      <c r="AK16" s="43">
        <f>'BAR BB| Open rates'!AK16*0.82+25</f>
        <v>45617</v>
      </c>
      <c r="AL16" s="43">
        <f>'BAR BB| Open rates'!AL16*0.82+25</f>
        <v>40861</v>
      </c>
      <c r="AM16" s="43">
        <f>'BAR BB| Open rates'!AM16*0.82+25</f>
        <v>45617</v>
      </c>
      <c r="AN16" s="43">
        <f>'BAR BB| Open rates'!AN16*0.82+25</f>
        <v>45617</v>
      </c>
      <c r="AO16" s="43">
        <f>'BAR BB| Open rates'!AO16*0.82+25</f>
        <v>65460.999999999993</v>
      </c>
      <c r="AP16" s="43">
        <f>'BAR BB| Open rates'!AP16*0.82+25</f>
        <v>45617</v>
      </c>
      <c r="AQ16" s="43">
        <f>'BAR BB| Open rates'!AQ16*0.82+25</f>
        <v>45617</v>
      </c>
      <c r="AR16" s="43">
        <f>'BAR BB| Open rates'!AR16*0.82+25</f>
        <v>34301</v>
      </c>
      <c r="AS16" s="43">
        <f>'BAR BB| Open rates'!AS16*0.82+25</f>
        <v>30119</v>
      </c>
      <c r="AT16" s="43">
        <f>'BAR BB| Open rates'!AT16*0.82+25</f>
        <v>34301</v>
      </c>
      <c r="AU16" s="43">
        <f>'BAR BB| Open rates'!AU16*0.82+25</f>
        <v>30119</v>
      </c>
      <c r="AV16" s="43">
        <f>'BAR BB| Open rates'!AV16*0.82+25</f>
        <v>34301</v>
      </c>
      <c r="AW16" s="43">
        <f>'BAR BB| Open rates'!AW16*0.82+25</f>
        <v>30119</v>
      </c>
      <c r="AX16" s="43">
        <f>'BAR BB| Open rates'!AX16*0.82+25</f>
        <v>34301</v>
      </c>
      <c r="AY16" s="43">
        <f>'BAR BB| Open rates'!AY16*0.82+25</f>
        <v>30119</v>
      </c>
      <c r="AZ16" s="43">
        <f>'BAR BB| Open rates'!AZ16*0.82+25</f>
        <v>34301</v>
      </c>
      <c r="BA16" s="43">
        <f>'BAR BB| Open rates'!BA16*0.82+25</f>
        <v>30119</v>
      </c>
    </row>
    <row r="17" spans="1:53" s="36" customFormat="1" ht="12" customHeight="1" x14ac:dyDescent="0.2">
      <c r="A17" s="146" t="str">
        <f>'BAR BB| Open rates'!A17</f>
        <v xml:space="preserve">Апартаменты с одной спальней / 1 Bedroom Apartments </v>
      </c>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row>
    <row r="18" spans="1:53" s="36" customFormat="1" ht="12" customHeight="1" x14ac:dyDescent="0.2">
      <c r="A18" s="52" t="str">
        <f>'BAR BB| Open rates'!A18</f>
        <v>от 1 до 2</v>
      </c>
      <c r="B18" s="43">
        <f>'BAR BB| Open rates'!B18*0.82+25</f>
        <v>32742.999999999996</v>
      </c>
      <c r="C18" s="43">
        <f>'BAR BB| Open rates'!C18*0.82+25</f>
        <v>34383</v>
      </c>
      <c r="D18" s="43">
        <f>'BAR BB| Open rates'!D18*0.82+25</f>
        <v>32742.999999999996</v>
      </c>
      <c r="E18" s="43">
        <f>'BAR BB| Open rates'!E18*0.82+25</f>
        <v>29463</v>
      </c>
      <c r="F18" s="43">
        <f>'BAR BB| Open rates'!F18*0.82+25</f>
        <v>25281</v>
      </c>
      <c r="G18" s="43">
        <f>'BAR BB| Open rates'!G18*0.82+25</f>
        <v>29463</v>
      </c>
      <c r="H18" s="43">
        <f>'BAR BB| Open rates'!H18*0.82+25</f>
        <v>25281</v>
      </c>
      <c r="I18" s="43">
        <f>'BAR BB| Open rates'!I18*0.82+25</f>
        <v>29463</v>
      </c>
      <c r="J18" s="43">
        <f>'BAR BB| Open rates'!J18*0.82+25</f>
        <v>21837</v>
      </c>
      <c r="K18" s="43">
        <f>'BAR BB| Open rates'!K18*0.82+25</f>
        <v>21837</v>
      </c>
      <c r="L18" s="43">
        <f>'BAR BB| Open rates'!L18*0.82+25</f>
        <v>19951</v>
      </c>
      <c r="M18" s="43">
        <f>'BAR BB| Open rates'!M18*0.82+25</f>
        <v>21837</v>
      </c>
      <c r="N18" s="43">
        <f>'BAR BB| Open rates'!N18*0.82+25</f>
        <v>21837</v>
      </c>
      <c r="O18" s="43">
        <f>'BAR BB| Open rates'!O18*0.82+25</f>
        <v>21837</v>
      </c>
      <c r="P18" s="43">
        <f>'BAR BB| Open rates'!P18*0.82+25</f>
        <v>21837</v>
      </c>
      <c r="Q18" s="43">
        <f>'BAR BB| Open rates'!Q18*0.82+25</f>
        <v>29463</v>
      </c>
      <c r="R18" s="43">
        <f>'BAR BB| Open rates'!R18*0.82+25</f>
        <v>25281</v>
      </c>
      <c r="S18" s="43">
        <f>'BAR BB| Open rates'!S18*0.82+25</f>
        <v>21837</v>
      </c>
      <c r="T18" s="43">
        <f>'BAR BB| Open rates'!T18*0.82+25</f>
        <v>25281</v>
      </c>
      <c r="U18" s="43">
        <f>'BAR BB| Open rates'!U18*0.82+25</f>
        <v>21837</v>
      </c>
      <c r="V18" s="43">
        <f>'BAR BB| Open rates'!V18*0.82+25</f>
        <v>32742.999999999996</v>
      </c>
      <c r="W18" s="43">
        <f>'BAR BB| Open rates'!W18*0.82+25</f>
        <v>21837</v>
      </c>
      <c r="X18" s="43">
        <f>'BAR BB| Open rates'!X18*0.82+25</f>
        <v>25281</v>
      </c>
      <c r="Y18" s="43">
        <f>'BAR BB| Open rates'!Y18*0.82+25</f>
        <v>36761</v>
      </c>
      <c r="Z18" s="43">
        <f>'BAR BB| Open rates'!Z18*0.82+25</f>
        <v>40041</v>
      </c>
      <c r="AA18" s="43">
        <f>'BAR BB| Open rates'!AA18*0.82+25</f>
        <v>36761</v>
      </c>
      <c r="AB18" s="43">
        <f>'BAR BB| Open rates'!AB18*0.82+25</f>
        <v>40041</v>
      </c>
      <c r="AC18" s="43">
        <f>'BAR BB| Open rates'!AC18*0.82+25</f>
        <v>36761</v>
      </c>
      <c r="AD18" s="43">
        <f>'BAR BB| Open rates'!AD18*0.82+25</f>
        <v>40041</v>
      </c>
      <c r="AE18" s="43">
        <f>'BAR BB| Open rates'!AE18*0.82+25</f>
        <v>36761</v>
      </c>
      <c r="AF18" s="43">
        <f>'BAR BB| Open rates'!AF18*0.82+25</f>
        <v>40041</v>
      </c>
      <c r="AG18" s="43">
        <f>'BAR BB| Open rates'!AG18*0.82+25</f>
        <v>36761</v>
      </c>
      <c r="AH18" s="43">
        <f>'BAR BB| Open rates'!AH18*0.82+25</f>
        <v>40041</v>
      </c>
      <c r="AI18" s="43">
        <f>'BAR BB| Open rates'!AI18*0.82+25</f>
        <v>44797</v>
      </c>
      <c r="AJ18" s="43">
        <f>'BAR BB| Open rates'!AJ18*0.82+25</f>
        <v>40041</v>
      </c>
      <c r="AK18" s="43">
        <f>'BAR BB| Open rates'!AK18*0.82+25</f>
        <v>44797</v>
      </c>
      <c r="AL18" s="43">
        <f>'BAR BB| Open rates'!AL18*0.82+25</f>
        <v>40041</v>
      </c>
      <c r="AM18" s="43">
        <f>'BAR BB| Open rates'!AM18*0.82+25</f>
        <v>44797</v>
      </c>
      <c r="AN18" s="43">
        <f>'BAR BB| Open rates'!AN18*0.82+25</f>
        <v>44797</v>
      </c>
      <c r="AO18" s="43">
        <f>'BAR BB| Open rates'!AO18*0.82+25</f>
        <v>64640.999999999993</v>
      </c>
      <c r="AP18" s="43">
        <f>'BAR BB| Open rates'!AP18*0.82+25</f>
        <v>44797</v>
      </c>
      <c r="AQ18" s="43">
        <f>'BAR BB| Open rates'!AQ18*0.82+25</f>
        <v>44797</v>
      </c>
      <c r="AR18" s="43">
        <f>'BAR BB| Open rates'!AR18*0.82+25</f>
        <v>29463</v>
      </c>
      <c r="AS18" s="43">
        <f>'BAR BB| Open rates'!AS18*0.82+25</f>
        <v>25281</v>
      </c>
      <c r="AT18" s="43">
        <f>'BAR BB| Open rates'!AT18*0.82+25</f>
        <v>29463</v>
      </c>
      <c r="AU18" s="43">
        <f>'BAR BB| Open rates'!AU18*0.82+25</f>
        <v>25281</v>
      </c>
      <c r="AV18" s="43">
        <f>'BAR BB| Open rates'!AV18*0.82+25</f>
        <v>29463</v>
      </c>
      <c r="AW18" s="43">
        <f>'BAR BB| Open rates'!AW18*0.82+25</f>
        <v>25281</v>
      </c>
      <c r="AX18" s="43">
        <f>'BAR BB| Open rates'!AX18*0.82+25</f>
        <v>29463</v>
      </c>
      <c r="AY18" s="43">
        <f>'BAR BB| Open rates'!AY18*0.82+25</f>
        <v>25281</v>
      </c>
      <c r="AZ18" s="43">
        <f>'BAR BB| Open rates'!AZ18*0.82+25</f>
        <v>29463</v>
      </c>
      <c r="BA18" s="43">
        <f>'BAR BB| Open rates'!BA18*0.82+25</f>
        <v>25281</v>
      </c>
    </row>
    <row r="19" spans="1:53" s="36" customFormat="1" ht="12" customHeight="1" x14ac:dyDescent="0.2">
      <c r="A19" s="146" t="str">
        <f>'BAR BB| Open rates'!A19</f>
        <v xml:space="preserve">Улучшенные апартаменты с одной спальней / 1 Bedroom Superior Apartments </v>
      </c>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row>
    <row r="20" spans="1:53" s="36" customFormat="1" ht="12" customHeight="1" x14ac:dyDescent="0.2">
      <c r="A20" s="52" t="str">
        <f>'BAR BB| Open rates'!A20</f>
        <v>от 1 до 2</v>
      </c>
      <c r="B20" s="43">
        <f>'BAR BB| Open rates'!B20*0.82+25</f>
        <v>33563</v>
      </c>
      <c r="C20" s="43">
        <f>'BAR BB| Open rates'!C20*0.82+25</f>
        <v>35203</v>
      </c>
      <c r="D20" s="43">
        <f>'BAR BB| Open rates'!D20*0.82+25</f>
        <v>33563</v>
      </c>
      <c r="E20" s="43">
        <f>'BAR BB| Open rates'!E20*0.82+25</f>
        <v>30283</v>
      </c>
      <c r="F20" s="43">
        <f>'BAR BB| Open rates'!F20*0.82+25</f>
        <v>26101</v>
      </c>
      <c r="G20" s="43">
        <f>'BAR BB| Open rates'!G20*0.82+25</f>
        <v>30283</v>
      </c>
      <c r="H20" s="43">
        <f>'BAR BB| Open rates'!H20*0.82+25</f>
        <v>26101</v>
      </c>
      <c r="I20" s="43">
        <f>'BAR BB| Open rates'!I20*0.82+25</f>
        <v>30283</v>
      </c>
      <c r="J20" s="43">
        <f>'BAR BB| Open rates'!J20*0.82+25</f>
        <v>22657</v>
      </c>
      <c r="K20" s="43">
        <f>'BAR BB| Open rates'!K20*0.82+25</f>
        <v>22657</v>
      </c>
      <c r="L20" s="43">
        <f>'BAR BB| Open rates'!L20*0.82+25</f>
        <v>20771</v>
      </c>
      <c r="M20" s="43">
        <f>'BAR BB| Open rates'!M20*0.82+25</f>
        <v>22657</v>
      </c>
      <c r="N20" s="43">
        <f>'BAR BB| Open rates'!N20*0.82+25</f>
        <v>22657</v>
      </c>
      <c r="O20" s="43">
        <f>'BAR BB| Open rates'!O20*0.82+25</f>
        <v>22657</v>
      </c>
      <c r="P20" s="43">
        <f>'BAR BB| Open rates'!P20*0.82+25</f>
        <v>22657</v>
      </c>
      <c r="Q20" s="43">
        <f>'BAR BB| Open rates'!Q20*0.82+25</f>
        <v>30283</v>
      </c>
      <c r="R20" s="43">
        <f>'BAR BB| Open rates'!R20*0.82+25</f>
        <v>26101</v>
      </c>
      <c r="S20" s="43">
        <f>'BAR BB| Open rates'!S20*0.82+25</f>
        <v>22657</v>
      </c>
      <c r="T20" s="43">
        <f>'BAR BB| Open rates'!T20*0.82+25</f>
        <v>26101</v>
      </c>
      <c r="U20" s="43">
        <f>'BAR BB| Open rates'!U20*0.82+25</f>
        <v>22657</v>
      </c>
      <c r="V20" s="43">
        <f>'BAR BB| Open rates'!V20*0.82+25</f>
        <v>33563</v>
      </c>
      <c r="W20" s="43">
        <f>'BAR BB| Open rates'!W20*0.82+25</f>
        <v>22657</v>
      </c>
      <c r="X20" s="43">
        <f>'BAR BB| Open rates'!X20*0.82+25</f>
        <v>26101</v>
      </c>
      <c r="Y20" s="43">
        <f>'BAR BB| Open rates'!Y20*0.82+25</f>
        <v>37581</v>
      </c>
      <c r="Z20" s="43">
        <f>'BAR BB| Open rates'!Z20*0.82+25</f>
        <v>40861</v>
      </c>
      <c r="AA20" s="43">
        <f>'BAR BB| Open rates'!AA20*0.82+25</f>
        <v>37581</v>
      </c>
      <c r="AB20" s="43">
        <f>'BAR BB| Open rates'!AB20*0.82+25</f>
        <v>40861</v>
      </c>
      <c r="AC20" s="43">
        <f>'BAR BB| Open rates'!AC20*0.82+25</f>
        <v>37581</v>
      </c>
      <c r="AD20" s="43">
        <f>'BAR BB| Open rates'!AD20*0.82+25</f>
        <v>40861</v>
      </c>
      <c r="AE20" s="43">
        <f>'BAR BB| Open rates'!AE20*0.82+25</f>
        <v>37581</v>
      </c>
      <c r="AF20" s="43">
        <f>'BAR BB| Open rates'!AF20*0.82+25</f>
        <v>40861</v>
      </c>
      <c r="AG20" s="43">
        <f>'BAR BB| Open rates'!AG20*0.82+25</f>
        <v>37581</v>
      </c>
      <c r="AH20" s="43">
        <f>'BAR BB| Open rates'!AH20*0.82+25</f>
        <v>40861</v>
      </c>
      <c r="AI20" s="43">
        <f>'BAR BB| Open rates'!AI20*0.82+25</f>
        <v>45617</v>
      </c>
      <c r="AJ20" s="43">
        <f>'BAR BB| Open rates'!AJ20*0.82+25</f>
        <v>40861</v>
      </c>
      <c r="AK20" s="43">
        <f>'BAR BB| Open rates'!AK20*0.82+25</f>
        <v>45617</v>
      </c>
      <c r="AL20" s="43">
        <f>'BAR BB| Open rates'!AL20*0.82+25</f>
        <v>40861</v>
      </c>
      <c r="AM20" s="43">
        <f>'BAR BB| Open rates'!AM20*0.82+25</f>
        <v>45617</v>
      </c>
      <c r="AN20" s="43">
        <f>'BAR BB| Open rates'!AN20*0.82+25</f>
        <v>45617</v>
      </c>
      <c r="AO20" s="43">
        <f>'BAR BB| Open rates'!AO20*0.82+25</f>
        <v>65460.999999999993</v>
      </c>
      <c r="AP20" s="43">
        <f>'BAR BB| Open rates'!AP20*0.82+25</f>
        <v>45617</v>
      </c>
      <c r="AQ20" s="43">
        <f>'BAR BB| Open rates'!AQ20*0.82+25</f>
        <v>45617</v>
      </c>
      <c r="AR20" s="43">
        <f>'BAR BB| Open rates'!AR20*0.82+25</f>
        <v>30283</v>
      </c>
      <c r="AS20" s="43">
        <f>'BAR BB| Open rates'!AS20*0.82+25</f>
        <v>26101</v>
      </c>
      <c r="AT20" s="43">
        <f>'BAR BB| Open rates'!AT20*0.82+25</f>
        <v>30283</v>
      </c>
      <c r="AU20" s="43">
        <f>'BAR BB| Open rates'!AU20*0.82+25</f>
        <v>26101</v>
      </c>
      <c r="AV20" s="43">
        <f>'BAR BB| Open rates'!AV20*0.82+25</f>
        <v>30283</v>
      </c>
      <c r="AW20" s="43">
        <f>'BAR BB| Open rates'!AW20*0.82+25</f>
        <v>26101</v>
      </c>
      <c r="AX20" s="43">
        <f>'BAR BB| Open rates'!AX20*0.82+25</f>
        <v>30283</v>
      </c>
      <c r="AY20" s="43">
        <f>'BAR BB| Open rates'!AY20*0.82+25</f>
        <v>26101</v>
      </c>
      <c r="AZ20" s="43">
        <f>'BAR BB| Open rates'!AZ20*0.82+25</f>
        <v>30283</v>
      </c>
      <c r="BA20" s="43">
        <f>'BAR BB| Open rates'!BA20*0.82+25</f>
        <v>26101</v>
      </c>
    </row>
    <row r="21" spans="1:53" s="36" customFormat="1" ht="12" customHeight="1" x14ac:dyDescent="0.2">
      <c r="A21" s="146" t="str">
        <f>'BAR BB| Open rates'!A21</f>
        <v xml:space="preserve">Апартаменты с двумя спальнями / 2 Bedroom Apartments </v>
      </c>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row>
    <row r="22" spans="1:53" s="36" customFormat="1" ht="12" customHeight="1" x14ac:dyDescent="0.2">
      <c r="A22" s="52" t="str">
        <f>'BAR BB| Open rates'!A22</f>
        <v>от 1 до 4</v>
      </c>
      <c r="B22" s="43">
        <f>'BAR BB| Open rates'!B22*0.82+25</f>
        <v>44961</v>
      </c>
      <c r="C22" s="43">
        <f>'BAR BB| Open rates'!C22*0.82+25</f>
        <v>46601</v>
      </c>
      <c r="D22" s="43">
        <f>'BAR BB| Open rates'!D22*0.82+25</f>
        <v>44961</v>
      </c>
      <c r="E22" s="43">
        <f>'BAR BB| Open rates'!E22*0.82+25</f>
        <v>41681</v>
      </c>
      <c r="F22" s="43">
        <f>'BAR BB| Open rates'!F22*0.82+25</f>
        <v>37499</v>
      </c>
      <c r="G22" s="43">
        <f>'BAR BB| Open rates'!G22*0.82+25</f>
        <v>41681</v>
      </c>
      <c r="H22" s="43">
        <f>'BAR BB| Open rates'!H22*0.82+25</f>
        <v>37499</v>
      </c>
      <c r="I22" s="43">
        <f>'BAR BB| Open rates'!I22*0.82+25</f>
        <v>41681</v>
      </c>
      <c r="J22" s="43">
        <f>'BAR BB| Open rates'!J22*0.82+25</f>
        <v>34055</v>
      </c>
      <c r="K22" s="43">
        <f>'BAR BB| Open rates'!K22*0.82+25</f>
        <v>34055</v>
      </c>
      <c r="L22" s="43">
        <f>'BAR BB| Open rates'!L22*0.82+25</f>
        <v>32168.999999999996</v>
      </c>
      <c r="M22" s="43">
        <f>'BAR BB| Open rates'!M22*0.82+25</f>
        <v>34055</v>
      </c>
      <c r="N22" s="43">
        <f>'BAR BB| Open rates'!N22*0.82+25</f>
        <v>34055</v>
      </c>
      <c r="O22" s="43">
        <f>'BAR BB| Open rates'!O22*0.82+25</f>
        <v>34055</v>
      </c>
      <c r="P22" s="43">
        <f>'BAR BB| Open rates'!P22*0.82+25</f>
        <v>34055</v>
      </c>
      <c r="Q22" s="43">
        <f>'BAR BB| Open rates'!Q22*0.82+25</f>
        <v>41681</v>
      </c>
      <c r="R22" s="43">
        <f>'BAR BB| Open rates'!R22*0.82+25</f>
        <v>37499</v>
      </c>
      <c r="S22" s="43">
        <f>'BAR BB| Open rates'!S22*0.82+25</f>
        <v>34055</v>
      </c>
      <c r="T22" s="43">
        <f>'BAR BB| Open rates'!T22*0.82+25</f>
        <v>37499</v>
      </c>
      <c r="U22" s="43">
        <f>'BAR BB| Open rates'!U22*0.82+25</f>
        <v>34055</v>
      </c>
      <c r="V22" s="43">
        <f>'BAR BB| Open rates'!V22*0.82+25</f>
        <v>44961</v>
      </c>
      <c r="W22" s="43">
        <f>'BAR BB| Open rates'!W22*0.82+25</f>
        <v>34055</v>
      </c>
      <c r="X22" s="43">
        <f>'BAR BB| Open rates'!X22*0.82+25</f>
        <v>37499</v>
      </c>
      <c r="Y22" s="43">
        <f>'BAR BB| Open rates'!Y22*0.82+25</f>
        <v>46601</v>
      </c>
      <c r="Z22" s="43">
        <f>'BAR BB| Open rates'!Z22*0.82+25</f>
        <v>49881</v>
      </c>
      <c r="AA22" s="43">
        <f>'BAR BB| Open rates'!AA22*0.82+25</f>
        <v>46601</v>
      </c>
      <c r="AB22" s="43">
        <f>'BAR BB| Open rates'!AB22*0.82+25</f>
        <v>49881</v>
      </c>
      <c r="AC22" s="43">
        <f>'BAR BB| Open rates'!AC22*0.82+25</f>
        <v>46601</v>
      </c>
      <c r="AD22" s="43">
        <f>'BAR BB| Open rates'!AD22*0.82+25</f>
        <v>49881</v>
      </c>
      <c r="AE22" s="43">
        <f>'BAR BB| Open rates'!AE22*0.82+25</f>
        <v>46601</v>
      </c>
      <c r="AF22" s="43">
        <f>'BAR BB| Open rates'!AF22*0.82+25</f>
        <v>49881</v>
      </c>
      <c r="AG22" s="43">
        <f>'BAR BB| Open rates'!AG22*0.82+25</f>
        <v>46601</v>
      </c>
      <c r="AH22" s="43">
        <f>'BAR BB| Open rates'!AH22*0.82+25</f>
        <v>49881</v>
      </c>
      <c r="AI22" s="43">
        <f>'BAR BB| Open rates'!AI22*0.82+25</f>
        <v>54637</v>
      </c>
      <c r="AJ22" s="43">
        <f>'BAR BB| Open rates'!AJ22*0.82+25</f>
        <v>49881</v>
      </c>
      <c r="AK22" s="43">
        <f>'BAR BB| Open rates'!AK22*0.82+25</f>
        <v>54637</v>
      </c>
      <c r="AL22" s="43">
        <f>'BAR BB| Open rates'!AL22*0.82+25</f>
        <v>49881</v>
      </c>
      <c r="AM22" s="43">
        <f>'BAR BB| Open rates'!AM22*0.82+25</f>
        <v>54637</v>
      </c>
      <c r="AN22" s="43">
        <f>'BAR BB| Open rates'!AN22*0.82+25</f>
        <v>54637</v>
      </c>
      <c r="AO22" s="43">
        <f>'BAR BB| Open rates'!AO22*0.82+25</f>
        <v>74481</v>
      </c>
      <c r="AP22" s="43">
        <f>'BAR BB| Open rates'!AP22*0.82+25</f>
        <v>54637</v>
      </c>
      <c r="AQ22" s="43">
        <f>'BAR BB| Open rates'!AQ22*0.82+25</f>
        <v>54637</v>
      </c>
      <c r="AR22" s="43">
        <f>'BAR BB| Open rates'!AR22*0.82+25</f>
        <v>41681</v>
      </c>
      <c r="AS22" s="43">
        <f>'BAR BB| Open rates'!AS22*0.82+25</f>
        <v>37499</v>
      </c>
      <c r="AT22" s="43">
        <f>'BAR BB| Open rates'!AT22*0.82+25</f>
        <v>41681</v>
      </c>
      <c r="AU22" s="43">
        <f>'BAR BB| Open rates'!AU22*0.82+25</f>
        <v>37499</v>
      </c>
      <c r="AV22" s="43">
        <f>'BAR BB| Open rates'!AV22*0.82+25</f>
        <v>41681</v>
      </c>
      <c r="AW22" s="43">
        <f>'BAR BB| Open rates'!AW22*0.82+25</f>
        <v>37499</v>
      </c>
      <c r="AX22" s="43">
        <f>'BAR BB| Open rates'!AX22*0.82+25</f>
        <v>41681</v>
      </c>
      <c r="AY22" s="43">
        <f>'BAR BB| Open rates'!AY22*0.82+25</f>
        <v>37499</v>
      </c>
      <c r="AZ22" s="43">
        <f>'BAR BB| Open rates'!AZ22*0.82+25</f>
        <v>41681</v>
      </c>
      <c r="BA22" s="43">
        <f>'BAR BB| Open rates'!BA22*0.82+25</f>
        <v>37499</v>
      </c>
    </row>
    <row r="23" spans="1:53" s="36" customFormat="1" ht="12" customHeight="1" x14ac:dyDescent="0.2">
      <c r="A23" s="146" t="str">
        <f>'BAR BB| Open rates'!A23</f>
        <v xml:space="preserve">Улучшенные апартаменты с двумя спальнями / 2 Bedroom Superior Apartments </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row>
    <row r="24" spans="1:53" s="36" customFormat="1" ht="12" customHeight="1" x14ac:dyDescent="0.2">
      <c r="A24" s="52" t="str">
        <f>'BAR BB| Open rates'!A24</f>
        <v>от 1 до 4</v>
      </c>
      <c r="B24" s="43">
        <f>'BAR BB| Open rates'!B24*0.82+25</f>
        <v>48241</v>
      </c>
      <c r="C24" s="43">
        <f>'BAR BB| Open rates'!C24*0.82+25</f>
        <v>49881</v>
      </c>
      <c r="D24" s="43">
        <f>'BAR BB| Open rates'!D24*0.82+25</f>
        <v>48241</v>
      </c>
      <c r="E24" s="43">
        <f>'BAR BB| Open rates'!E24*0.82+25</f>
        <v>44961</v>
      </c>
      <c r="F24" s="43">
        <f>'BAR BB| Open rates'!F24*0.82+25</f>
        <v>40779</v>
      </c>
      <c r="G24" s="43">
        <f>'BAR BB| Open rates'!G24*0.82+25</f>
        <v>44961</v>
      </c>
      <c r="H24" s="43">
        <f>'BAR BB| Open rates'!H24*0.82+25</f>
        <v>40779</v>
      </c>
      <c r="I24" s="43">
        <f>'BAR BB| Open rates'!I24*0.82+25</f>
        <v>44961</v>
      </c>
      <c r="J24" s="43">
        <f>'BAR BB| Open rates'!J24*0.82+25</f>
        <v>37335</v>
      </c>
      <c r="K24" s="43">
        <f>'BAR BB| Open rates'!K24*0.82+25</f>
        <v>37335</v>
      </c>
      <c r="L24" s="43">
        <f>'BAR BB| Open rates'!L24*0.82+25</f>
        <v>35449</v>
      </c>
      <c r="M24" s="43">
        <f>'BAR BB| Open rates'!M24*0.82+25</f>
        <v>37335</v>
      </c>
      <c r="N24" s="43">
        <f>'BAR BB| Open rates'!N24*0.82+25</f>
        <v>37335</v>
      </c>
      <c r="O24" s="43">
        <f>'BAR BB| Open rates'!O24*0.82+25</f>
        <v>37335</v>
      </c>
      <c r="P24" s="43">
        <f>'BAR BB| Open rates'!P24*0.82+25</f>
        <v>37335</v>
      </c>
      <c r="Q24" s="43">
        <f>'BAR BB| Open rates'!Q24*0.82+25</f>
        <v>44961</v>
      </c>
      <c r="R24" s="43">
        <f>'BAR BB| Open rates'!R24*0.82+25</f>
        <v>40779</v>
      </c>
      <c r="S24" s="43">
        <f>'BAR BB| Open rates'!S24*0.82+25</f>
        <v>37335</v>
      </c>
      <c r="T24" s="43">
        <f>'BAR BB| Open rates'!T24*0.82+25</f>
        <v>40779</v>
      </c>
      <c r="U24" s="43">
        <f>'BAR BB| Open rates'!U24*0.82+25</f>
        <v>37335</v>
      </c>
      <c r="V24" s="43">
        <f>'BAR BB| Open rates'!V24*0.82+25</f>
        <v>48241</v>
      </c>
      <c r="W24" s="43">
        <f>'BAR BB| Open rates'!W24*0.82+25</f>
        <v>37335</v>
      </c>
      <c r="X24" s="43">
        <f>'BAR BB| Open rates'!X24*0.82+25</f>
        <v>40779</v>
      </c>
      <c r="Y24" s="43">
        <f>'BAR BB| Open rates'!Y24*0.82+25</f>
        <v>50701</v>
      </c>
      <c r="Z24" s="43">
        <f>'BAR BB| Open rates'!Z24*0.82+25</f>
        <v>53981</v>
      </c>
      <c r="AA24" s="43">
        <f>'BAR BB| Open rates'!AA24*0.82+25</f>
        <v>50701</v>
      </c>
      <c r="AB24" s="43">
        <f>'BAR BB| Open rates'!AB24*0.82+25</f>
        <v>53981</v>
      </c>
      <c r="AC24" s="43">
        <f>'BAR BB| Open rates'!AC24*0.82+25</f>
        <v>50701</v>
      </c>
      <c r="AD24" s="43">
        <f>'BAR BB| Open rates'!AD24*0.82+25</f>
        <v>53981</v>
      </c>
      <c r="AE24" s="43">
        <f>'BAR BB| Open rates'!AE24*0.82+25</f>
        <v>50701</v>
      </c>
      <c r="AF24" s="43">
        <f>'BAR BB| Open rates'!AF24*0.82+25</f>
        <v>53981</v>
      </c>
      <c r="AG24" s="43">
        <f>'BAR BB| Open rates'!AG24*0.82+25</f>
        <v>50701</v>
      </c>
      <c r="AH24" s="43">
        <f>'BAR BB| Open rates'!AH24*0.82+25</f>
        <v>53981</v>
      </c>
      <c r="AI24" s="43">
        <f>'BAR BB| Open rates'!AI24*0.82+25</f>
        <v>58737</v>
      </c>
      <c r="AJ24" s="43">
        <f>'BAR BB| Open rates'!AJ24*0.82+25</f>
        <v>53981</v>
      </c>
      <c r="AK24" s="43">
        <f>'BAR BB| Open rates'!AK24*0.82+25</f>
        <v>58737</v>
      </c>
      <c r="AL24" s="43">
        <f>'BAR BB| Open rates'!AL24*0.82+25</f>
        <v>53981</v>
      </c>
      <c r="AM24" s="43">
        <f>'BAR BB| Open rates'!AM24*0.82+25</f>
        <v>58737</v>
      </c>
      <c r="AN24" s="43">
        <f>'BAR BB| Open rates'!AN24*0.82+25</f>
        <v>58737</v>
      </c>
      <c r="AO24" s="43">
        <f>'BAR BB| Open rates'!AO24*0.82+25</f>
        <v>78581</v>
      </c>
      <c r="AP24" s="43">
        <f>'BAR BB| Open rates'!AP24*0.82+25</f>
        <v>58737</v>
      </c>
      <c r="AQ24" s="43">
        <f>'BAR BB| Open rates'!AQ24*0.82+25</f>
        <v>58737</v>
      </c>
      <c r="AR24" s="43">
        <f>'BAR BB| Open rates'!AR24*0.82+25</f>
        <v>44961</v>
      </c>
      <c r="AS24" s="43">
        <f>'BAR BB| Open rates'!AS24*0.82+25</f>
        <v>40779</v>
      </c>
      <c r="AT24" s="43">
        <f>'BAR BB| Open rates'!AT24*0.82+25</f>
        <v>44961</v>
      </c>
      <c r="AU24" s="43">
        <f>'BAR BB| Open rates'!AU24*0.82+25</f>
        <v>40779</v>
      </c>
      <c r="AV24" s="43">
        <f>'BAR BB| Open rates'!AV24*0.82+25</f>
        <v>44961</v>
      </c>
      <c r="AW24" s="43">
        <f>'BAR BB| Open rates'!AW24*0.82+25</f>
        <v>40779</v>
      </c>
      <c r="AX24" s="43">
        <f>'BAR BB| Open rates'!AX24*0.82+25</f>
        <v>44961</v>
      </c>
      <c r="AY24" s="43">
        <f>'BAR BB| Open rates'!AY24*0.82+25</f>
        <v>40779</v>
      </c>
      <c r="AZ24" s="43">
        <f>'BAR BB| Open rates'!AZ24*0.82+25</f>
        <v>44961</v>
      </c>
      <c r="BA24" s="43">
        <f>'BAR BB| Open rates'!BA24*0.82+25</f>
        <v>40779</v>
      </c>
    </row>
    <row r="25" spans="1:53" s="36" customFormat="1" ht="12" customHeight="1" x14ac:dyDescent="0.2">
      <c r="A25" s="146" t="str">
        <f>'BAR BB| Open rates'!A25</f>
        <v xml:space="preserve">Апартаменты с тремя спальнями / 3 Bedroom Apartments </v>
      </c>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row>
    <row r="26" spans="1:53" s="36" customFormat="1" ht="12" customHeight="1" x14ac:dyDescent="0.2">
      <c r="A26" s="52" t="str">
        <f>'BAR BB| Open rates'!A26</f>
        <v>от 1 до 6</v>
      </c>
      <c r="B26" s="43">
        <f>'BAR BB| Open rates'!B26*0.82+25</f>
        <v>53981</v>
      </c>
      <c r="C26" s="43">
        <f>'BAR BB| Open rates'!C26*0.82+25</f>
        <v>55621</v>
      </c>
      <c r="D26" s="43">
        <f>'BAR BB| Open rates'!D26*0.82+25</f>
        <v>53981</v>
      </c>
      <c r="E26" s="43">
        <f>'BAR BB| Open rates'!E26*0.82+25</f>
        <v>50701</v>
      </c>
      <c r="F26" s="43">
        <f>'BAR BB| Open rates'!F26*0.82+25</f>
        <v>46519</v>
      </c>
      <c r="G26" s="43">
        <f>'BAR BB| Open rates'!G26*0.82+25</f>
        <v>50701</v>
      </c>
      <c r="H26" s="43">
        <f>'BAR BB| Open rates'!H26*0.82+25</f>
        <v>46519</v>
      </c>
      <c r="I26" s="43">
        <f>'BAR BB| Open rates'!I26*0.82+25</f>
        <v>50701</v>
      </c>
      <c r="J26" s="43">
        <f>'BAR BB| Open rates'!J26*0.82+25</f>
        <v>43075</v>
      </c>
      <c r="K26" s="43">
        <f>'BAR BB| Open rates'!K26*0.82+25</f>
        <v>43075</v>
      </c>
      <c r="L26" s="43">
        <f>'BAR BB| Open rates'!L26*0.82+25</f>
        <v>41189</v>
      </c>
      <c r="M26" s="43">
        <f>'BAR BB| Open rates'!M26*0.82+25</f>
        <v>43075</v>
      </c>
      <c r="N26" s="43">
        <f>'BAR BB| Open rates'!N26*0.82+25</f>
        <v>43075</v>
      </c>
      <c r="O26" s="43">
        <f>'BAR BB| Open rates'!O26*0.82+25</f>
        <v>43075</v>
      </c>
      <c r="P26" s="43">
        <f>'BAR BB| Open rates'!P26*0.82+25</f>
        <v>43075</v>
      </c>
      <c r="Q26" s="43">
        <f>'BAR BB| Open rates'!Q26*0.82+25</f>
        <v>50701</v>
      </c>
      <c r="R26" s="43">
        <f>'BAR BB| Open rates'!R26*0.82+25</f>
        <v>46519</v>
      </c>
      <c r="S26" s="43">
        <f>'BAR BB| Open rates'!S26*0.82+25</f>
        <v>43075</v>
      </c>
      <c r="T26" s="43">
        <f>'BAR BB| Open rates'!T26*0.82+25</f>
        <v>46519</v>
      </c>
      <c r="U26" s="43">
        <f>'BAR BB| Open rates'!U26*0.82+25</f>
        <v>43075</v>
      </c>
      <c r="V26" s="43">
        <f>'BAR BB| Open rates'!V26*0.82+25</f>
        <v>53981</v>
      </c>
      <c r="W26" s="43">
        <f>'BAR BB| Open rates'!W26*0.82+25</f>
        <v>43075</v>
      </c>
      <c r="X26" s="43">
        <f>'BAR BB| Open rates'!X26*0.82+25</f>
        <v>46519</v>
      </c>
      <c r="Y26" s="43">
        <f>'BAR BB| Open rates'!Y26*0.82+25</f>
        <v>62180.999999999993</v>
      </c>
      <c r="Z26" s="43">
        <f>'BAR BB| Open rates'!Z26*0.82+25</f>
        <v>65460.999999999993</v>
      </c>
      <c r="AA26" s="43">
        <f>'BAR BB| Open rates'!AA26*0.82+25</f>
        <v>62180.999999999993</v>
      </c>
      <c r="AB26" s="43">
        <f>'BAR BB| Open rates'!AB26*0.82+25</f>
        <v>65460.999999999993</v>
      </c>
      <c r="AC26" s="43">
        <f>'BAR BB| Open rates'!AC26*0.82+25</f>
        <v>62180.999999999993</v>
      </c>
      <c r="AD26" s="43">
        <f>'BAR BB| Open rates'!AD26*0.82+25</f>
        <v>65460.999999999993</v>
      </c>
      <c r="AE26" s="43">
        <f>'BAR BB| Open rates'!AE26*0.82+25</f>
        <v>62180.999999999993</v>
      </c>
      <c r="AF26" s="43">
        <f>'BAR BB| Open rates'!AF26*0.82+25</f>
        <v>65460.999999999993</v>
      </c>
      <c r="AG26" s="43">
        <f>'BAR BB| Open rates'!AG26*0.82+25</f>
        <v>62180.999999999993</v>
      </c>
      <c r="AH26" s="43">
        <f>'BAR BB| Open rates'!AH26*0.82+25</f>
        <v>65460.999999999993</v>
      </c>
      <c r="AI26" s="43">
        <f>'BAR BB| Open rates'!AI26*0.82+25</f>
        <v>70217</v>
      </c>
      <c r="AJ26" s="43">
        <f>'BAR BB| Open rates'!AJ26*0.82+25</f>
        <v>65460.999999999993</v>
      </c>
      <c r="AK26" s="43">
        <f>'BAR BB| Open rates'!AK26*0.82+25</f>
        <v>70217</v>
      </c>
      <c r="AL26" s="43">
        <f>'BAR BB| Open rates'!AL26*0.82+25</f>
        <v>65460.999999999993</v>
      </c>
      <c r="AM26" s="43">
        <f>'BAR BB| Open rates'!AM26*0.82+25</f>
        <v>70217</v>
      </c>
      <c r="AN26" s="43">
        <f>'BAR BB| Open rates'!AN26*0.82+25</f>
        <v>70217</v>
      </c>
      <c r="AO26" s="43">
        <f>'BAR BB| Open rates'!AO26*0.82+25</f>
        <v>90061</v>
      </c>
      <c r="AP26" s="43">
        <f>'BAR BB| Open rates'!AP26*0.82+25</f>
        <v>70217</v>
      </c>
      <c r="AQ26" s="43">
        <f>'BAR BB| Open rates'!AQ26*0.82+25</f>
        <v>70217</v>
      </c>
      <c r="AR26" s="43">
        <f>'BAR BB| Open rates'!AR26*0.82+25</f>
        <v>50701</v>
      </c>
      <c r="AS26" s="43">
        <f>'BAR BB| Open rates'!AS26*0.82+25</f>
        <v>46519</v>
      </c>
      <c r="AT26" s="43">
        <f>'BAR BB| Open rates'!AT26*0.82+25</f>
        <v>50701</v>
      </c>
      <c r="AU26" s="43">
        <f>'BAR BB| Open rates'!AU26*0.82+25</f>
        <v>46519</v>
      </c>
      <c r="AV26" s="43">
        <f>'BAR BB| Open rates'!AV26*0.82+25</f>
        <v>50701</v>
      </c>
      <c r="AW26" s="43">
        <f>'BAR BB| Open rates'!AW26*0.82+25</f>
        <v>46519</v>
      </c>
      <c r="AX26" s="43">
        <f>'BAR BB| Open rates'!AX26*0.82+25</f>
        <v>50701</v>
      </c>
      <c r="AY26" s="43">
        <f>'BAR BB| Open rates'!AY26*0.82+25</f>
        <v>46519</v>
      </c>
      <c r="AZ26" s="43">
        <f>'BAR BB| Open rates'!AZ26*0.82+25</f>
        <v>50701</v>
      </c>
      <c r="BA26" s="43">
        <f>'BAR BB| Open rates'!BA26*0.82+25</f>
        <v>46519</v>
      </c>
    </row>
    <row r="27" spans="1:53" s="36" customFormat="1" ht="12" customHeight="1" x14ac:dyDescent="0.2">
      <c r="A27" s="146" t="str">
        <f>'BAR BB| Open rates'!A27</f>
        <v xml:space="preserve">Апартаменты с четырьмя  спальнями / 4 Bedroom Apartments </v>
      </c>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row>
    <row r="28" spans="1:53" s="36" customFormat="1" ht="12" customHeight="1" x14ac:dyDescent="0.2">
      <c r="A28" s="52" t="str">
        <f>'BAR BB| Open rates'!A28</f>
        <v>от 1 до 8</v>
      </c>
      <c r="B28" s="43">
        <f>'BAR BB| Open rates'!B28*0.82+25</f>
        <v>60295</v>
      </c>
      <c r="C28" s="43">
        <f>'BAR BB| Open rates'!C28*0.82+25</f>
        <v>61934.999999999993</v>
      </c>
      <c r="D28" s="43">
        <f>'BAR BB| Open rates'!D28*0.82+25</f>
        <v>60295</v>
      </c>
      <c r="E28" s="43">
        <f>'BAR BB| Open rates'!E28*0.82+25</f>
        <v>57015</v>
      </c>
      <c r="F28" s="43">
        <f>'BAR BB| Open rates'!F28*0.82+25</f>
        <v>52833</v>
      </c>
      <c r="G28" s="43">
        <f>'BAR BB| Open rates'!G28*0.82+25</f>
        <v>57015</v>
      </c>
      <c r="H28" s="43">
        <f>'BAR BB| Open rates'!H28*0.82+25</f>
        <v>52833</v>
      </c>
      <c r="I28" s="43">
        <f>'BAR BB| Open rates'!I28*0.82+25</f>
        <v>57015</v>
      </c>
      <c r="J28" s="43">
        <f>'BAR BB| Open rates'!J28*0.82+25</f>
        <v>49389</v>
      </c>
      <c r="K28" s="43">
        <f>'BAR BB| Open rates'!K28*0.82+25</f>
        <v>49389</v>
      </c>
      <c r="L28" s="43">
        <f>'BAR BB| Open rates'!L28*0.82+25</f>
        <v>47503</v>
      </c>
      <c r="M28" s="43">
        <f>'BAR BB| Open rates'!M28*0.82+25</f>
        <v>49389</v>
      </c>
      <c r="N28" s="43">
        <f>'BAR BB| Open rates'!N28*0.82+25</f>
        <v>49389</v>
      </c>
      <c r="O28" s="43">
        <f>'BAR BB| Open rates'!O28*0.82+25</f>
        <v>49389</v>
      </c>
      <c r="P28" s="43">
        <f>'BAR BB| Open rates'!P28*0.82+25</f>
        <v>49389</v>
      </c>
      <c r="Q28" s="43">
        <f>'BAR BB| Open rates'!Q28*0.82+25</f>
        <v>57015</v>
      </c>
      <c r="R28" s="43">
        <f>'BAR BB| Open rates'!R28*0.82+25</f>
        <v>52833</v>
      </c>
      <c r="S28" s="43">
        <f>'BAR BB| Open rates'!S28*0.82+25</f>
        <v>49389</v>
      </c>
      <c r="T28" s="43">
        <f>'BAR BB| Open rates'!T28*0.82+25</f>
        <v>52833</v>
      </c>
      <c r="U28" s="43">
        <f>'BAR BB| Open rates'!U28*0.82+25</f>
        <v>49389</v>
      </c>
      <c r="V28" s="43">
        <f>'BAR BB| Open rates'!V28*0.82+25</f>
        <v>60295</v>
      </c>
      <c r="W28" s="43">
        <f>'BAR BB| Open rates'!W28*0.82+25</f>
        <v>49389</v>
      </c>
      <c r="X28" s="43">
        <f>'BAR BB| Open rates'!X28*0.82+25</f>
        <v>52833</v>
      </c>
      <c r="Y28" s="43">
        <f>'BAR BB| Open rates'!Y28*0.82+25</f>
        <v>70463</v>
      </c>
      <c r="Z28" s="43">
        <f>'BAR BB| Open rates'!Z28*0.82+25</f>
        <v>73743</v>
      </c>
      <c r="AA28" s="43">
        <f>'BAR BB| Open rates'!AA28*0.82+25</f>
        <v>70463</v>
      </c>
      <c r="AB28" s="43">
        <f>'BAR BB| Open rates'!AB28*0.82+25</f>
        <v>73743</v>
      </c>
      <c r="AC28" s="43">
        <f>'BAR BB| Open rates'!AC28*0.82+25</f>
        <v>70463</v>
      </c>
      <c r="AD28" s="43">
        <f>'BAR BB| Open rates'!AD28*0.82+25</f>
        <v>73743</v>
      </c>
      <c r="AE28" s="43">
        <f>'BAR BB| Open rates'!AE28*0.82+25</f>
        <v>70463</v>
      </c>
      <c r="AF28" s="43">
        <f>'BAR BB| Open rates'!AF28*0.82+25</f>
        <v>73743</v>
      </c>
      <c r="AG28" s="43">
        <f>'BAR BB| Open rates'!AG28*0.82+25</f>
        <v>70463</v>
      </c>
      <c r="AH28" s="43">
        <f>'BAR BB| Open rates'!AH28*0.82+25</f>
        <v>73743</v>
      </c>
      <c r="AI28" s="43">
        <f>'BAR BB| Open rates'!AI28*0.82+25</f>
        <v>78499</v>
      </c>
      <c r="AJ28" s="43">
        <f>'BAR BB| Open rates'!AJ28*0.82+25</f>
        <v>73743</v>
      </c>
      <c r="AK28" s="43">
        <f>'BAR BB| Open rates'!AK28*0.82+25</f>
        <v>78499</v>
      </c>
      <c r="AL28" s="43">
        <f>'BAR BB| Open rates'!AL28*0.82+25</f>
        <v>73743</v>
      </c>
      <c r="AM28" s="43">
        <f>'BAR BB| Open rates'!AM28*0.82+25</f>
        <v>78499</v>
      </c>
      <c r="AN28" s="43">
        <f>'BAR BB| Open rates'!AN28*0.82+25</f>
        <v>78499</v>
      </c>
      <c r="AO28" s="43">
        <f>'BAR BB| Open rates'!AO28*0.82+25</f>
        <v>98343</v>
      </c>
      <c r="AP28" s="43">
        <f>'BAR BB| Open rates'!AP28*0.82+25</f>
        <v>78499</v>
      </c>
      <c r="AQ28" s="43">
        <f>'BAR BB| Open rates'!AQ28*0.82+25</f>
        <v>78499</v>
      </c>
      <c r="AR28" s="43">
        <f>'BAR BB| Open rates'!AR28*0.82+25</f>
        <v>57015</v>
      </c>
      <c r="AS28" s="43">
        <f>'BAR BB| Open rates'!AS28*0.82+25</f>
        <v>52833</v>
      </c>
      <c r="AT28" s="43">
        <f>'BAR BB| Open rates'!AT28*0.82+25</f>
        <v>57015</v>
      </c>
      <c r="AU28" s="43">
        <f>'BAR BB| Open rates'!AU28*0.82+25</f>
        <v>52833</v>
      </c>
      <c r="AV28" s="43">
        <f>'BAR BB| Open rates'!AV28*0.82+25</f>
        <v>57015</v>
      </c>
      <c r="AW28" s="43">
        <f>'BAR BB| Open rates'!AW28*0.82+25</f>
        <v>52833</v>
      </c>
      <c r="AX28" s="43">
        <f>'BAR BB| Open rates'!AX28*0.82+25</f>
        <v>57015</v>
      </c>
      <c r="AY28" s="43">
        <f>'BAR BB| Open rates'!AY28*0.82+25</f>
        <v>52833</v>
      </c>
      <c r="AZ28" s="43">
        <f>'BAR BB| Open rates'!AZ28*0.82+25</f>
        <v>57015</v>
      </c>
      <c r="BA28" s="43">
        <f>'BAR BB| Open rates'!BA28*0.82+25</f>
        <v>52833</v>
      </c>
    </row>
    <row r="29" spans="1:53" s="36" customFormat="1" ht="12" customHeight="1" x14ac:dyDescent="0.2">
      <c r="A29" s="43" t="str">
        <f>'BAR BB| Open rates'!A29</f>
        <v>Президентский Люкс/ Presidential Suite</v>
      </c>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row>
    <row r="30" spans="1:53" s="36" customFormat="1" ht="12" customHeight="1" x14ac:dyDescent="0.2">
      <c r="A30" s="52" t="str">
        <f>'BAR BB| Open rates'!A30</f>
        <v>от 1 до 2</v>
      </c>
      <c r="B30" s="43">
        <f>'BAR BB| Open rates'!B30*0.82+25</f>
        <v>77925</v>
      </c>
      <c r="C30" s="43">
        <f>'BAR BB| Open rates'!C30*0.82+25</f>
        <v>77925</v>
      </c>
      <c r="D30" s="43">
        <f>'BAR BB| Open rates'!D30*0.82+25</f>
        <v>77925</v>
      </c>
      <c r="E30" s="43">
        <f>'BAR BB| Open rates'!E30*0.82+25</f>
        <v>77925</v>
      </c>
      <c r="F30" s="43">
        <f>'BAR BB| Open rates'!F30*0.82+25</f>
        <v>77925</v>
      </c>
      <c r="G30" s="43">
        <f>'BAR BB| Open rates'!G30*0.82+25</f>
        <v>77925</v>
      </c>
      <c r="H30" s="43">
        <f>'BAR BB| Open rates'!H30*0.82+25</f>
        <v>77925</v>
      </c>
      <c r="I30" s="43">
        <f>'BAR BB| Open rates'!I30*0.82+25</f>
        <v>77925</v>
      </c>
      <c r="J30" s="43">
        <f>'BAR BB| Open rates'!J30*0.82+25</f>
        <v>77925</v>
      </c>
      <c r="K30" s="43">
        <f>'BAR BB| Open rates'!K30*0.82+25</f>
        <v>77925</v>
      </c>
      <c r="L30" s="43">
        <f>'BAR BB| Open rates'!L30*0.82+25</f>
        <v>77925</v>
      </c>
      <c r="M30" s="43">
        <f>'BAR BB| Open rates'!M30*0.82+25</f>
        <v>77925</v>
      </c>
      <c r="N30" s="43">
        <f>'BAR BB| Open rates'!N30*0.82+25</f>
        <v>77925</v>
      </c>
      <c r="O30" s="43">
        <f>'BAR BB| Open rates'!O30*0.82+25</f>
        <v>77925</v>
      </c>
      <c r="P30" s="43">
        <f>'BAR BB| Open rates'!P30*0.82+25</f>
        <v>77925</v>
      </c>
      <c r="Q30" s="43">
        <f>'BAR BB| Open rates'!Q30*0.82+25</f>
        <v>77925</v>
      </c>
      <c r="R30" s="43">
        <f>'BAR BB| Open rates'!R30*0.82+25</f>
        <v>77925</v>
      </c>
      <c r="S30" s="43">
        <f>'BAR BB| Open rates'!S30*0.82+25</f>
        <v>77925</v>
      </c>
      <c r="T30" s="43">
        <f>'BAR BB| Open rates'!T30*0.82+25</f>
        <v>77925</v>
      </c>
      <c r="U30" s="43">
        <f>'BAR BB| Open rates'!U30*0.82+25</f>
        <v>77925</v>
      </c>
      <c r="V30" s="43">
        <f>'BAR BB| Open rates'!V30*0.82+25</f>
        <v>77925</v>
      </c>
      <c r="W30" s="43">
        <f>'BAR BB| Open rates'!W30*0.82+25</f>
        <v>77925</v>
      </c>
      <c r="X30" s="43">
        <f>'BAR BB| Open rates'!X30*0.82+25</f>
        <v>77925</v>
      </c>
      <c r="Y30" s="43">
        <f>'BAR BB| Open rates'!Y30*0.82+25</f>
        <v>86125</v>
      </c>
      <c r="Z30" s="43">
        <f>'BAR BB| Open rates'!Z30*0.82+25</f>
        <v>86125</v>
      </c>
      <c r="AA30" s="43">
        <f>'BAR BB| Open rates'!AA30*0.82+25</f>
        <v>86125</v>
      </c>
      <c r="AB30" s="43">
        <f>'BAR BB| Open rates'!AB30*0.82+25</f>
        <v>86125</v>
      </c>
      <c r="AC30" s="43">
        <f>'BAR BB| Open rates'!AC30*0.82+25</f>
        <v>86125</v>
      </c>
      <c r="AD30" s="43">
        <f>'BAR BB| Open rates'!AD30*0.82+25</f>
        <v>86125</v>
      </c>
      <c r="AE30" s="43">
        <f>'BAR BB| Open rates'!AE30*0.82+25</f>
        <v>86125</v>
      </c>
      <c r="AF30" s="43">
        <f>'BAR BB| Open rates'!AF30*0.82+25</f>
        <v>86125</v>
      </c>
      <c r="AG30" s="43">
        <f>'BAR BB| Open rates'!AG30*0.82+25</f>
        <v>86125</v>
      </c>
      <c r="AH30" s="43">
        <f>'BAR BB| Open rates'!AH30*0.82+25</f>
        <v>86125</v>
      </c>
      <c r="AI30" s="43">
        <f>'BAR BB| Open rates'!AI30*0.82+25</f>
        <v>86125</v>
      </c>
      <c r="AJ30" s="43">
        <f>'BAR BB| Open rates'!AJ30*0.82+25</f>
        <v>86125</v>
      </c>
      <c r="AK30" s="43">
        <f>'BAR BB| Open rates'!AK30*0.82+25</f>
        <v>86125</v>
      </c>
      <c r="AL30" s="43">
        <f>'BAR BB| Open rates'!AL30*0.82+25</f>
        <v>86125</v>
      </c>
      <c r="AM30" s="43">
        <f>'BAR BB| Open rates'!AM30*0.82+25</f>
        <v>86125</v>
      </c>
      <c r="AN30" s="43">
        <f>'BAR BB| Open rates'!AN30*0.82+25</f>
        <v>86125</v>
      </c>
      <c r="AO30" s="43">
        <f>'BAR BB| Open rates'!AO30*0.82+25</f>
        <v>86125</v>
      </c>
      <c r="AP30" s="43">
        <f>'BAR BB| Open rates'!AP30*0.82+25</f>
        <v>86125</v>
      </c>
      <c r="AQ30" s="43">
        <f>'BAR BB| Open rates'!AQ30*0.82+25</f>
        <v>86125</v>
      </c>
      <c r="AR30" s="43">
        <f>'BAR BB| Open rates'!AR30*0.82+25</f>
        <v>77925</v>
      </c>
      <c r="AS30" s="43">
        <f>'BAR BB| Open rates'!AS30*0.82+25</f>
        <v>77925</v>
      </c>
      <c r="AT30" s="43">
        <f>'BAR BB| Open rates'!AT30*0.82+25</f>
        <v>77925</v>
      </c>
      <c r="AU30" s="43">
        <f>'BAR BB| Open rates'!AU30*0.82+25</f>
        <v>77925</v>
      </c>
      <c r="AV30" s="43">
        <f>'BAR BB| Open rates'!AV30*0.82+25</f>
        <v>77925</v>
      </c>
      <c r="AW30" s="43">
        <f>'BAR BB| Open rates'!AW30*0.82+25</f>
        <v>77925</v>
      </c>
      <c r="AX30" s="43">
        <f>'BAR BB| Open rates'!AX30*0.82+25</f>
        <v>77925</v>
      </c>
      <c r="AY30" s="43">
        <f>'BAR BB| Open rates'!AY30*0.82+25</f>
        <v>77925</v>
      </c>
      <c r="AZ30" s="43">
        <f>'BAR BB| Open rates'!AZ30*0.82+25</f>
        <v>77925</v>
      </c>
      <c r="BA30" s="43">
        <f>'BAR BB| Open rates'!BA30*0.82+25</f>
        <v>77925</v>
      </c>
    </row>
    <row r="31" spans="1:53" s="36" customFormat="1" ht="12" customHeight="1" x14ac:dyDescent="0.2">
      <c r="A31" s="146" t="str">
        <f>'BAR BB| Open rates'!A31</f>
        <v>Пентхаус с тремя спальнями / Penthouse 3 bedrooms</v>
      </c>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row>
    <row r="32" spans="1:53" s="36" customFormat="1" ht="12.75" customHeight="1" x14ac:dyDescent="0.2">
      <c r="A32" s="52" t="str">
        <f>'BAR BB| Open rates'!A32</f>
        <v>от 1 до 6</v>
      </c>
      <c r="B32" s="43">
        <f>'BAR BB| Open rates'!B32*0.82+25</f>
        <v>65625</v>
      </c>
      <c r="C32" s="43">
        <f>'BAR BB| Open rates'!C32*0.82+25</f>
        <v>65625</v>
      </c>
      <c r="D32" s="43">
        <f>'BAR BB| Open rates'!D32*0.82+25</f>
        <v>65625</v>
      </c>
      <c r="E32" s="43">
        <f>'BAR BB| Open rates'!E32*0.82+25</f>
        <v>65625</v>
      </c>
      <c r="F32" s="43">
        <f>'BAR BB| Open rates'!F32*0.82+25</f>
        <v>65625</v>
      </c>
      <c r="G32" s="43">
        <f>'BAR BB| Open rates'!G32*0.82+25</f>
        <v>65625</v>
      </c>
      <c r="H32" s="43">
        <f>'BAR BB| Open rates'!H32*0.82+25</f>
        <v>65625</v>
      </c>
      <c r="I32" s="43">
        <f>'BAR BB| Open rates'!I32*0.82+25</f>
        <v>65625</v>
      </c>
      <c r="J32" s="43">
        <f>'BAR BB| Open rates'!J32*0.82+25</f>
        <v>65625</v>
      </c>
      <c r="K32" s="43">
        <f>'BAR BB| Open rates'!K32*0.82+25</f>
        <v>65625</v>
      </c>
      <c r="L32" s="43">
        <f>'BAR BB| Open rates'!L32*0.82+25</f>
        <v>65625</v>
      </c>
      <c r="M32" s="43">
        <f>'BAR BB| Open rates'!M32*0.82+25</f>
        <v>65625</v>
      </c>
      <c r="N32" s="43">
        <f>'BAR BB| Open rates'!N32*0.82+25</f>
        <v>65625</v>
      </c>
      <c r="O32" s="43">
        <f>'BAR BB| Open rates'!O32*0.82+25</f>
        <v>65625</v>
      </c>
      <c r="P32" s="43">
        <f>'BAR BB| Open rates'!P32*0.82+25</f>
        <v>65625</v>
      </c>
      <c r="Q32" s="43">
        <f>'BAR BB| Open rates'!Q32*0.82+25</f>
        <v>65625</v>
      </c>
      <c r="R32" s="43">
        <f>'BAR BB| Open rates'!R32*0.82+25</f>
        <v>65625</v>
      </c>
      <c r="S32" s="43">
        <f>'BAR BB| Open rates'!S32*0.82+25</f>
        <v>65625</v>
      </c>
      <c r="T32" s="43">
        <f>'BAR BB| Open rates'!T32*0.82+25</f>
        <v>65625</v>
      </c>
      <c r="U32" s="43">
        <f>'BAR BB| Open rates'!U32*0.82+25</f>
        <v>65625</v>
      </c>
      <c r="V32" s="43">
        <f>'BAR BB| Open rates'!V32*0.82+25</f>
        <v>65625</v>
      </c>
      <c r="W32" s="43">
        <f>'BAR BB| Open rates'!W32*0.82+25</f>
        <v>65625</v>
      </c>
      <c r="X32" s="43">
        <f>'BAR BB| Open rates'!X32*0.82+25</f>
        <v>65625</v>
      </c>
      <c r="Y32" s="43">
        <f>'BAR BB| Open rates'!Y32*0.82+25</f>
        <v>77925</v>
      </c>
      <c r="Z32" s="43">
        <f>'BAR BB| Open rates'!Z32*0.82+25</f>
        <v>77925</v>
      </c>
      <c r="AA32" s="43">
        <f>'BAR BB| Open rates'!AA32*0.82+25</f>
        <v>77925</v>
      </c>
      <c r="AB32" s="43">
        <f>'BAR BB| Open rates'!AB32*0.82+25</f>
        <v>77925</v>
      </c>
      <c r="AC32" s="43">
        <f>'BAR BB| Open rates'!AC32*0.82+25</f>
        <v>77925</v>
      </c>
      <c r="AD32" s="43">
        <f>'BAR BB| Open rates'!AD32*0.82+25</f>
        <v>77925</v>
      </c>
      <c r="AE32" s="43">
        <f>'BAR BB| Open rates'!AE32*0.82+25</f>
        <v>77925</v>
      </c>
      <c r="AF32" s="43">
        <f>'BAR BB| Open rates'!AF32*0.82+25</f>
        <v>77925</v>
      </c>
      <c r="AG32" s="43">
        <f>'BAR BB| Open rates'!AG32*0.82+25</f>
        <v>77925</v>
      </c>
      <c r="AH32" s="43">
        <f>'BAR BB| Open rates'!AH32*0.82+25</f>
        <v>77925</v>
      </c>
      <c r="AI32" s="43">
        <f>'BAR BB| Open rates'!AI32*0.82+25</f>
        <v>77925</v>
      </c>
      <c r="AJ32" s="43">
        <f>'BAR BB| Open rates'!AJ32*0.82+25</f>
        <v>77925</v>
      </c>
      <c r="AK32" s="43">
        <f>'BAR BB| Open rates'!AK32*0.82+25</f>
        <v>77925</v>
      </c>
      <c r="AL32" s="43">
        <f>'BAR BB| Open rates'!AL32*0.82+25</f>
        <v>77925</v>
      </c>
      <c r="AM32" s="43">
        <f>'BAR BB| Open rates'!AM32*0.82+25</f>
        <v>77925</v>
      </c>
      <c r="AN32" s="43">
        <f>'BAR BB| Open rates'!AN32*0.82+25</f>
        <v>77925</v>
      </c>
      <c r="AO32" s="43">
        <f>'BAR BB| Open rates'!AO32*0.82+25</f>
        <v>77925</v>
      </c>
      <c r="AP32" s="43">
        <f>'BAR BB| Open rates'!AP32*0.82+25</f>
        <v>77925</v>
      </c>
      <c r="AQ32" s="43">
        <f>'BAR BB| Open rates'!AQ32*0.82+25</f>
        <v>77925</v>
      </c>
      <c r="AR32" s="43">
        <f>'BAR BB| Open rates'!AR32*0.82+25</f>
        <v>65625</v>
      </c>
      <c r="AS32" s="43">
        <f>'BAR BB| Open rates'!AS32*0.82+25</f>
        <v>65625</v>
      </c>
      <c r="AT32" s="43">
        <f>'BAR BB| Open rates'!AT32*0.82+25</f>
        <v>65625</v>
      </c>
      <c r="AU32" s="43">
        <f>'BAR BB| Open rates'!AU32*0.82+25</f>
        <v>65625</v>
      </c>
      <c r="AV32" s="43">
        <f>'BAR BB| Open rates'!AV32*0.82+25</f>
        <v>65625</v>
      </c>
      <c r="AW32" s="43">
        <f>'BAR BB| Open rates'!AW32*0.82+25</f>
        <v>65625</v>
      </c>
      <c r="AX32" s="43">
        <f>'BAR BB| Open rates'!AX32*0.82+25</f>
        <v>65625</v>
      </c>
      <c r="AY32" s="43">
        <f>'BAR BB| Open rates'!AY32*0.82+25</f>
        <v>65625</v>
      </c>
      <c r="AZ32" s="43">
        <f>'BAR BB| Open rates'!AZ32*0.82+25</f>
        <v>65625</v>
      </c>
      <c r="BA32" s="43">
        <f>'BAR BB| Open rates'!BA32*0.82+25</f>
        <v>65625</v>
      </c>
    </row>
    <row r="33" spans="1:1" s="36" customFormat="1" ht="12" customHeight="1" x14ac:dyDescent="0.2">
      <c r="A33" s="90"/>
    </row>
    <row r="34" spans="1:1" s="36" customFormat="1" ht="12" customHeight="1" x14ac:dyDescent="0.2">
      <c r="A34" s="288" t="s">
        <v>172</v>
      </c>
    </row>
    <row r="35" spans="1:1" s="36" customFormat="1" ht="12" customHeight="1" x14ac:dyDescent="0.2">
      <c r="A35" s="288"/>
    </row>
    <row r="36" spans="1:1" s="36" customFormat="1" ht="12" customHeight="1" x14ac:dyDescent="0.2"/>
    <row r="37" spans="1:1" s="6" customFormat="1" ht="12.75" customHeight="1" x14ac:dyDescent="0.2">
      <c r="A37" s="175" t="s">
        <v>74</v>
      </c>
    </row>
    <row r="38" spans="1:1" s="6" customFormat="1" ht="12.75" customHeight="1" x14ac:dyDescent="0.2">
      <c r="A38" s="176" t="s">
        <v>75</v>
      </c>
    </row>
    <row r="39" spans="1:1" s="6" customFormat="1" ht="12.75" customHeight="1" x14ac:dyDescent="0.2">
      <c r="A39" s="177" t="s">
        <v>76</v>
      </c>
    </row>
    <row r="40" spans="1:1" s="6" customFormat="1" ht="19.5" customHeight="1" x14ac:dyDescent="0.2">
      <c r="A40" s="177" t="s">
        <v>77</v>
      </c>
    </row>
    <row r="41" spans="1:1" s="6" customFormat="1" ht="12.75" customHeight="1" x14ac:dyDescent="0.2">
      <c r="A41" s="180" t="s">
        <v>78</v>
      </c>
    </row>
    <row r="42" spans="1:1" s="6" customFormat="1" ht="22.5" customHeight="1" x14ac:dyDescent="0.2">
      <c r="A42" s="180" t="s">
        <v>79</v>
      </c>
    </row>
    <row r="43" spans="1:1" s="6" customFormat="1" ht="20.25" customHeight="1" x14ac:dyDescent="0.2">
      <c r="A43" s="180" t="s">
        <v>187</v>
      </c>
    </row>
    <row r="44" spans="1:1" x14ac:dyDescent="0.2">
      <c r="A44" s="33"/>
    </row>
    <row r="45" spans="1:1" x14ac:dyDescent="0.2">
      <c r="A45" s="96" t="s">
        <v>81</v>
      </c>
    </row>
    <row r="46" spans="1:1" ht="97.5" customHeight="1" x14ac:dyDescent="0.2">
      <c r="A46" s="286" t="s">
        <v>279</v>
      </c>
    </row>
    <row r="47" spans="1:1" x14ac:dyDescent="0.2">
      <c r="A47" s="287"/>
    </row>
    <row r="48" spans="1:1" x14ac:dyDescent="0.2">
      <c r="A48" s="287"/>
    </row>
    <row r="49" spans="1:1" ht="24.75" customHeight="1" x14ac:dyDescent="0.2">
      <c r="A49" s="287"/>
    </row>
    <row r="50" spans="1:1" x14ac:dyDescent="0.2">
      <c r="A50" s="287"/>
    </row>
    <row r="51" spans="1:1" x14ac:dyDescent="0.2">
      <c r="A51" s="287"/>
    </row>
    <row r="52" spans="1:1" x14ac:dyDescent="0.2">
      <c r="A52" s="287"/>
    </row>
    <row r="53" spans="1:1" x14ac:dyDescent="0.2">
      <c r="A53" s="287"/>
    </row>
  </sheetData>
  <mergeCells count="2">
    <mergeCell ref="A34:A35"/>
    <mergeCell ref="A46:A53"/>
  </mergeCells>
  <pageMargins left="0.75" right="0.75" top="1" bottom="1" header="0.5" footer="0.5"/>
  <pageSetup paperSize="9" orientation="portrait" horizontalDpi="4294967295" verticalDpi="4294967295"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61</vt:i4>
      </vt:variant>
    </vt:vector>
  </HeadingPairs>
  <TitlesOfParts>
    <vt:vector size="61" baseType="lpstr">
      <vt:lpstr>Зарядись Энергией Гор</vt:lpstr>
      <vt:lpstr>Горный Детокс| Mountain detox</vt:lpstr>
      <vt:lpstr>Яркие Каникулы</vt:lpstr>
      <vt:lpstr>Отдыхай и катай| Rest &amp; Ski </vt:lpstr>
      <vt:lpstr>BAR BB| Open rates</vt:lpstr>
      <vt:lpstr>NETTO 20 </vt:lpstr>
      <vt:lpstr>NETTO 18</vt:lpstr>
      <vt:lpstr>NETTO 20%+35рМантера </vt:lpstr>
      <vt:lpstr>NETTO 18%+25р </vt:lpstr>
      <vt:lpstr>NETTO 15%+25р </vt:lpstr>
      <vt:lpstr>NETTO 15</vt:lpstr>
      <vt:lpstr>РБ10 BB| FIT18</vt:lpstr>
      <vt:lpstr>РБ15 BB| FIT20 </vt:lpstr>
      <vt:lpstr>Pegas+25р Энергия Гор </vt:lpstr>
      <vt:lpstr>+25р Горный Детокс </vt:lpstr>
      <vt:lpstr>Pegas+25р Яркие Каникулы </vt:lpstr>
      <vt:lpstr>+25р отдыхай и катай </vt:lpstr>
      <vt:lpstr>+25р Яркие каникулы</vt:lpstr>
      <vt:lpstr>+25 Горный Детокс</vt:lpstr>
      <vt:lpstr>Горный Детокс</vt:lpstr>
      <vt:lpstr>NETTO 15 Горный Детокс</vt:lpstr>
      <vt:lpstr>РБ15 BB| FIT15 </vt:lpstr>
      <vt:lpstr>РБ10 BB| FIT18+25р</vt:lpstr>
      <vt:lpstr>РБ10 BB| FIT20+35рМантера </vt:lpstr>
      <vt:lpstr>РБ10 BB| FIT15</vt:lpstr>
      <vt:lpstr>НСЛ| FIT18</vt:lpstr>
      <vt:lpstr>НСЛ| FIT18 + 25</vt:lpstr>
      <vt:lpstr>НСЛ| FIT18 + 25 Мант</vt:lpstr>
      <vt:lpstr>НСЛ| FIT20 + 35 Мант</vt:lpstr>
      <vt:lpstr>НСЛ | FIT15</vt:lpstr>
      <vt:lpstr>НСЛ | comiss</vt:lpstr>
      <vt:lpstr>РБ15 COM </vt:lpstr>
      <vt:lpstr>Осенние каникулы FIT20</vt:lpstr>
      <vt:lpstr>Осенние каникулы FIT15</vt:lpstr>
      <vt:lpstr>Осенние каникулы COM</vt:lpstr>
      <vt:lpstr>AVIA FIT20</vt:lpstr>
      <vt:lpstr>AVIA FIT20+25</vt:lpstr>
      <vt:lpstr>AVIA 12 comiss</vt:lpstr>
      <vt:lpstr>Stay&amp;Get 4=3 | FIT18</vt:lpstr>
      <vt:lpstr>Stay&amp;Get 4=3 | FIT18+25</vt:lpstr>
      <vt:lpstr>Stay&amp;Get 4=3 | FIT18+25 Мант </vt:lpstr>
      <vt:lpstr>Stay&amp;Get 4=3 | FIT20+35 Мант </vt:lpstr>
      <vt:lpstr>Stay&amp;Get 4=3 |  FIT15 </vt:lpstr>
      <vt:lpstr>Stay&amp;Get 4=3 | COMISS</vt:lpstr>
      <vt:lpstr>Зарядись энергией гор FIT20</vt:lpstr>
      <vt:lpstr>Зарядись энергией гор FIT20+25р</vt:lpstr>
      <vt:lpstr>Зарядись энергией гор FIT15</vt:lpstr>
      <vt:lpstr>Зарядись энергией гор COMMISS</vt:lpstr>
      <vt:lpstr>Отдыхай и Катай FIT18</vt:lpstr>
      <vt:lpstr>Отдыхай и Катай FIT18+25</vt:lpstr>
      <vt:lpstr>Отдыхай и Катай FIT18+25Мантера</vt:lpstr>
      <vt:lpstr>Отдыхай и Катай FIT20+25 </vt:lpstr>
      <vt:lpstr>Отдыхай и Катай FIT20+35Мантера</vt:lpstr>
      <vt:lpstr>Отдыхай и Катай FIT15</vt:lpstr>
      <vt:lpstr>Отдыхай и Катай COMISS</vt:lpstr>
      <vt:lpstr>Каникулы в горах FIT18 </vt:lpstr>
      <vt:lpstr>Каникулы в горах FIT18+25</vt:lpstr>
      <vt:lpstr>Каникулы в горах FIT18+25 Мнтр</vt:lpstr>
      <vt:lpstr>Каникулы в горах FIT20+35 Мнтр</vt:lpstr>
      <vt:lpstr>Каникулы в горах FIT15</vt:lpstr>
      <vt:lpstr>Каникулы в горах COMISS</vt:lpstr>
    </vt:vector>
  </TitlesOfParts>
  <Company>Samo-Soft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Rudnev</dc:creator>
  <cp:lastModifiedBy>vmikhalkina</cp:lastModifiedBy>
  <dcterms:created xsi:type="dcterms:W3CDTF">2001-10-03T09:33:40Z</dcterms:created>
  <dcterms:modified xsi:type="dcterms:W3CDTF">2024-04-25T12:26:20Z</dcterms:modified>
</cp:coreProperties>
</file>